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4355" windowHeight="7635"/>
  </bookViews>
  <sheets>
    <sheet name="Template Intro" sheetId="1" r:id="rId1"/>
    <sheet name="Verification-Structural Option" sheetId="8" r:id="rId2"/>
    <sheet name="Demand Data" sheetId="10" r:id="rId3"/>
    <sheet name="Revenue at Interstate Rates" sheetId="2" r:id="rId4"/>
    <sheet name="Revenue at Intrastate Rates" sheetId="3" r:id="rId5"/>
    <sheet name="July 1, 2012 Reduction" sheetId="4" r:id="rId6"/>
    <sheet name="Proposed July 2012 Revenues" sheetId="7" r:id="rId7"/>
    <sheet name="Alternative for Rate-of-Return" sheetId="5" r:id="rId8"/>
    <sheet name="Summary of Rate Changes" sheetId="6" r:id="rId9"/>
    <sheet name="list input tab" sheetId="9" state="hidden" r:id="rId10"/>
  </sheets>
  <definedNames>
    <definedName name="choices">'list input tab'!$B$2:$B$3</definedName>
    <definedName name="_xlnm.Print_Area" localSheetId="7">'Alternative for Rate-of-Return'!$A$1:$E$44</definedName>
    <definedName name="_xlnm.Print_Area" localSheetId="2">'Demand Data'!$A$1:$F$61</definedName>
    <definedName name="_xlnm.Print_Area" localSheetId="5">'July 1, 2012 Reduction'!$A$1:$K$70</definedName>
    <definedName name="_xlnm.Print_Area" localSheetId="6">'Proposed July 2012 Revenues'!$A$1:$F$37</definedName>
    <definedName name="_xlnm.Print_Area" localSheetId="3">'Revenue at Interstate Rates'!$A$1:$G$48</definedName>
    <definedName name="_xlnm.Print_Area" localSheetId="4">'Revenue at Intrastate Rates'!$A$1:$G$43</definedName>
    <definedName name="_xlnm.Print_Area" localSheetId="8">'Summary of Rate Changes'!$A$1:$G$31</definedName>
    <definedName name="_xlnm.Print_Area" localSheetId="0">'Template Intro'!$A$1:$T$39</definedName>
    <definedName name="_xlnm.Print_Area" localSheetId="1">'Verification-Structural Option'!$A$1:$I$19</definedName>
    <definedName name="structure">'list input tab'!$D$2:$D$3</definedName>
  </definedNames>
  <calcPr calcId="145621"/>
</workbook>
</file>

<file path=xl/calcChain.xml><?xml version="1.0" encoding="utf-8"?>
<calcChain xmlns="http://schemas.openxmlformats.org/spreadsheetml/2006/main">
  <c r="E14" i="7" l="1"/>
  <c r="C19" i="5" l="1"/>
  <c r="F24" i="10"/>
  <c r="C21" i="5" l="1"/>
  <c r="C22" i="5"/>
  <c r="C23" i="5"/>
  <c r="C24" i="5"/>
  <c r="C25" i="5"/>
  <c r="C26" i="5"/>
  <c r="J18" i="4" l="1"/>
  <c r="D23" i="6" l="1"/>
  <c r="D22" i="6"/>
  <c r="D16" i="6"/>
  <c r="D17" i="6"/>
  <c r="D18" i="6"/>
  <c r="D19" i="6"/>
  <c r="D15" i="6"/>
  <c r="C16" i="6"/>
  <c r="C17" i="6"/>
  <c r="C18" i="6"/>
  <c r="C19" i="6"/>
  <c r="C15" i="6"/>
  <c r="C12" i="6"/>
  <c r="C18" i="7"/>
  <c r="C19" i="7"/>
  <c r="C20" i="7"/>
  <c r="C21" i="7"/>
  <c r="C22" i="7"/>
  <c r="C23" i="7"/>
  <c r="C17" i="7"/>
  <c r="J17" i="4"/>
  <c r="D32" i="3"/>
  <c r="C32" i="3"/>
  <c r="C14" i="7" l="1"/>
  <c r="C20" i="5"/>
  <c r="D12" i="6"/>
  <c r="D17" i="3"/>
  <c r="D18" i="3"/>
  <c r="D19" i="3"/>
  <c r="D20" i="3"/>
  <c r="D21" i="3"/>
  <c r="D22" i="3"/>
  <c r="D16" i="3"/>
  <c r="C17" i="3"/>
  <c r="C18" i="3"/>
  <c r="C19" i="3"/>
  <c r="C20" i="3"/>
  <c r="C21" i="3"/>
  <c r="C22" i="3"/>
  <c r="C16" i="3"/>
  <c r="D17" i="2"/>
  <c r="D18" i="2"/>
  <c r="D19" i="2"/>
  <c r="D20" i="2"/>
  <c r="D21" i="2"/>
  <c r="D22" i="2"/>
  <c r="D16" i="2"/>
  <c r="C17" i="2"/>
  <c r="C18" i="2"/>
  <c r="C19" i="2"/>
  <c r="C20" i="2"/>
  <c r="C21" i="2"/>
  <c r="C22" i="2"/>
  <c r="C16" i="2"/>
  <c r="C23" i="6"/>
  <c r="E23" i="6" s="1"/>
  <c r="C22" i="6"/>
  <c r="E22" i="6" s="1"/>
  <c r="E19" i="2" l="1"/>
  <c r="E21" i="2"/>
  <c r="E17" i="2"/>
  <c r="E20" i="2"/>
  <c r="E22" i="2"/>
  <c r="E18" i="2"/>
  <c r="E21" i="5" l="1"/>
  <c r="E22" i="5"/>
  <c r="E23" i="5"/>
  <c r="E24" i="5"/>
  <c r="E25" i="5"/>
  <c r="E26" i="5"/>
  <c r="E17" i="3" l="1"/>
  <c r="E18" i="3"/>
  <c r="E19" i="3"/>
  <c r="E20" i="3"/>
  <c r="E21" i="3"/>
  <c r="E22" i="3"/>
  <c r="E16" i="2"/>
  <c r="E23" i="2" l="1"/>
  <c r="E15" i="6"/>
  <c r="E16" i="6"/>
  <c r="E17" i="6"/>
  <c r="E18" i="6"/>
  <c r="E19" i="6"/>
  <c r="E18" i="7"/>
  <c r="E19" i="7"/>
  <c r="E20" i="7"/>
  <c r="E21" i="7"/>
  <c r="E22" i="7"/>
  <c r="E23" i="7"/>
  <c r="E17" i="7" l="1"/>
  <c r="E20" i="5" l="1"/>
  <c r="E12" i="6" l="1"/>
  <c r="E24" i="7" l="1"/>
  <c r="J20" i="4"/>
  <c r="J22" i="4" s="1"/>
  <c r="E32" i="3"/>
  <c r="J15" i="4" s="1"/>
  <c r="E16" i="3"/>
  <c r="E23" i="3" s="1"/>
  <c r="J39" i="4" l="1"/>
  <c r="J32" i="4"/>
  <c r="J24" i="4"/>
  <c r="J8" i="4"/>
  <c r="J7" i="4"/>
  <c r="J31" i="4" s="1"/>
  <c r="J33" i="4" l="1"/>
  <c r="J9" i="4"/>
  <c r="J11" i="4" s="1"/>
  <c r="J27" i="4" s="1"/>
  <c r="D19" i="5" l="1"/>
  <c r="J35" i="4"/>
  <c r="J36" i="4" s="1"/>
  <c r="E19" i="5" l="1"/>
  <c r="E27" i="5" s="1"/>
  <c r="D27" i="6"/>
  <c r="E27" i="7"/>
  <c r="E28" i="7" s="1"/>
  <c r="E30" i="5"/>
  <c r="E31" i="5" l="1"/>
</calcChain>
</file>

<file path=xl/sharedStrings.xml><?xml version="1.0" encoding="utf-8"?>
<sst xmlns="http://schemas.openxmlformats.org/spreadsheetml/2006/main" count="298" uniqueCount="178">
  <si>
    <t>Directions appear on each tab instructing the Companies on what information to provide to the Commission</t>
  </si>
  <si>
    <t>PA LEC ACCESS CHARGE REDUCTION TEMPLATE</t>
  </si>
  <si>
    <t xml:space="preserve">Matter of Connect America Fund, WC Docket No. 10-90; A National Broadband Plan for Our Future, GN Docket No. 09-51; Establishing Just and Reasonable </t>
  </si>
  <si>
    <t xml:space="preserve">Rates for Local Exchange Carriers, W Docket No. 07-135;  High-Cost Universal Service Support, WC Docket No. 05-337; Developing a Unified Intercarrier  </t>
  </si>
  <si>
    <t>Compensation Regime, CC Docket No. 01-92; Federal-state Joint Board on Universal Service, CC Docket No. 96-45; Lifeline and Link-Up, WC Docket No. 03-109;</t>
  </si>
  <si>
    <t>Universal Service Reform - Mobility Fund, WT Docket No. 10-208.</t>
  </si>
  <si>
    <r>
      <rPr>
        <vertAlign val="superscript"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See FCC Order adopted October 27, 2011, and Released November 18, 2011 and further revised and clarified by Order February 3, 2012: In the </t>
    </r>
  </si>
  <si>
    <t>Transitional Intrastate Access Service Reductions Effective July 1, 2012</t>
  </si>
  <si>
    <t>a</t>
  </si>
  <si>
    <t>b</t>
  </si>
  <si>
    <t>c=a x b</t>
  </si>
  <si>
    <t xml:space="preserve">Intrastate </t>
  </si>
  <si>
    <t>Fiscal Year 2011 Demand</t>
  </si>
  <si>
    <t>Interstate</t>
  </si>
  <si>
    <t>Access rate as of 12/29/11</t>
  </si>
  <si>
    <t>at Interstate Rates</t>
  </si>
  <si>
    <t>Actual rate elements will vary by company</t>
  </si>
  <si>
    <t>TOTAL REVENUES</t>
  </si>
  <si>
    <t>Annual Intrastate Revenue</t>
  </si>
  <si>
    <t>Intrastate</t>
  </si>
  <si>
    <t>at Intrastate Rates</t>
  </si>
  <si>
    <t>Carrier Charge</t>
  </si>
  <si>
    <t>Current charge</t>
  </si>
  <si>
    <t>(per line per mth)</t>
  </si>
  <si>
    <t>c=a x b x 12</t>
  </si>
  <si>
    <t xml:space="preserve">Annual Intrastate </t>
  </si>
  <si>
    <t>Carrier Charge Revenue</t>
  </si>
  <si>
    <t>Please Calculate the Access Revenue Reduction amount to be implemented on July 1, 2012</t>
  </si>
  <si>
    <t>A</t>
  </si>
  <si>
    <t>B</t>
  </si>
  <si>
    <t>C= A - B</t>
  </si>
  <si>
    <t>Difference</t>
  </si>
  <si>
    <t>2011 Annual Carrier Charge Revenues</t>
  </si>
  <si>
    <t>E</t>
  </si>
  <si>
    <t>F</t>
  </si>
  <si>
    <t>G</t>
  </si>
  <si>
    <t>H= G/F</t>
  </si>
  <si>
    <t>I= .5 x H</t>
  </si>
  <si>
    <t>switching minutes that shall be no greater than the July 1, 2012 Step 1 Access Revenue reduction divided by Fiscal Year 2011</t>
  </si>
  <si>
    <t>Rate Impact</t>
  </si>
  <si>
    <t>A. Carrier Charge</t>
  </si>
  <si>
    <t>B. Traffic Sensitive Charges</t>
  </si>
  <si>
    <t>Summary of Changes to Access Rates</t>
  </si>
  <si>
    <t>Rate as of</t>
  </si>
  <si>
    <t>Effective July 2012</t>
  </si>
  <si>
    <t>until July 2013</t>
  </si>
  <si>
    <t xml:space="preserve">Note: </t>
  </si>
  <si>
    <t>3. If your company's intrastate rates are lower than their functionally equivalent interstate rates you may not make any</t>
  </si>
  <si>
    <t xml:space="preserve">     tariff filings to increase such intrastate rates</t>
  </si>
  <si>
    <t>structure and interstate rates to Transitional Intrastate Access Service.  In addition to applicable interstate access rates, a price cap carrier</t>
  </si>
  <si>
    <t>Transitional Intrastate Access Service end office switching minutes"</t>
  </si>
  <si>
    <t xml:space="preserve">may, between July 1, 2012 and July 1, 2013 assess a transitional per-minute charge on Transitional Intrastate Access Service (TIAS) end office </t>
  </si>
  <si>
    <t>Transitional Per-minute charge on TIAS E.O. switching minutes</t>
  </si>
  <si>
    <t>Intrastate Access rates</t>
  </si>
  <si>
    <t>Through July 2013</t>
  </si>
  <si>
    <t>through July 2013</t>
  </si>
  <si>
    <t>July 2012</t>
  </si>
  <si>
    <t>PROPOSED TOTAL REVENUES July 2012-June 2013</t>
  </si>
  <si>
    <t>Total July 1, 2012 Access Revenue Reduction</t>
  </si>
  <si>
    <t>Less: July 1, 2012 Access Revenue Reduction</t>
  </si>
  <si>
    <t xml:space="preserve"> Maximum Total Transitional Access Service Revenues July 2012-June 2013</t>
  </si>
  <si>
    <t>Are the Proposed Total July 2012-June 2013 Revenues At or Below the Maximum Total Transitional Access Service Revenues?</t>
  </si>
  <si>
    <t>Are the Proposed Total July 2012-June 2013 Revenues At or Below</t>
  </si>
  <si>
    <t xml:space="preserve"> the Maximum Total Transitional Access Service Revenues?</t>
  </si>
  <si>
    <t>Please Calculate the Company's Proposed Transitional Intrastate Access Service Revenues effective July 1, 2012</t>
  </si>
  <si>
    <t>Intrastate Rate</t>
  </si>
  <si>
    <t xml:space="preserve">Proposed </t>
  </si>
  <si>
    <t>Intrastate Revenues</t>
  </si>
  <si>
    <r>
      <t>This spreadsheet provides an outline of what each PA LEC must file to reduce its Access Charges in  Compliance with Step 1 of the FCC Order</t>
    </r>
    <r>
      <rPr>
        <vertAlign val="superscript"/>
        <sz val="11"/>
        <color theme="1"/>
        <rFont val="Calibri"/>
        <family val="2"/>
        <scheme val="minor"/>
      </rPr>
      <t xml:space="preserve">1 </t>
    </r>
  </si>
  <si>
    <t xml:space="preserve">    intrastate access demand data for each of their calculations</t>
  </si>
  <si>
    <t>Federal Fiscal Year</t>
  </si>
  <si>
    <t>2011 Demand</t>
  </si>
  <si>
    <t>D= .5 x C</t>
  </si>
  <si>
    <t>1. As outlined in Appendix A, 47 C.F.R. § 51.907(b) and § 51.909(b) Companies are to use Federal Fiscal Year 2011 (October 1, 2010 - September 30, 2011)</t>
  </si>
  <si>
    <t>2. If your company's intrastate rate structure and interstate rate structure are not the same, Federal Fiscal Year 2011 intrastate demand</t>
  </si>
  <si>
    <t>Traffic Sensitive Rate 1-Terminating</t>
  </si>
  <si>
    <t>Traffic Sensitive Rate 2-Terminating</t>
  </si>
  <si>
    <t>Traffic Sensitive Rate 3-Terminating</t>
  </si>
  <si>
    <t>Traffic Sensitive Rate 4-Terminating</t>
  </si>
  <si>
    <t>Traffic Sensitive Rate 5-Terminating</t>
  </si>
  <si>
    <t>*Note: The Carrier Charge is a non traffic sensitive per access line, per month charge in Pennsylvania</t>
  </si>
  <si>
    <t>In order to comply with the FCC Order, this would need to be converted to a Minutes of Use Based charge</t>
  </si>
  <si>
    <t>for purposes of calculating a reduction and then converted back to a per access line per month charge for</t>
  </si>
  <si>
    <t>the purposes of presenting a new rate</t>
  </si>
  <si>
    <t>B. Carrier Charge Reduction*</t>
  </si>
  <si>
    <t>Carrier Charge Reduction Factor</t>
  </si>
  <si>
    <t>K=D + J</t>
  </si>
  <si>
    <t>C. Total Transitional Access Service Revenue Reduction</t>
  </si>
  <si>
    <t>D. Maximum Total Transitional Access Service Revenues July 2012-June 2013</t>
  </si>
  <si>
    <t>K</t>
  </si>
  <si>
    <t>J=I x E</t>
  </si>
  <si>
    <t xml:space="preserve">     for Transitional Intrastate Access Service should be mapped into the interstate rate structure.  A full explanation of how this mapping</t>
  </si>
  <si>
    <t xml:space="preserve">     will be accomplished must be provided</t>
  </si>
  <si>
    <t>4.  Companies must identify which structural option each company will use:</t>
  </si>
  <si>
    <t xml:space="preserve">     (1)  Either maintain the current intrastate rate structure, but set rates at a level that reduces revenue recovery by 50%  </t>
  </si>
  <si>
    <t xml:space="preserve">      end-office-per minute access charge to recover one half of the difference between the fiscal year 2011 revenue at interstate versus intrastate rates. </t>
  </si>
  <si>
    <t>YES</t>
  </si>
  <si>
    <t>NO</t>
  </si>
  <si>
    <t>STRUCTURAL OPTION 1</t>
  </si>
  <si>
    <t>STRUCTURAL OPTION 2</t>
  </si>
  <si>
    <t>Rate Element:</t>
  </si>
  <si>
    <t>Rate Applied As:</t>
  </si>
  <si>
    <t>Total Originating Access Minutes</t>
  </si>
  <si>
    <t>Used Only To Allocate Carrier Charge</t>
  </si>
  <si>
    <t>Total Originating IntraLATA Toll Minutes</t>
  </si>
  <si>
    <t>Rate Per Minute</t>
  </si>
  <si>
    <t xml:space="preserve">Federal FY 2011 </t>
  </si>
  <si>
    <t>Dedicated Transport Rate 1</t>
  </si>
  <si>
    <t>Dedicated Transport Rate 2</t>
  </si>
  <si>
    <t>C. Dedicated Transport Charges</t>
  </si>
  <si>
    <t>Company Specific</t>
  </si>
  <si>
    <t>Traffic Sensitive and Dedicated Transport Access Charge Rates</t>
  </si>
  <si>
    <t>A. Traffic Sensitive and Dedicated Transport Revenue Reduction</t>
  </si>
  <si>
    <t>2011 Annual Traffic Sensitive and Dedicated Transport Transitional Access Service Intrastate Revenue at Intrastate Rates</t>
  </si>
  <si>
    <t>2011 Annual Traffic Sensitive and Dedicated Transport Transitional Access Service Intrastate Revenue at Interstate Rates</t>
  </si>
  <si>
    <t>Total Federal Fiscal Year 2011 Access MOU</t>
  </si>
  <si>
    <t>B. Rate Elements</t>
  </si>
  <si>
    <t xml:space="preserve">THIS TAB FUNCTIONS AS THE CENTRAL DATA ENTRY TAB FOR THE COMPANY'S RATES AND DEMAND UNITS </t>
  </si>
  <si>
    <t>INFORMATION APPEARING IN OTHER TABS SHOULD BE LINKED BACK TO THIS TAB</t>
  </si>
  <si>
    <t>Actual rate elements will vary by company and companies should add additional lines as needed, Incorporating all Transitional Intrastate</t>
  </si>
  <si>
    <t>Access Services Referenced in the FCC Order in Appendix A, 47 C.F.R § 51.907(a)</t>
  </si>
  <si>
    <t>Ratio of Terminating MOU to Total MOU</t>
  </si>
  <si>
    <t>July 1, 2012 Carrier Charge Revenue Reduction</t>
  </si>
  <si>
    <t>Total Terminating Access Minutes of Use in Federal FY 2011</t>
  </si>
  <si>
    <t>A. Access Line Count and Terminating Access Minutes of Use</t>
  </si>
  <si>
    <t>Carrier Charge (per line)</t>
  </si>
  <si>
    <t>B. Traffic Sensitive and Dedicated Transport Charges</t>
  </si>
  <si>
    <t xml:space="preserve">    where the interstate rate structure and rates will be used plus a new per-end-office-minute transitional access charge.</t>
  </si>
  <si>
    <t xml:space="preserve">D. Transitional Per-minute charge on TIAS E.O. switching minutes </t>
  </si>
  <si>
    <t>n/a</t>
  </si>
  <si>
    <t>Denotes proprietary</t>
  </si>
  <si>
    <t>Denotes may NOT be proprietary</t>
  </si>
  <si>
    <t>This template applies to companies who are Rate-of-Return Carriers at the Federal Level</t>
  </si>
  <si>
    <t>and to CLECs that benchmark access rates to Rate-of-Return Carriers</t>
  </si>
  <si>
    <t xml:space="preserve">       of the difference in interstate versus intrastate pursuant to § 51.909(b)(2)(iv) or; </t>
  </si>
  <si>
    <t xml:space="preserve">    (2)  adopt the interstate rate structure and rate levels under § 51.909(b)(2)(v) , adding a new transitional</t>
  </si>
  <si>
    <t>Pennsylvania Rate-of-Return LEC Telephone Company</t>
  </si>
  <si>
    <t>Please verify that your Company is an ILEC that is a rate-of-return Carrier at the Federal Level</t>
  </si>
  <si>
    <t>or a CLEC that benchmarks its access rates to a Rate-of-Return Carrier's in the cell below</t>
  </si>
  <si>
    <t>Pennsylvania Rate of Return LEC Telephone Company</t>
  </si>
  <si>
    <t>Generic Rate Elements are listed below for illustrative purposes for the fictitious Pennsylvania Rate-of-Return LEC Telephone Company</t>
  </si>
  <si>
    <t>Generic Rate Elements are listed below for illustrative purposes for the fictitious Pennsylvania Rate of Return LEC Telephone Company</t>
  </si>
  <si>
    <t>Alternative Template for Rate-of Return Carriers</t>
  </si>
  <si>
    <t>Appendix A, 47 C.F.R. § 51.909(b)(2)(v) states that "In the alternative, a Price Cap Carrier may elect to apply its interstate access rate</t>
  </si>
  <si>
    <t xml:space="preserve">In the Cell Below, please identify the structual option that your Company will be choosing </t>
  </si>
  <si>
    <t>to complete its  Step 1 Access Charge Reductions.  These options are outlined in Note 4</t>
  </si>
  <si>
    <t>of the Template Intro tab</t>
  </si>
  <si>
    <t>Total Transitional Intrastate Access Service End Office Switching MOU Federal FY 2011</t>
  </si>
  <si>
    <t>Rate Per Line per mth</t>
  </si>
  <si>
    <t>Demand Units</t>
  </si>
  <si>
    <t xml:space="preserve">* Note - Access Lines should be reported as total lines.  Terminating access minutes should include those billed to other carriers in CABS, ITORP, and Inter-MTA Access. </t>
  </si>
  <si>
    <t xml:space="preserve">at the LEC's interstate rates in effect on December 29, 2011.  </t>
  </si>
  <si>
    <t xml:space="preserve">Please calculate your Company's total intrastate revenue from Transitional Intrastate Access Service </t>
  </si>
  <si>
    <t xml:space="preserve">at the LEC's intrastate rates in effect on December 29, 2011. </t>
  </si>
  <si>
    <t>July 1, 2012 Traffic Sensitive and Dedicated Transport Transitional Intrastate Access Service Revenue Reduction</t>
  </si>
  <si>
    <t>Total 2011 Transitional Intrastate Access Service Revenues</t>
  </si>
  <si>
    <t>Intrastate Federal</t>
  </si>
  <si>
    <t xml:space="preserve">*This tab should only be used if the Company is choosing </t>
  </si>
  <si>
    <t>Structural Option 2  as outlined on the template intro tab</t>
  </si>
  <si>
    <t>Pennsylvania Rate-of-Return  LEC Telephone Company</t>
  </si>
  <si>
    <t>Complete the following line only if choosing Structural Option 2 as outlined on the Template Intro Tab</t>
  </si>
  <si>
    <t>Total Access Lines</t>
  </si>
  <si>
    <t>Company Access Line Total as of 9/30/11</t>
  </si>
  <si>
    <t>as of 9/30/11</t>
  </si>
  <si>
    <t>2011 Annual Carrier Charge Revenues attributed to Terminating MOU</t>
  </si>
  <si>
    <t>L=E x H</t>
  </si>
  <si>
    <t>M=A + L</t>
  </si>
  <si>
    <t>N=M - K</t>
  </si>
  <si>
    <t>In the Cell Below please state your Company's Utility Code</t>
  </si>
  <si>
    <t>2011 Annual Carrier Charge Revenues attributed to Originating MOU</t>
  </si>
  <si>
    <t>O=E x (1-H)</t>
  </si>
  <si>
    <t>Complete rate element below only if Structural Option 2 is being selected under § 51.909(b)(2)(v) for intrastate access;</t>
  </si>
  <si>
    <t>5. Each tab in this template has the genaric heading "Pennsylvania Rate-of-Return LEC Telephone Company"</t>
  </si>
  <si>
    <r>
      <t>to transition carrier access charges to bill-and-keep.  These reductions will be effective July 1, 2012.</t>
    </r>
    <r>
      <rPr>
        <vertAlign val="superscript"/>
        <sz val="11"/>
        <color theme="1"/>
        <rFont val="Calibri"/>
        <family val="2"/>
        <scheme val="minor"/>
      </rPr>
      <t>2</t>
    </r>
  </si>
  <si>
    <t>In the Matter of July 3, 2012 Annual Access Charge Tariff Filings, WCB/Pricing File No. 12-07</t>
  </si>
  <si>
    <t xml:space="preserve">     Please replace this heading on each tab with your Company's name.</t>
  </si>
  <si>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Companies may file tariff supplements with an effective date of July 3 in accordance with the FCC Order adopted and released March 28, 2012:</t>
    </r>
  </si>
  <si>
    <t>E. Carrier Charge Revenues Attributed to Originating Minutes of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</si>
</sst>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3" formatCode="_(* #,##0.00_);_(* \(#,##0.00\);_(* &quot;-&quot;??_);_(@_)"/>
    <numFmt numFmtId="164" formatCode="&quot;$&quot;#,##0.00000000_);[Red]\(&quot;$&quot;#,##0.00000000\)"/>
    <numFmt numFmtId="165" formatCode="#,##0;[Red]#,##0"/>
    <numFmt numFmtId="166" formatCode="&quot;$&quot;#,##0.0000000000_);[Red]\(&quot;$&quot;#,##0.0000000000\)"/>
    <numFmt numFmtId="167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2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1" fillId="0" borderId="0" xfId="0" applyFont="1"/>
    <xf numFmtId="0" fontId="0" fillId="0" borderId="1" xfId="0" applyBorder="1"/>
    <xf numFmtId="0" fontId="6" fillId="0" borderId="0" xfId="0" applyFont="1"/>
    <xf numFmtId="0" fontId="8" fillId="0" borderId="0" xfId="0" applyFont="1"/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/>
    <xf numFmtId="0" fontId="0" fillId="0" borderId="0" xfId="0" applyFont="1"/>
    <xf numFmtId="14" fontId="2" fillId="0" borderId="0" xfId="0" applyNumberFormat="1" applyFont="1" applyAlignment="1">
      <alignment horizontal="center"/>
    </xf>
    <xf numFmtId="0" fontId="9" fillId="0" borderId="0" xfId="0" applyFont="1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/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2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14" fillId="0" borderId="0" xfId="0" applyFont="1" applyBorder="1"/>
    <xf numFmtId="0" fontId="2" fillId="0" borderId="0" xfId="0" applyFont="1" applyBorder="1"/>
    <xf numFmtId="0" fontId="13" fillId="0" borderId="0" xfId="0" applyFont="1" applyFill="1"/>
    <xf numFmtId="0" fontId="0" fillId="2" borderId="0" xfId="0" applyFill="1"/>
    <xf numFmtId="0" fontId="0" fillId="3" borderId="0" xfId="0" applyFill="1"/>
    <xf numFmtId="8" fontId="0" fillId="3" borderId="0" xfId="0" applyNumberFormat="1" applyFill="1"/>
    <xf numFmtId="166" fontId="0" fillId="3" borderId="0" xfId="0" applyNumberFormat="1" applyFill="1"/>
    <xf numFmtId="165" fontId="0" fillId="2" borderId="0" xfId="0" applyNumberFormat="1" applyFill="1"/>
    <xf numFmtId="165" fontId="0" fillId="2" borderId="1" xfId="0" applyNumberFormat="1" applyFill="1" applyBorder="1"/>
    <xf numFmtId="8" fontId="0" fillId="2" borderId="0" xfId="0" applyNumberFormat="1" applyFill="1"/>
    <xf numFmtId="8" fontId="0" fillId="2" borderId="1" xfId="0" applyNumberFormat="1" applyFill="1" applyBorder="1"/>
    <xf numFmtId="164" fontId="0" fillId="3" borderId="0" xfId="0" applyNumberFormat="1" applyFill="1"/>
    <xf numFmtId="8" fontId="0" fillId="3" borderId="1" xfId="0" applyNumberFormat="1" applyFill="1" applyBorder="1"/>
    <xf numFmtId="164" fontId="0" fillId="3" borderId="1" xfId="0" applyNumberFormat="1" applyFill="1" applyBorder="1"/>
    <xf numFmtId="37" fontId="0" fillId="2" borderId="0" xfId="0" applyNumberFormat="1" applyFill="1"/>
    <xf numFmtId="40" fontId="0" fillId="2" borderId="0" xfId="0" applyNumberFormat="1" applyFill="1"/>
    <xf numFmtId="0" fontId="0" fillId="2" borderId="0" xfId="0" applyNumberFormat="1" applyFill="1"/>
    <xf numFmtId="8" fontId="2" fillId="2" borderId="0" xfId="0" applyNumberFormat="1" applyFont="1" applyFill="1"/>
    <xf numFmtId="0" fontId="0" fillId="3" borderId="0" xfId="0" applyNumberFormat="1" applyFill="1"/>
    <xf numFmtId="167" fontId="0" fillId="3" borderId="0" xfId="0" applyNumberFormat="1" applyFill="1"/>
    <xf numFmtId="37" fontId="0" fillId="2" borderId="0" xfId="1" applyNumberFormat="1" applyFont="1" applyFill="1"/>
    <xf numFmtId="0" fontId="4" fillId="0" borderId="3" xfId="0" applyFont="1" applyBorder="1"/>
    <xf numFmtId="0" fontId="0" fillId="0" borderId="4" xfId="0" applyBorder="1"/>
    <xf numFmtId="0" fontId="0" fillId="0" borderId="5" xfId="0" applyBorder="1"/>
    <xf numFmtId="0" fontId="1" fillId="3" borderId="0" xfId="0" applyFont="1" applyFill="1"/>
    <xf numFmtId="8" fontId="1" fillId="3" borderId="0" xfId="0" applyNumberFormat="1" applyFont="1" applyFill="1"/>
    <xf numFmtId="0" fontId="15" fillId="0" borderId="0" xfId="0" applyFont="1"/>
    <xf numFmtId="0" fontId="0" fillId="2" borderId="1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Normal="100" workbookViewId="0"/>
  </sheetViews>
  <sheetFormatPr defaultRowHeight="15" x14ac:dyDescent="0.25"/>
  <cols>
    <col min="1" max="1" width="6" customWidth="1"/>
    <col min="20" max="20" width="15.140625" customWidth="1"/>
  </cols>
  <sheetData>
    <row r="1" spans="1:12" ht="36.75" thickBot="1" x14ac:dyDescent="0.6">
      <c r="A1" s="58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3" spans="1:12" s="13" customFormat="1" x14ac:dyDescent="0.25">
      <c r="A3" s="61" t="s">
        <v>132</v>
      </c>
      <c r="B3" s="41"/>
      <c r="C3" s="41"/>
      <c r="D3" s="41"/>
      <c r="E3" s="41"/>
      <c r="F3" s="41"/>
      <c r="G3" s="41"/>
      <c r="H3" s="41"/>
      <c r="I3" s="41"/>
    </row>
    <row r="4" spans="1:12" s="29" customFormat="1" x14ac:dyDescent="0.25">
      <c r="A4" s="61" t="s">
        <v>133</v>
      </c>
      <c r="B4" s="41"/>
      <c r="C4" s="41"/>
      <c r="D4" s="41"/>
      <c r="E4" s="41"/>
      <c r="F4" s="41"/>
      <c r="G4" s="41"/>
      <c r="H4" s="41"/>
      <c r="I4" s="41"/>
    </row>
    <row r="5" spans="1:12" s="13" customFormat="1" x14ac:dyDescent="0.25"/>
    <row r="6" spans="1:12" ht="17.25" x14ac:dyDescent="0.25">
      <c r="A6" s="1" t="s">
        <v>68</v>
      </c>
    </row>
    <row r="7" spans="1:12" s="1" customFormat="1" ht="17.25" x14ac:dyDescent="0.25">
      <c r="A7" s="1" t="s">
        <v>173</v>
      </c>
    </row>
    <row r="9" spans="1:12" x14ac:dyDescent="0.25">
      <c r="A9" s="1" t="s">
        <v>0</v>
      </c>
    </row>
    <row r="11" spans="1:12" s="13" customFormat="1" x14ac:dyDescent="0.25">
      <c r="A11" s="22" t="s">
        <v>46</v>
      </c>
    </row>
    <row r="12" spans="1:12" x14ac:dyDescent="0.25">
      <c r="A12" s="2" t="s">
        <v>73</v>
      </c>
    </row>
    <row r="13" spans="1:12" x14ac:dyDescent="0.25">
      <c r="A13" s="2" t="s">
        <v>69</v>
      </c>
    </row>
    <row r="15" spans="1:12" x14ac:dyDescent="0.25">
      <c r="A15" s="14" t="s">
        <v>74</v>
      </c>
    </row>
    <row r="16" spans="1:12" x14ac:dyDescent="0.25">
      <c r="A16" s="14" t="s">
        <v>91</v>
      </c>
    </row>
    <row r="17" spans="1:12" s="29" customFormat="1" x14ac:dyDescent="0.25">
      <c r="A17" s="14" t="s">
        <v>92</v>
      </c>
    </row>
    <row r="19" spans="1:12" x14ac:dyDescent="0.25">
      <c r="A19" s="14" t="s">
        <v>47</v>
      </c>
    </row>
    <row r="20" spans="1:12" x14ac:dyDescent="0.25">
      <c r="A20" s="14" t="s">
        <v>48</v>
      </c>
    </row>
    <row r="22" spans="1:12" s="29" customFormat="1" x14ac:dyDescent="0.25">
      <c r="A22" s="32" t="s">
        <v>93</v>
      </c>
      <c r="B22" s="25"/>
    </row>
    <row r="23" spans="1:12" s="29" customFormat="1" x14ac:dyDescent="0.25">
      <c r="A23" s="32" t="s">
        <v>94</v>
      </c>
    </row>
    <row r="24" spans="1:12" s="29" customFormat="1" x14ac:dyDescent="0.25">
      <c r="A24" s="32" t="s">
        <v>134</v>
      </c>
    </row>
    <row r="25" spans="1:12" s="29" customFormat="1" x14ac:dyDescent="0.25">
      <c r="A25" s="32" t="s">
        <v>135</v>
      </c>
    </row>
    <row r="26" spans="1:12" s="29" customFormat="1" x14ac:dyDescent="0.25">
      <c r="A26" s="32" t="s">
        <v>95</v>
      </c>
    </row>
    <row r="27" spans="1:12" s="29" customFormat="1" x14ac:dyDescent="0.25">
      <c r="A27" s="32"/>
    </row>
    <row r="28" spans="1:12" s="29" customFormat="1" x14ac:dyDescent="0.25">
      <c r="A28" s="32" t="s">
        <v>172</v>
      </c>
    </row>
    <row r="29" spans="1:12" s="29" customFormat="1" x14ac:dyDescent="0.25">
      <c r="A29" s="32" t="s">
        <v>175</v>
      </c>
    </row>
    <row r="30" spans="1:1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4" t="s">
        <v>6</v>
      </c>
    </row>
    <row r="32" spans="1:12" x14ac:dyDescent="0.25">
      <c r="A32" s="4" t="s">
        <v>2</v>
      </c>
    </row>
    <row r="33" spans="1:1" x14ac:dyDescent="0.25">
      <c r="A33" s="4" t="s">
        <v>3</v>
      </c>
    </row>
    <row r="34" spans="1:1" x14ac:dyDescent="0.25">
      <c r="A34" s="4" t="s">
        <v>4</v>
      </c>
    </row>
    <row r="35" spans="1:1" x14ac:dyDescent="0.25">
      <c r="A35" s="5" t="s">
        <v>5</v>
      </c>
    </row>
    <row r="37" spans="1:1" x14ac:dyDescent="0.25">
      <c r="A37" s="4" t="s">
        <v>176</v>
      </c>
    </row>
    <row r="38" spans="1:1" x14ac:dyDescent="0.25">
      <c r="A38" s="4" t="s">
        <v>174</v>
      </c>
    </row>
  </sheetData>
  <pageMargins left="0.7" right="0.7" top="0.75" bottom="0.75" header="0.3" footer="0.3"/>
  <pageSetup scale="5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D2" sqref="D2:D3"/>
    </sheetView>
  </sheetViews>
  <sheetFormatPr defaultRowHeight="15" x14ac:dyDescent="0.25"/>
  <cols>
    <col min="4" max="4" width="21.85546875" customWidth="1"/>
  </cols>
  <sheetData>
    <row r="2" spans="2:4" x14ac:dyDescent="0.25">
      <c r="B2" t="s">
        <v>96</v>
      </c>
      <c r="D2" t="s">
        <v>98</v>
      </c>
    </row>
    <row r="3" spans="2:4" x14ac:dyDescent="0.25">
      <c r="B3" t="s">
        <v>97</v>
      </c>
      <c r="D3" t="s">
        <v>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Normal="100" workbookViewId="0"/>
  </sheetViews>
  <sheetFormatPr defaultRowHeight="15" x14ac:dyDescent="0.25"/>
  <cols>
    <col min="1" max="1" width="22" customWidth="1"/>
  </cols>
  <sheetData>
    <row r="1" spans="1:1" x14ac:dyDescent="0.25">
      <c r="A1" s="14" t="s">
        <v>136</v>
      </c>
    </row>
    <row r="2" spans="1:1" x14ac:dyDescent="0.25">
      <c r="A2" s="14" t="s">
        <v>7</v>
      </c>
    </row>
    <row r="4" spans="1:1" x14ac:dyDescent="0.25">
      <c r="A4" s="34" t="s">
        <v>137</v>
      </c>
    </row>
    <row r="5" spans="1:1" ht="15.75" thickBot="1" x14ac:dyDescent="0.3">
      <c r="A5" s="34" t="s">
        <v>138</v>
      </c>
    </row>
    <row r="6" spans="1:1" ht="15.75" thickBot="1" x14ac:dyDescent="0.3">
      <c r="A6" s="33" t="s">
        <v>96</v>
      </c>
    </row>
    <row r="9" spans="1:1" x14ac:dyDescent="0.25">
      <c r="A9" s="34" t="s">
        <v>144</v>
      </c>
    </row>
    <row r="10" spans="1:1" x14ac:dyDescent="0.25">
      <c r="A10" s="34" t="s">
        <v>145</v>
      </c>
    </row>
    <row r="11" spans="1:1" ht="15.75" thickBot="1" x14ac:dyDescent="0.3">
      <c r="A11" s="34" t="s">
        <v>146</v>
      </c>
    </row>
    <row r="12" spans="1:1" ht="15.75" thickBot="1" x14ac:dyDescent="0.3">
      <c r="A12" s="33" t="s">
        <v>98</v>
      </c>
    </row>
    <row r="15" spans="1:1" ht="15.75" thickBot="1" x14ac:dyDescent="0.3">
      <c r="A15" s="34" t="s">
        <v>168</v>
      </c>
    </row>
    <row r="16" spans="1:1" ht="15.75" thickBot="1" x14ac:dyDescent="0.3">
      <c r="A16" s="33"/>
    </row>
  </sheetData>
  <dataValidations count="2">
    <dataValidation type="list" allowBlank="1" showInputMessage="1" showErrorMessage="1" error="please choose a valid option from the list" prompt="Please verify that you are a rate-of-return carrier at the federal level or that you are a CLEC that benchmarks access rates to a rate-of-return carrier." sqref="A6">
      <formula1>choices</formula1>
    </dataValidation>
    <dataValidation type="list" allowBlank="1" showInputMessage="1" showErrorMessage="1" error="Please choose a valid option" prompt="Please identify which structural option your Company will be choosing for its Step 1 Access Charge Reductions_x000a_" sqref="A12">
      <formula1>structure</formula1>
    </dataValidation>
  </dataValidations>
  <pageMargins left="0.7" right="0.7" top="0.75" bottom="0.75" header="0.3" footer="0.3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/>
  </sheetViews>
  <sheetFormatPr defaultRowHeight="15" x14ac:dyDescent="0.25"/>
  <cols>
    <col min="1" max="1" width="4" style="29" customWidth="1"/>
    <col min="2" max="2" width="71.85546875" customWidth="1"/>
    <col min="3" max="3" width="22.85546875" customWidth="1"/>
    <col min="4" max="4" width="24.42578125" customWidth="1"/>
    <col min="5" max="5" width="26" customWidth="1"/>
    <col min="6" max="6" width="33.42578125" customWidth="1"/>
  </cols>
  <sheetData>
    <row r="1" spans="1:6" x14ac:dyDescent="0.25">
      <c r="B1" s="14" t="s">
        <v>139</v>
      </c>
      <c r="E1" s="40"/>
      <c r="F1" s="29" t="s">
        <v>130</v>
      </c>
    </row>
    <row r="2" spans="1:6" x14ac:dyDescent="0.25">
      <c r="B2" s="14" t="s">
        <v>7</v>
      </c>
      <c r="E2" s="29"/>
      <c r="F2" s="29"/>
    </row>
    <row r="3" spans="1:6" x14ac:dyDescent="0.25">
      <c r="E3" s="41"/>
      <c r="F3" s="29" t="s">
        <v>131</v>
      </c>
    </row>
    <row r="4" spans="1:6" s="29" customFormat="1" x14ac:dyDescent="0.25">
      <c r="A4" s="12" t="s">
        <v>140</v>
      </c>
    </row>
    <row r="5" spans="1:6" s="29" customFormat="1" x14ac:dyDescent="0.25">
      <c r="A5" s="12" t="s">
        <v>119</v>
      </c>
    </row>
    <row r="6" spans="1:6" s="29" customFormat="1" x14ac:dyDescent="0.25">
      <c r="A6" s="12" t="s">
        <v>120</v>
      </c>
    </row>
    <row r="7" spans="1:6" s="29" customFormat="1" x14ac:dyDescent="0.25">
      <c r="A7" s="12"/>
    </row>
    <row r="8" spans="1:6" s="29" customFormat="1" x14ac:dyDescent="0.25">
      <c r="A8" s="14" t="s">
        <v>117</v>
      </c>
    </row>
    <row r="9" spans="1:6" s="29" customFormat="1" x14ac:dyDescent="0.25">
      <c r="A9" s="14" t="s">
        <v>118</v>
      </c>
    </row>
    <row r="10" spans="1:6" s="29" customFormat="1" x14ac:dyDescent="0.25"/>
    <row r="11" spans="1:6" s="29" customFormat="1" x14ac:dyDescent="0.25">
      <c r="A11" s="14" t="s">
        <v>124</v>
      </c>
    </row>
    <row r="12" spans="1:6" s="29" customFormat="1" x14ac:dyDescent="0.25">
      <c r="B12" s="29" t="s">
        <v>162</v>
      </c>
      <c r="C12" s="57">
        <v>0</v>
      </c>
    </row>
    <row r="13" spans="1:6" s="29" customFormat="1" x14ac:dyDescent="0.25">
      <c r="B13" s="29" t="s">
        <v>123</v>
      </c>
      <c r="C13" s="57">
        <v>0</v>
      </c>
    </row>
    <row r="14" spans="1:6" s="29" customFormat="1" x14ac:dyDescent="0.25">
      <c r="A14" s="12" t="s">
        <v>160</v>
      </c>
    </row>
    <row r="15" spans="1:6" s="29" customFormat="1" x14ac:dyDescent="0.25">
      <c r="A15" s="29" t="s">
        <v>147</v>
      </c>
      <c r="C15" s="57">
        <v>0</v>
      </c>
    </row>
    <row r="16" spans="1:6" s="29" customFormat="1" x14ac:dyDescent="0.25"/>
    <row r="17" spans="1:6" s="29" customFormat="1" x14ac:dyDescent="0.25">
      <c r="A17" s="14" t="s">
        <v>116</v>
      </c>
    </row>
    <row r="19" spans="1:6" x14ac:dyDescent="0.25">
      <c r="B19" s="29"/>
      <c r="C19" s="29"/>
      <c r="D19" s="29"/>
      <c r="E19" s="29"/>
      <c r="F19" s="15" t="s">
        <v>19</v>
      </c>
    </row>
    <row r="20" spans="1:6" x14ac:dyDescent="0.25">
      <c r="B20" s="29"/>
      <c r="C20" s="29"/>
      <c r="D20" s="15" t="s">
        <v>19</v>
      </c>
      <c r="E20" s="15" t="s">
        <v>13</v>
      </c>
      <c r="F20" s="15" t="s">
        <v>106</v>
      </c>
    </row>
    <row r="21" spans="1:6" x14ac:dyDescent="0.25">
      <c r="B21" s="38" t="s">
        <v>100</v>
      </c>
      <c r="C21" s="38" t="s">
        <v>101</v>
      </c>
      <c r="D21" s="16" t="s">
        <v>14</v>
      </c>
      <c r="E21" s="16" t="s">
        <v>14</v>
      </c>
      <c r="F21" s="35" t="s">
        <v>149</v>
      </c>
    </row>
    <row r="22" spans="1:6" x14ac:dyDescent="0.25">
      <c r="A22" s="29">
        <v>1</v>
      </c>
      <c r="B22" s="36" t="s">
        <v>102</v>
      </c>
      <c r="C22" s="37" t="s">
        <v>103</v>
      </c>
      <c r="F22" s="57">
        <v>0</v>
      </c>
    </row>
    <row r="23" spans="1:6" x14ac:dyDescent="0.25">
      <c r="A23" s="29">
        <v>2</v>
      </c>
      <c r="B23" s="36" t="s">
        <v>104</v>
      </c>
      <c r="C23" s="37" t="s">
        <v>103</v>
      </c>
      <c r="F23" s="57">
        <v>0</v>
      </c>
    </row>
    <row r="24" spans="1:6" x14ac:dyDescent="0.25">
      <c r="A24" s="29">
        <v>3</v>
      </c>
      <c r="B24" s="29" t="s">
        <v>21</v>
      </c>
      <c r="C24" s="29" t="s">
        <v>148</v>
      </c>
      <c r="D24" s="56">
        <v>0</v>
      </c>
      <c r="E24" s="56">
        <v>0</v>
      </c>
      <c r="F24" s="57">
        <f>C12*12</f>
        <v>0</v>
      </c>
    </row>
    <row r="25" spans="1:6" x14ac:dyDescent="0.25">
      <c r="A25" s="29">
        <v>4</v>
      </c>
      <c r="B25" s="29" t="s">
        <v>75</v>
      </c>
      <c r="C25" s="36" t="s">
        <v>105</v>
      </c>
      <c r="D25" s="43">
        <v>0</v>
      </c>
      <c r="E25" s="43">
        <v>0</v>
      </c>
      <c r="F25" s="57">
        <v>0</v>
      </c>
    </row>
    <row r="26" spans="1:6" x14ac:dyDescent="0.25">
      <c r="A26" s="29">
        <v>5</v>
      </c>
      <c r="B26" s="29" t="s">
        <v>76</v>
      </c>
      <c r="C26" s="36" t="s">
        <v>105</v>
      </c>
      <c r="D26" s="43">
        <v>0</v>
      </c>
      <c r="E26" s="43">
        <v>0</v>
      </c>
      <c r="F26" s="57">
        <v>0</v>
      </c>
    </row>
    <row r="27" spans="1:6" x14ac:dyDescent="0.25">
      <c r="A27" s="29">
        <v>6</v>
      </c>
      <c r="B27" s="29" t="s">
        <v>77</v>
      </c>
      <c r="C27" s="36" t="s">
        <v>105</v>
      </c>
      <c r="D27" s="43">
        <v>0</v>
      </c>
      <c r="E27" s="43">
        <v>0</v>
      </c>
      <c r="F27" s="57">
        <v>0</v>
      </c>
    </row>
    <row r="28" spans="1:6" x14ac:dyDescent="0.25">
      <c r="A28" s="29">
        <v>7</v>
      </c>
      <c r="B28" s="29" t="s">
        <v>78</v>
      </c>
      <c r="C28" s="36" t="s">
        <v>105</v>
      </c>
      <c r="D28" s="43">
        <v>0</v>
      </c>
      <c r="E28" s="43">
        <v>0</v>
      </c>
      <c r="F28" s="57">
        <v>0</v>
      </c>
    </row>
    <row r="29" spans="1:6" x14ac:dyDescent="0.25">
      <c r="A29" s="29">
        <v>8</v>
      </c>
      <c r="B29" s="29" t="s">
        <v>79</v>
      </c>
      <c r="C29" s="36" t="s">
        <v>105</v>
      </c>
      <c r="D29" s="43">
        <v>0</v>
      </c>
      <c r="E29" s="43">
        <v>0</v>
      </c>
      <c r="F29" s="57">
        <v>0</v>
      </c>
    </row>
    <row r="30" spans="1:6" x14ac:dyDescent="0.25">
      <c r="A30" s="29">
        <v>9</v>
      </c>
      <c r="B30" t="s">
        <v>107</v>
      </c>
      <c r="C30" s="36" t="s">
        <v>110</v>
      </c>
      <c r="D30" s="42">
        <v>0</v>
      </c>
      <c r="E30" s="42">
        <v>0</v>
      </c>
      <c r="F30" s="57">
        <v>0</v>
      </c>
    </row>
    <row r="31" spans="1:6" x14ac:dyDescent="0.25">
      <c r="A31" s="29">
        <v>10</v>
      </c>
      <c r="B31" t="s">
        <v>108</v>
      </c>
      <c r="C31" s="36" t="s">
        <v>110</v>
      </c>
      <c r="D31" s="42">
        <v>0</v>
      </c>
      <c r="E31" s="42">
        <v>0</v>
      </c>
      <c r="F31" s="57">
        <v>0</v>
      </c>
    </row>
    <row r="33" spans="1:1" x14ac:dyDescent="0.25">
      <c r="A33" s="29" t="s">
        <v>150</v>
      </c>
    </row>
  </sheetData>
  <pageMargins left="0.7" right="0.7" top="0.75" bottom="0.75" header="0.3" footer="0.3"/>
  <pageSetup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/>
  </sheetViews>
  <sheetFormatPr defaultRowHeight="15" x14ac:dyDescent="0.25"/>
  <cols>
    <col min="2" max="2" width="30.85546875" customWidth="1"/>
    <col min="3" max="3" width="24" customWidth="1"/>
    <col min="4" max="4" width="27.140625" customWidth="1"/>
    <col min="5" max="5" width="26.28515625" customWidth="1"/>
    <col min="6" max="6" width="14.140625" customWidth="1"/>
    <col min="7" max="7" width="11.5703125" customWidth="1"/>
  </cols>
  <sheetData>
    <row r="1" spans="1:5" x14ac:dyDescent="0.25">
      <c r="A1" s="2" t="s">
        <v>136</v>
      </c>
      <c r="D1" s="40"/>
      <c r="E1" s="29" t="s">
        <v>130</v>
      </c>
    </row>
    <row r="2" spans="1:5" x14ac:dyDescent="0.25">
      <c r="A2" s="2" t="s">
        <v>7</v>
      </c>
      <c r="D2" s="29"/>
      <c r="E2" s="29"/>
    </row>
    <row r="3" spans="1:5" x14ac:dyDescent="0.25">
      <c r="D3" s="41"/>
      <c r="E3" s="29" t="s">
        <v>131</v>
      </c>
    </row>
    <row r="4" spans="1:5" x14ac:dyDescent="0.25">
      <c r="A4" s="29" t="s">
        <v>152</v>
      </c>
    </row>
    <row r="5" spans="1:5" x14ac:dyDescent="0.25">
      <c r="A5" s="29" t="s">
        <v>151</v>
      </c>
    </row>
    <row r="6" spans="1:5" s="13" customFormat="1" x14ac:dyDescent="0.25"/>
    <row r="7" spans="1:5" x14ac:dyDescent="0.25">
      <c r="A7" s="12" t="s">
        <v>141</v>
      </c>
    </row>
    <row r="8" spans="1:5" s="9" customFormat="1" x14ac:dyDescent="0.25">
      <c r="A8" s="12" t="s">
        <v>119</v>
      </c>
    </row>
    <row r="9" spans="1:5" s="29" customFormat="1" x14ac:dyDescent="0.25">
      <c r="A9" s="12" t="s">
        <v>120</v>
      </c>
    </row>
    <row r="11" spans="1:5" x14ac:dyDescent="0.25">
      <c r="A11" s="7" t="s">
        <v>111</v>
      </c>
      <c r="B11" s="6"/>
      <c r="C11" s="6"/>
      <c r="D11" s="6"/>
      <c r="E11" s="6"/>
    </row>
    <row r="12" spans="1:5" x14ac:dyDescent="0.25">
      <c r="A12" s="6"/>
      <c r="B12" s="6"/>
      <c r="C12" s="8" t="s">
        <v>8</v>
      </c>
      <c r="D12" s="8" t="s">
        <v>9</v>
      </c>
      <c r="E12" s="8" t="s">
        <v>10</v>
      </c>
    </row>
    <row r="13" spans="1:5" s="29" customFormat="1" x14ac:dyDescent="0.25">
      <c r="C13" s="15" t="s">
        <v>11</v>
      </c>
    </row>
    <row r="14" spans="1:5" x14ac:dyDescent="0.25">
      <c r="C14" s="15" t="s">
        <v>70</v>
      </c>
      <c r="D14" s="15" t="s">
        <v>13</v>
      </c>
      <c r="E14" s="15" t="s">
        <v>18</v>
      </c>
    </row>
    <row r="15" spans="1:5" x14ac:dyDescent="0.25">
      <c r="C15" s="16" t="s">
        <v>71</v>
      </c>
      <c r="D15" s="16" t="s">
        <v>14</v>
      </c>
      <c r="E15" s="16" t="s">
        <v>15</v>
      </c>
    </row>
    <row r="16" spans="1:5" s="29" customFormat="1" x14ac:dyDescent="0.25">
      <c r="A16" s="29" t="s">
        <v>75</v>
      </c>
      <c r="C16" s="44">
        <f>'Demand Data'!F25</f>
        <v>0</v>
      </c>
      <c r="D16" s="48">
        <f>'Demand Data'!E25</f>
        <v>0</v>
      </c>
      <c r="E16" s="46">
        <f t="shared" ref="E16:E22" si="0">C16*D16</f>
        <v>0</v>
      </c>
    </row>
    <row r="17" spans="1:5" s="29" customFormat="1" x14ac:dyDescent="0.25">
      <c r="A17" s="29" t="s">
        <v>76</v>
      </c>
      <c r="C17" s="44">
        <f>'Demand Data'!F26</f>
        <v>0</v>
      </c>
      <c r="D17" s="48">
        <f>'Demand Data'!E26</f>
        <v>0</v>
      </c>
      <c r="E17" s="46">
        <f t="shared" si="0"/>
        <v>0</v>
      </c>
    </row>
    <row r="18" spans="1:5" s="29" customFormat="1" x14ac:dyDescent="0.25">
      <c r="A18" s="29" t="s">
        <v>77</v>
      </c>
      <c r="C18" s="44">
        <f>'Demand Data'!F27</f>
        <v>0</v>
      </c>
      <c r="D18" s="48">
        <f>'Demand Data'!E27</f>
        <v>0</v>
      </c>
      <c r="E18" s="46">
        <f t="shared" si="0"/>
        <v>0</v>
      </c>
    </row>
    <row r="19" spans="1:5" s="29" customFormat="1" x14ac:dyDescent="0.25">
      <c r="A19" s="29" t="s">
        <v>78</v>
      </c>
      <c r="C19" s="44">
        <f>'Demand Data'!F28</f>
        <v>0</v>
      </c>
      <c r="D19" s="48">
        <f>'Demand Data'!E28</f>
        <v>0</v>
      </c>
      <c r="E19" s="46">
        <f t="shared" si="0"/>
        <v>0</v>
      </c>
    </row>
    <row r="20" spans="1:5" s="29" customFormat="1" x14ac:dyDescent="0.25">
      <c r="A20" s="29" t="s">
        <v>79</v>
      </c>
      <c r="C20" s="44">
        <f>'Demand Data'!F29</f>
        <v>0</v>
      </c>
      <c r="D20" s="48">
        <f>'Demand Data'!E29</f>
        <v>0</v>
      </c>
      <c r="E20" s="46">
        <f t="shared" si="0"/>
        <v>0</v>
      </c>
    </row>
    <row r="21" spans="1:5" x14ac:dyDescent="0.25">
      <c r="A21" s="29" t="s">
        <v>107</v>
      </c>
      <c r="C21" s="44">
        <f>'Demand Data'!F30</f>
        <v>0</v>
      </c>
      <c r="D21" s="42">
        <f>'Demand Data'!E30</f>
        <v>0</v>
      </c>
      <c r="E21" s="46">
        <f t="shared" si="0"/>
        <v>0</v>
      </c>
    </row>
    <row r="22" spans="1:5" x14ac:dyDescent="0.25">
      <c r="A22" s="29" t="s">
        <v>108</v>
      </c>
      <c r="C22" s="45">
        <f>'Demand Data'!F31</f>
        <v>0</v>
      </c>
      <c r="D22" s="49">
        <f>'Demand Data'!E31</f>
        <v>0</v>
      </c>
      <c r="E22" s="47">
        <f t="shared" si="0"/>
        <v>0</v>
      </c>
    </row>
    <row r="23" spans="1:5" x14ac:dyDescent="0.25">
      <c r="D23" s="14" t="s">
        <v>17</v>
      </c>
      <c r="E23" s="62">
        <f>SUM(E16:E22)</f>
        <v>0</v>
      </c>
    </row>
  </sheetData>
  <pageMargins left="0.7" right="0.7" top="0.75" bottom="0.75" header="0.3" footer="0.3"/>
  <pageSetup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/>
  </sheetViews>
  <sheetFormatPr defaultRowHeight="15" x14ac:dyDescent="0.25"/>
  <cols>
    <col min="2" max="2" width="28.28515625" customWidth="1"/>
    <col min="3" max="3" width="24.28515625" customWidth="1"/>
    <col min="4" max="4" width="36.140625" customWidth="1"/>
    <col min="5" max="5" width="26" customWidth="1"/>
  </cols>
  <sheetData>
    <row r="1" spans="1:5" x14ac:dyDescent="0.25">
      <c r="A1" s="2" t="s">
        <v>136</v>
      </c>
      <c r="D1" s="40"/>
      <c r="E1" s="29" t="s">
        <v>130</v>
      </c>
    </row>
    <row r="2" spans="1:5" x14ac:dyDescent="0.25">
      <c r="A2" s="2" t="s">
        <v>7</v>
      </c>
      <c r="D2" s="29"/>
      <c r="E2" s="29"/>
    </row>
    <row r="3" spans="1:5" x14ac:dyDescent="0.25">
      <c r="A3" s="1"/>
      <c r="D3" s="41"/>
      <c r="E3" s="29" t="s">
        <v>131</v>
      </c>
    </row>
    <row r="4" spans="1:5" x14ac:dyDescent="0.25">
      <c r="A4" s="29" t="s">
        <v>152</v>
      </c>
    </row>
    <row r="5" spans="1:5" x14ac:dyDescent="0.25">
      <c r="A5" s="29" t="s">
        <v>153</v>
      </c>
    </row>
    <row r="7" spans="1:5" x14ac:dyDescent="0.25">
      <c r="A7" s="12" t="s">
        <v>140</v>
      </c>
      <c r="B7" s="10"/>
      <c r="C7" s="10"/>
      <c r="D7" s="10"/>
      <c r="E7" s="10"/>
    </row>
    <row r="8" spans="1:5" x14ac:dyDescent="0.25">
      <c r="A8" s="12" t="s">
        <v>119</v>
      </c>
      <c r="B8" s="10"/>
      <c r="C8" s="10"/>
      <c r="D8" s="10"/>
      <c r="E8" s="10"/>
    </row>
    <row r="9" spans="1:5" s="29" customFormat="1" x14ac:dyDescent="0.25">
      <c r="A9" s="12" t="s">
        <v>120</v>
      </c>
    </row>
    <row r="10" spans="1:5" x14ac:dyDescent="0.25">
      <c r="A10" s="10"/>
      <c r="B10" s="10"/>
      <c r="C10" s="10"/>
      <c r="D10" s="10"/>
      <c r="E10" s="10"/>
    </row>
    <row r="11" spans="1:5" x14ac:dyDescent="0.25">
      <c r="A11" s="14" t="s">
        <v>111</v>
      </c>
      <c r="B11" s="10"/>
      <c r="C11" s="10"/>
      <c r="D11" s="10"/>
      <c r="E11" s="10"/>
    </row>
    <row r="12" spans="1:5" x14ac:dyDescent="0.25">
      <c r="A12" s="10"/>
      <c r="B12" s="10"/>
      <c r="C12" s="11" t="s">
        <v>8</v>
      </c>
      <c r="D12" s="11" t="s">
        <v>9</v>
      </c>
      <c r="E12" s="11" t="s">
        <v>10</v>
      </c>
    </row>
    <row r="13" spans="1:5" x14ac:dyDescent="0.25">
      <c r="A13" s="10"/>
      <c r="B13" s="10"/>
      <c r="C13" s="15" t="s">
        <v>11</v>
      </c>
      <c r="D13" s="29"/>
      <c r="E13" s="29"/>
    </row>
    <row r="14" spans="1:5" s="29" customFormat="1" x14ac:dyDescent="0.25">
      <c r="C14" s="15" t="s">
        <v>70</v>
      </c>
      <c r="D14" s="15" t="s">
        <v>19</v>
      </c>
      <c r="E14" s="15" t="s">
        <v>18</v>
      </c>
    </row>
    <row r="15" spans="1:5" x14ac:dyDescent="0.25">
      <c r="A15" s="10"/>
      <c r="B15" s="10"/>
      <c r="C15" s="16" t="s">
        <v>71</v>
      </c>
      <c r="D15" s="16" t="s">
        <v>14</v>
      </c>
      <c r="E15" s="16" t="s">
        <v>20</v>
      </c>
    </row>
    <row r="16" spans="1:5" x14ac:dyDescent="0.25">
      <c r="A16" s="29" t="s">
        <v>75</v>
      </c>
      <c r="B16" s="10"/>
      <c r="C16" s="44">
        <f>'Demand Data'!F25</f>
        <v>0</v>
      </c>
      <c r="D16" s="48">
        <f>'Demand Data'!D25</f>
        <v>0</v>
      </c>
      <c r="E16" s="46">
        <f>C16*D16</f>
        <v>0</v>
      </c>
    </row>
    <row r="17" spans="1:5" s="29" customFormat="1" x14ac:dyDescent="0.25">
      <c r="A17" s="29" t="s">
        <v>76</v>
      </c>
      <c r="C17" s="44">
        <f>'Demand Data'!F26</f>
        <v>0</v>
      </c>
      <c r="D17" s="48">
        <f>'Demand Data'!D26</f>
        <v>0</v>
      </c>
      <c r="E17" s="46">
        <f t="shared" ref="E17:E22" si="0">C17*D17</f>
        <v>0</v>
      </c>
    </row>
    <row r="18" spans="1:5" x14ac:dyDescent="0.25">
      <c r="A18" s="29" t="s">
        <v>77</v>
      </c>
      <c r="B18" s="10"/>
      <c r="C18" s="44">
        <f>'Demand Data'!F27</f>
        <v>0</v>
      </c>
      <c r="D18" s="48">
        <f>'Demand Data'!D27</f>
        <v>0</v>
      </c>
      <c r="E18" s="46">
        <f t="shared" si="0"/>
        <v>0</v>
      </c>
    </row>
    <row r="19" spans="1:5" s="29" customFormat="1" x14ac:dyDescent="0.25">
      <c r="A19" s="29" t="s">
        <v>78</v>
      </c>
      <c r="C19" s="44">
        <f>'Demand Data'!F28</f>
        <v>0</v>
      </c>
      <c r="D19" s="48">
        <f>'Demand Data'!D28</f>
        <v>0</v>
      </c>
      <c r="E19" s="46">
        <f t="shared" si="0"/>
        <v>0</v>
      </c>
    </row>
    <row r="20" spans="1:5" x14ac:dyDescent="0.25">
      <c r="A20" s="29" t="s">
        <v>79</v>
      </c>
      <c r="B20" s="10"/>
      <c r="C20" s="44">
        <f>'Demand Data'!F29</f>
        <v>0</v>
      </c>
      <c r="D20" s="48">
        <f>'Demand Data'!D29</f>
        <v>0</v>
      </c>
      <c r="E20" s="46">
        <f t="shared" si="0"/>
        <v>0</v>
      </c>
    </row>
    <row r="21" spans="1:5" s="29" customFormat="1" x14ac:dyDescent="0.25">
      <c r="A21" s="29" t="s">
        <v>107</v>
      </c>
      <c r="C21" s="44">
        <f>'Demand Data'!F30</f>
        <v>0</v>
      </c>
      <c r="D21" s="48">
        <f>'Demand Data'!D30</f>
        <v>0</v>
      </c>
      <c r="E21" s="46">
        <f t="shared" si="0"/>
        <v>0</v>
      </c>
    </row>
    <row r="22" spans="1:5" x14ac:dyDescent="0.25">
      <c r="A22" s="29" t="s">
        <v>108</v>
      </c>
      <c r="B22" s="10"/>
      <c r="C22" s="45">
        <f>'Demand Data'!F31</f>
        <v>0</v>
      </c>
      <c r="D22" s="50">
        <f>'Demand Data'!D31</f>
        <v>0</v>
      </c>
      <c r="E22" s="47">
        <f t="shared" si="0"/>
        <v>0</v>
      </c>
    </row>
    <row r="23" spans="1:5" x14ac:dyDescent="0.25">
      <c r="A23" s="10"/>
      <c r="B23" s="10"/>
      <c r="C23" s="10"/>
      <c r="D23" s="14" t="s">
        <v>17</v>
      </c>
      <c r="E23" s="62">
        <f>SUM(E16:E22)</f>
        <v>0</v>
      </c>
    </row>
    <row r="24" spans="1:5" x14ac:dyDescent="0.25">
      <c r="D24" s="14"/>
      <c r="E24" s="14"/>
    </row>
    <row r="27" spans="1:5" x14ac:dyDescent="0.25">
      <c r="A27" s="14" t="s">
        <v>21</v>
      </c>
      <c r="B27" s="13"/>
      <c r="C27" s="13"/>
    </row>
    <row r="28" spans="1:5" x14ac:dyDescent="0.25">
      <c r="A28" s="13"/>
      <c r="B28" s="13"/>
      <c r="C28" s="15" t="s">
        <v>8</v>
      </c>
      <c r="D28" s="15" t="s">
        <v>9</v>
      </c>
      <c r="E28" s="15" t="s">
        <v>24</v>
      </c>
    </row>
    <row r="29" spans="1:5" x14ac:dyDescent="0.25">
      <c r="A29" s="13"/>
      <c r="B29" s="13"/>
      <c r="C29" s="13"/>
    </row>
    <row r="30" spans="1:5" x14ac:dyDescent="0.25">
      <c r="A30" s="13"/>
      <c r="B30" s="13"/>
      <c r="C30" s="15" t="s">
        <v>22</v>
      </c>
      <c r="D30" s="15" t="s">
        <v>161</v>
      </c>
      <c r="E30" s="15" t="s">
        <v>25</v>
      </c>
    </row>
    <row r="31" spans="1:5" x14ac:dyDescent="0.25">
      <c r="A31" s="13"/>
      <c r="B31" s="13"/>
      <c r="C31" s="16" t="s">
        <v>23</v>
      </c>
      <c r="D31" s="16" t="s">
        <v>163</v>
      </c>
      <c r="E31" s="16" t="s">
        <v>26</v>
      </c>
    </row>
    <row r="32" spans="1:5" x14ac:dyDescent="0.25">
      <c r="A32" s="13"/>
      <c r="B32" s="13" t="s">
        <v>21</v>
      </c>
      <c r="C32" s="42">
        <f>'Demand Data'!D24</f>
        <v>0</v>
      </c>
      <c r="D32" s="51">
        <f>'Demand Data'!C12</f>
        <v>0</v>
      </c>
      <c r="E32" s="46">
        <f>C32*D32*12</f>
        <v>0</v>
      </c>
    </row>
  </sheetData>
  <pageMargins left="0.7" right="0.7" top="0.75" bottom="0.75" header="0.3" footer="0.3"/>
  <pageSetup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/>
  </sheetViews>
  <sheetFormatPr defaultRowHeight="15" x14ac:dyDescent="0.25"/>
  <cols>
    <col min="1" max="1" width="4.140625" customWidth="1"/>
    <col min="9" max="9" width="63" customWidth="1"/>
    <col min="10" max="10" width="19.5703125" customWidth="1"/>
    <col min="11" max="11" width="14.5703125" customWidth="1"/>
  </cols>
  <sheetData>
    <row r="1" spans="1:11" x14ac:dyDescent="0.25">
      <c r="A1" s="2" t="s">
        <v>136</v>
      </c>
      <c r="I1" s="40"/>
      <c r="J1" s="29" t="s">
        <v>130</v>
      </c>
    </row>
    <row r="2" spans="1:11" x14ac:dyDescent="0.25">
      <c r="A2" s="2" t="s">
        <v>7</v>
      </c>
      <c r="I2" s="29"/>
      <c r="J2" s="29"/>
    </row>
    <row r="3" spans="1:11" x14ac:dyDescent="0.25">
      <c r="I3" s="41"/>
      <c r="J3" s="29" t="s">
        <v>131</v>
      </c>
    </row>
    <row r="4" spans="1:11" x14ac:dyDescent="0.25">
      <c r="A4" t="s">
        <v>27</v>
      </c>
    </row>
    <row r="5" spans="1:11" s="13" customFormat="1" x14ac:dyDescent="0.25"/>
    <row r="6" spans="1:11" x14ac:dyDescent="0.25">
      <c r="A6" s="14" t="s">
        <v>112</v>
      </c>
    </row>
    <row r="7" spans="1:11" x14ac:dyDescent="0.25">
      <c r="B7" s="29" t="s">
        <v>113</v>
      </c>
      <c r="J7" s="46">
        <f>'Revenue at Intrastate Rates'!E23</f>
        <v>0</v>
      </c>
      <c r="K7" t="s">
        <v>28</v>
      </c>
    </row>
    <row r="8" spans="1:11" x14ac:dyDescent="0.25">
      <c r="B8" s="29" t="s">
        <v>114</v>
      </c>
      <c r="J8" s="47">
        <f>'Revenue at Interstate Rates'!E23</f>
        <v>0</v>
      </c>
      <c r="K8" t="s">
        <v>29</v>
      </c>
    </row>
    <row r="9" spans="1:11" x14ac:dyDescent="0.25">
      <c r="I9" t="s">
        <v>31</v>
      </c>
      <c r="J9" s="17">
        <f>J7-J8</f>
        <v>0</v>
      </c>
      <c r="K9" t="s">
        <v>30</v>
      </c>
    </row>
    <row r="11" spans="1:11" x14ac:dyDescent="0.25">
      <c r="I11" s="30" t="s">
        <v>154</v>
      </c>
      <c r="J11" s="46">
        <f>0.5*J9</f>
        <v>0</v>
      </c>
      <c r="K11" t="s">
        <v>72</v>
      </c>
    </row>
    <row r="14" spans="1:11" x14ac:dyDescent="0.25">
      <c r="A14" s="14" t="s">
        <v>84</v>
      </c>
    </row>
    <row r="15" spans="1:11" x14ac:dyDescent="0.25">
      <c r="I15" s="30" t="s">
        <v>32</v>
      </c>
      <c r="J15" s="46">
        <f>'Revenue at Intrastate Rates'!E32</f>
        <v>0</v>
      </c>
      <c r="K15" t="s">
        <v>33</v>
      </c>
    </row>
    <row r="17" spans="1:11" x14ac:dyDescent="0.25">
      <c r="I17" s="30" t="s">
        <v>115</v>
      </c>
      <c r="J17" s="44">
        <f>'Demand Data'!C13+'Demand Data'!F22+'Demand Data'!F23</f>
        <v>0</v>
      </c>
      <c r="K17" t="s">
        <v>34</v>
      </c>
    </row>
    <row r="18" spans="1:11" x14ac:dyDescent="0.25">
      <c r="I18" s="30" t="s">
        <v>123</v>
      </c>
      <c r="J18" s="44">
        <f>'Demand Data'!C13</f>
        <v>0</v>
      </c>
      <c r="K18" t="s">
        <v>35</v>
      </c>
    </row>
    <row r="19" spans="1:11" x14ac:dyDescent="0.25">
      <c r="I19" s="29"/>
    </row>
    <row r="20" spans="1:11" x14ac:dyDescent="0.25">
      <c r="I20" s="30" t="s">
        <v>121</v>
      </c>
      <c r="J20" s="52" t="e">
        <f>J18/J17</f>
        <v>#DIV/0!</v>
      </c>
      <c r="K20" t="s">
        <v>36</v>
      </c>
    </row>
    <row r="21" spans="1:11" x14ac:dyDescent="0.25">
      <c r="I21" s="30"/>
    </row>
    <row r="22" spans="1:11" x14ac:dyDescent="0.25">
      <c r="I22" s="30" t="s">
        <v>85</v>
      </c>
      <c r="J22" s="52" t="e">
        <f>0.5*J20</f>
        <v>#DIV/0!</v>
      </c>
      <c r="K22" t="s">
        <v>37</v>
      </c>
    </row>
    <row r="23" spans="1:11" x14ac:dyDescent="0.25">
      <c r="I23" s="29"/>
    </row>
    <row r="24" spans="1:11" s="29" customFormat="1" x14ac:dyDescent="0.25">
      <c r="I24" s="30" t="s">
        <v>122</v>
      </c>
      <c r="J24" s="53" t="e">
        <f>J22*J15</f>
        <v>#DIV/0!</v>
      </c>
      <c r="K24" s="29" t="s">
        <v>90</v>
      </c>
    </row>
    <row r="25" spans="1:11" s="29" customFormat="1" x14ac:dyDescent="0.25">
      <c r="I25" s="30"/>
      <c r="J25" s="17"/>
    </row>
    <row r="26" spans="1:11" s="29" customFormat="1" x14ac:dyDescent="0.25">
      <c r="A26" s="14" t="s">
        <v>87</v>
      </c>
    </row>
    <row r="27" spans="1:11" x14ac:dyDescent="0.25">
      <c r="I27" s="31" t="s">
        <v>58</v>
      </c>
      <c r="J27" s="46" t="e">
        <f>J11+J24</f>
        <v>#DIV/0!</v>
      </c>
      <c r="K27" t="s">
        <v>86</v>
      </c>
    </row>
    <row r="30" spans="1:11" x14ac:dyDescent="0.25">
      <c r="A30" s="14" t="s">
        <v>88</v>
      </c>
    </row>
    <row r="31" spans="1:11" x14ac:dyDescent="0.25">
      <c r="I31" s="30" t="s">
        <v>113</v>
      </c>
      <c r="J31" s="46">
        <f>J7</f>
        <v>0</v>
      </c>
      <c r="K31" s="29" t="s">
        <v>28</v>
      </c>
    </row>
    <row r="32" spans="1:11" x14ac:dyDescent="0.25">
      <c r="I32" s="30" t="s">
        <v>164</v>
      </c>
      <c r="J32" s="64" t="e">
        <f>J15*J20</f>
        <v>#DIV/0!</v>
      </c>
      <c r="K32" s="29" t="s">
        <v>165</v>
      </c>
    </row>
    <row r="33" spans="1:11" x14ac:dyDescent="0.25">
      <c r="I33" s="30" t="s">
        <v>155</v>
      </c>
      <c r="J33" s="42" t="e">
        <f>J31+J32</f>
        <v>#DIV/0!</v>
      </c>
      <c r="K33" s="29" t="s">
        <v>166</v>
      </c>
    </row>
    <row r="34" spans="1:11" x14ac:dyDescent="0.25">
      <c r="K34" s="29"/>
    </row>
    <row r="35" spans="1:11" x14ac:dyDescent="0.25">
      <c r="F35" s="3"/>
      <c r="G35" s="3"/>
      <c r="H35" s="3"/>
      <c r="I35" s="26" t="s">
        <v>59</v>
      </c>
      <c r="J35" s="49" t="e">
        <f>J27</f>
        <v>#DIV/0!</v>
      </c>
      <c r="K35" s="29" t="s">
        <v>89</v>
      </c>
    </row>
    <row r="36" spans="1:11" x14ac:dyDescent="0.25">
      <c r="I36" s="24" t="s">
        <v>60</v>
      </c>
      <c r="J36" s="42" t="e">
        <f>J33-J35</f>
        <v>#DIV/0!</v>
      </c>
      <c r="K36" s="29" t="s">
        <v>167</v>
      </c>
    </row>
    <row r="38" spans="1:11" x14ac:dyDescent="0.25">
      <c r="A38" s="14" t="s">
        <v>177</v>
      </c>
    </row>
    <row r="39" spans="1:11" x14ac:dyDescent="0.25">
      <c r="I39" s="30" t="s">
        <v>169</v>
      </c>
      <c r="J39" s="46" t="e">
        <f>J15*(1-J20)</f>
        <v>#DIV/0!</v>
      </c>
      <c r="K39" t="s">
        <v>170</v>
      </c>
    </row>
    <row r="42" spans="1:11" x14ac:dyDescent="0.25">
      <c r="A42" s="29" t="s">
        <v>80</v>
      </c>
    </row>
    <row r="43" spans="1:11" x14ac:dyDescent="0.25">
      <c r="A43" s="29" t="s">
        <v>81</v>
      </c>
    </row>
    <row r="44" spans="1:11" x14ac:dyDescent="0.25">
      <c r="A44" s="29" t="s">
        <v>82</v>
      </c>
    </row>
    <row r="45" spans="1:11" x14ac:dyDescent="0.25">
      <c r="A45" s="29" t="s">
        <v>83</v>
      </c>
    </row>
  </sheetData>
  <pageMargins left="0.7" right="0.7" top="0.75" bottom="0.75" header="0.3" footer="0.3"/>
  <pageSetup scale="51" orientation="portrait" r:id="rId1"/>
  <ignoredErrors>
    <ignoredError sqref="J20 J22 J24 J27 J35:J3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/>
  </sheetViews>
  <sheetFormatPr defaultRowHeight="15" x14ac:dyDescent="0.25"/>
  <cols>
    <col min="1" max="1" width="6.28515625" customWidth="1"/>
    <col min="2" max="2" width="33.85546875" customWidth="1"/>
    <col min="3" max="3" width="26.7109375" customWidth="1"/>
    <col min="4" max="4" width="43.7109375" customWidth="1"/>
    <col min="5" max="5" width="21.85546875" customWidth="1"/>
    <col min="6" max="6" width="12" customWidth="1"/>
    <col min="8" max="8" width="11.7109375" customWidth="1"/>
  </cols>
  <sheetData>
    <row r="1" spans="1:5" x14ac:dyDescent="0.25">
      <c r="A1" s="14" t="s">
        <v>136</v>
      </c>
      <c r="D1" s="40"/>
      <c r="E1" s="29" t="s">
        <v>130</v>
      </c>
    </row>
    <row r="2" spans="1:5" x14ac:dyDescent="0.25">
      <c r="A2" s="14" t="s">
        <v>7</v>
      </c>
      <c r="D2" s="29"/>
      <c r="E2" s="29"/>
    </row>
    <row r="3" spans="1:5" x14ac:dyDescent="0.25">
      <c r="A3" s="13"/>
      <c r="D3" s="41"/>
      <c r="E3" s="29" t="s">
        <v>131</v>
      </c>
    </row>
    <row r="4" spans="1:5" x14ac:dyDescent="0.25">
      <c r="A4" s="13" t="s">
        <v>64</v>
      </c>
    </row>
    <row r="6" spans="1:5" x14ac:dyDescent="0.25">
      <c r="A6" s="12" t="s">
        <v>140</v>
      </c>
    </row>
    <row r="7" spans="1:5" x14ac:dyDescent="0.25">
      <c r="A7" s="12" t="s">
        <v>119</v>
      </c>
    </row>
    <row r="8" spans="1:5" s="29" customFormat="1" x14ac:dyDescent="0.25">
      <c r="A8" s="12" t="s">
        <v>120</v>
      </c>
    </row>
    <row r="9" spans="1:5" x14ac:dyDescent="0.25">
      <c r="D9" s="15" t="s">
        <v>66</v>
      </c>
      <c r="E9" s="15" t="s">
        <v>66</v>
      </c>
    </row>
    <row r="10" spans="1:5" x14ac:dyDescent="0.25">
      <c r="A10" s="14"/>
      <c r="B10" s="13"/>
      <c r="C10" s="15"/>
      <c r="D10" s="15" t="s">
        <v>65</v>
      </c>
      <c r="E10" s="15" t="s">
        <v>67</v>
      </c>
    </row>
    <row r="11" spans="1:5" x14ac:dyDescent="0.25">
      <c r="A11" s="14"/>
      <c r="B11" s="13"/>
      <c r="C11" s="15" t="s">
        <v>156</v>
      </c>
      <c r="D11" s="15" t="s">
        <v>44</v>
      </c>
      <c r="E11" s="15" t="s">
        <v>44</v>
      </c>
    </row>
    <row r="12" spans="1:5" x14ac:dyDescent="0.25">
      <c r="A12" s="13"/>
      <c r="B12" s="13"/>
      <c r="C12" s="16" t="s">
        <v>12</v>
      </c>
      <c r="D12" s="16" t="s">
        <v>45</v>
      </c>
      <c r="E12" s="16" t="s">
        <v>45</v>
      </c>
    </row>
    <row r="13" spans="1:5" x14ac:dyDescent="0.25">
      <c r="A13" s="14" t="s">
        <v>40</v>
      </c>
      <c r="B13" s="13"/>
      <c r="C13" s="19"/>
    </row>
    <row r="14" spans="1:5" s="29" customFormat="1" x14ac:dyDescent="0.25">
      <c r="B14" s="29" t="s">
        <v>125</v>
      </c>
      <c r="C14" s="51">
        <f>'Demand Data'!F24</f>
        <v>0</v>
      </c>
      <c r="D14" s="42">
        <v>0</v>
      </c>
      <c r="E14" s="46">
        <f>C14*D14</f>
        <v>0</v>
      </c>
    </row>
    <row r="15" spans="1:5" x14ac:dyDescent="0.25">
      <c r="A15" s="13"/>
      <c r="B15" s="13"/>
      <c r="C15" s="13"/>
    </row>
    <row r="16" spans="1:5" x14ac:dyDescent="0.25">
      <c r="A16" s="14" t="s">
        <v>126</v>
      </c>
      <c r="B16" s="13"/>
      <c r="C16" s="13"/>
      <c r="D16" s="13"/>
      <c r="E16" s="13"/>
    </row>
    <row r="17" spans="1:5" x14ac:dyDescent="0.25">
      <c r="A17" s="29" t="s">
        <v>75</v>
      </c>
      <c r="B17" s="13"/>
      <c r="C17" s="44">
        <f>'Demand Data'!F25</f>
        <v>0</v>
      </c>
      <c r="D17" s="43">
        <v>0</v>
      </c>
      <c r="E17" s="46">
        <f>C17*D17</f>
        <v>0</v>
      </c>
    </row>
    <row r="18" spans="1:5" s="29" customFormat="1" x14ac:dyDescent="0.25">
      <c r="A18" s="29" t="s">
        <v>76</v>
      </c>
      <c r="C18" s="44">
        <f>'Demand Data'!F26</f>
        <v>0</v>
      </c>
      <c r="D18" s="43">
        <v>0</v>
      </c>
      <c r="E18" s="46">
        <f t="shared" ref="E18:E23" si="0">C18*D18</f>
        <v>0</v>
      </c>
    </row>
    <row r="19" spans="1:5" x14ac:dyDescent="0.25">
      <c r="A19" s="29" t="s">
        <v>77</v>
      </c>
      <c r="B19" s="13"/>
      <c r="C19" s="44">
        <f>'Demand Data'!F27</f>
        <v>0</v>
      </c>
      <c r="D19" s="43">
        <v>0</v>
      </c>
      <c r="E19" s="46">
        <f t="shared" si="0"/>
        <v>0</v>
      </c>
    </row>
    <row r="20" spans="1:5" s="29" customFormat="1" x14ac:dyDescent="0.25">
      <c r="A20" s="29" t="s">
        <v>78</v>
      </c>
      <c r="C20" s="44">
        <f>'Demand Data'!F28</f>
        <v>0</v>
      </c>
      <c r="D20" s="43">
        <v>0</v>
      </c>
      <c r="E20" s="46">
        <f t="shared" si="0"/>
        <v>0</v>
      </c>
    </row>
    <row r="21" spans="1:5" x14ac:dyDescent="0.25">
      <c r="A21" s="29" t="s">
        <v>79</v>
      </c>
      <c r="B21" s="13"/>
      <c r="C21" s="44">
        <f>'Demand Data'!F29</f>
        <v>0</v>
      </c>
      <c r="D21" s="43">
        <v>0</v>
      </c>
      <c r="E21" s="46">
        <f t="shared" si="0"/>
        <v>0</v>
      </c>
    </row>
    <row r="22" spans="1:5" s="29" customFormat="1" x14ac:dyDescent="0.25">
      <c r="A22" s="29" t="s">
        <v>107</v>
      </c>
      <c r="C22" s="44">
        <f>'Demand Data'!F30</f>
        <v>0</v>
      </c>
      <c r="D22" s="42">
        <v>0</v>
      </c>
      <c r="E22" s="46">
        <f t="shared" si="0"/>
        <v>0</v>
      </c>
    </row>
    <row r="23" spans="1:5" x14ac:dyDescent="0.25">
      <c r="A23" s="29" t="s">
        <v>108</v>
      </c>
      <c r="B23" s="13"/>
      <c r="C23" s="44">
        <f>'Demand Data'!F31</f>
        <v>0</v>
      </c>
      <c r="D23" s="42">
        <v>0</v>
      </c>
      <c r="E23" s="54">
        <f t="shared" si="0"/>
        <v>0</v>
      </c>
    </row>
    <row r="24" spans="1:5" x14ac:dyDescent="0.25">
      <c r="A24" s="27" t="s">
        <v>57</v>
      </c>
      <c r="E24" s="62">
        <f>SUM(E14:E23)</f>
        <v>0</v>
      </c>
    </row>
    <row r="27" spans="1:5" x14ac:dyDescent="0.25">
      <c r="A27" s="27" t="s">
        <v>60</v>
      </c>
      <c r="E27" s="42" t="e">
        <f>'July 1, 2012 Reduction'!J36</f>
        <v>#DIV/0!</v>
      </c>
    </row>
    <row r="28" spans="1:5" x14ac:dyDescent="0.25">
      <c r="A28" s="25" t="s">
        <v>62</v>
      </c>
      <c r="E28" s="41" t="e">
        <f>IF(E24&lt;=E27,"YES","NO")</f>
        <v>#DIV/0!</v>
      </c>
    </row>
    <row r="29" spans="1:5" x14ac:dyDescent="0.25">
      <c r="A29" t="s">
        <v>63</v>
      </c>
    </row>
  </sheetData>
  <pageMargins left="0.7" right="0.7" top="0.75" bottom="0.75" header="0.3" footer="0.3"/>
  <pageSetup scale="84" orientation="landscape" r:id="rId1"/>
  <colBreaks count="1" manualBreakCount="1">
    <brk id="6" max="33" man="1"/>
  </colBreaks>
  <ignoredErrors>
    <ignoredError sqref="E27:E2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/>
  </sheetViews>
  <sheetFormatPr defaultRowHeight="15" x14ac:dyDescent="0.25"/>
  <cols>
    <col min="1" max="1" width="50.7109375" customWidth="1"/>
    <col min="2" max="2" width="39.140625" customWidth="1"/>
    <col min="3" max="3" width="25.7109375" customWidth="1"/>
    <col min="4" max="4" width="25" customWidth="1"/>
    <col min="5" max="5" width="29.42578125" customWidth="1"/>
  </cols>
  <sheetData>
    <row r="1" spans="1:5" x14ac:dyDescent="0.25">
      <c r="A1" s="14" t="s">
        <v>159</v>
      </c>
      <c r="C1" s="40"/>
      <c r="D1" s="29" t="s">
        <v>130</v>
      </c>
    </row>
    <row r="2" spans="1:5" x14ac:dyDescent="0.25">
      <c r="A2" s="14" t="s">
        <v>7</v>
      </c>
      <c r="C2" s="29"/>
      <c r="D2" s="29"/>
    </row>
    <row r="3" spans="1:5" s="13" customFormat="1" x14ac:dyDescent="0.25">
      <c r="A3" s="14"/>
      <c r="C3" s="41"/>
      <c r="D3" s="29" t="s">
        <v>131</v>
      </c>
    </row>
    <row r="4" spans="1:5" s="13" customFormat="1" x14ac:dyDescent="0.25">
      <c r="A4" s="14" t="s">
        <v>142</v>
      </c>
      <c r="B4" s="63" t="s">
        <v>157</v>
      </c>
    </row>
    <row r="5" spans="1:5" x14ac:dyDescent="0.25">
      <c r="B5" s="63" t="s">
        <v>158</v>
      </c>
    </row>
    <row r="6" spans="1:5" s="29" customFormat="1" x14ac:dyDescent="0.25"/>
    <row r="7" spans="1:5" x14ac:dyDescent="0.25">
      <c r="A7" t="s">
        <v>143</v>
      </c>
    </row>
    <row r="8" spans="1:5" x14ac:dyDescent="0.25">
      <c r="A8" s="20" t="s">
        <v>49</v>
      </c>
    </row>
    <row r="9" spans="1:5" x14ac:dyDescent="0.25">
      <c r="A9" s="20" t="s">
        <v>51</v>
      </c>
    </row>
    <row r="10" spans="1:5" x14ac:dyDescent="0.25">
      <c r="A10" s="20" t="s">
        <v>38</v>
      </c>
    </row>
    <row r="11" spans="1:5" x14ac:dyDescent="0.25">
      <c r="A11" s="20" t="s">
        <v>50</v>
      </c>
    </row>
    <row r="14" spans="1:5" x14ac:dyDescent="0.25">
      <c r="A14" s="14" t="s">
        <v>111</v>
      </c>
      <c r="B14" s="13"/>
      <c r="C14" s="13"/>
      <c r="D14" s="13"/>
      <c r="E14" s="13"/>
    </row>
    <row r="15" spans="1:5" x14ac:dyDescent="0.25">
      <c r="A15" s="13"/>
      <c r="B15" s="13"/>
      <c r="C15" s="15" t="s">
        <v>8</v>
      </c>
      <c r="D15" s="15" t="s">
        <v>9</v>
      </c>
      <c r="E15" s="15" t="s">
        <v>10</v>
      </c>
    </row>
    <row r="16" spans="1:5" s="13" customFormat="1" x14ac:dyDescent="0.25">
      <c r="C16" s="15"/>
      <c r="D16" s="15" t="s">
        <v>53</v>
      </c>
      <c r="E16" s="15" t="s">
        <v>18</v>
      </c>
    </row>
    <row r="17" spans="1:5" x14ac:dyDescent="0.25">
      <c r="A17" s="13"/>
      <c r="B17" s="13"/>
      <c r="C17" s="15" t="s">
        <v>156</v>
      </c>
      <c r="D17" s="15" t="s">
        <v>44</v>
      </c>
      <c r="E17" s="23" t="s">
        <v>56</v>
      </c>
    </row>
    <row r="18" spans="1:5" x14ac:dyDescent="0.25">
      <c r="A18" s="13"/>
      <c r="B18" s="13"/>
      <c r="C18" s="16" t="s">
        <v>12</v>
      </c>
      <c r="D18" s="16" t="s">
        <v>54</v>
      </c>
      <c r="E18" s="16" t="s">
        <v>55</v>
      </c>
    </row>
    <row r="19" spans="1:5" s="13" customFormat="1" x14ac:dyDescent="0.25">
      <c r="A19" s="13" t="s">
        <v>52</v>
      </c>
      <c r="C19" s="44">
        <f>'Demand Data'!C15</f>
        <v>0</v>
      </c>
      <c r="D19" s="55" t="e">
        <f>'July 1, 2012 Reduction'!J27/C19</f>
        <v>#DIV/0!</v>
      </c>
      <c r="E19" s="46" t="e">
        <f>C19*D19</f>
        <v>#DIV/0!</v>
      </c>
    </row>
    <row r="20" spans="1:5" x14ac:dyDescent="0.25">
      <c r="A20" s="29" t="s">
        <v>75</v>
      </c>
      <c r="B20" s="13"/>
      <c r="C20" s="44">
        <f>'Demand Data'!F24</f>
        <v>0</v>
      </c>
      <c r="D20" s="48">
        <v>0</v>
      </c>
      <c r="E20" s="46">
        <f>C20*D20</f>
        <v>0</v>
      </c>
    </row>
    <row r="21" spans="1:5" s="29" customFormat="1" x14ac:dyDescent="0.25">
      <c r="A21" s="29" t="s">
        <v>76</v>
      </c>
      <c r="C21" s="44">
        <f>'Demand Data'!F25</f>
        <v>0</v>
      </c>
      <c r="D21" s="48">
        <v>0</v>
      </c>
      <c r="E21" s="46">
        <f t="shared" ref="E21:E26" si="0">C21*D21</f>
        <v>0</v>
      </c>
    </row>
    <row r="22" spans="1:5" x14ac:dyDescent="0.25">
      <c r="A22" s="29" t="s">
        <v>77</v>
      </c>
      <c r="B22" s="13"/>
      <c r="C22" s="44">
        <f>'Demand Data'!F26</f>
        <v>0</v>
      </c>
      <c r="D22" s="48">
        <v>0</v>
      </c>
      <c r="E22" s="46">
        <f t="shared" si="0"/>
        <v>0</v>
      </c>
    </row>
    <row r="23" spans="1:5" s="29" customFormat="1" x14ac:dyDescent="0.25">
      <c r="A23" s="29" t="s">
        <v>78</v>
      </c>
      <c r="C23" s="44">
        <f>'Demand Data'!F27</f>
        <v>0</v>
      </c>
      <c r="D23" s="48">
        <v>0</v>
      </c>
      <c r="E23" s="46">
        <f t="shared" si="0"/>
        <v>0</v>
      </c>
    </row>
    <row r="24" spans="1:5" x14ac:dyDescent="0.25">
      <c r="A24" s="29" t="s">
        <v>79</v>
      </c>
      <c r="B24" s="13"/>
      <c r="C24" s="44">
        <f>'Demand Data'!F28</f>
        <v>0</v>
      </c>
      <c r="D24" s="48">
        <v>0</v>
      </c>
      <c r="E24" s="46">
        <f t="shared" si="0"/>
        <v>0</v>
      </c>
    </row>
    <row r="25" spans="1:5" s="29" customFormat="1" x14ac:dyDescent="0.25">
      <c r="A25" s="29" t="s">
        <v>107</v>
      </c>
      <c r="C25" s="44">
        <f>'Demand Data'!F29</f>
        <v>0</v>
      </c>
      <c r="D25" s="42">
        <v>0</v>
      </c>
      <c r="E25" s="46">
        <f t="shared" si="0"/>
        <v>0</v>
      </c>
    </row>
    <row r="26" spans="1:5" x14ac:dyDescent="0.25">
      <c r="A26" s="29" t="s">
        <v>108</v>
      </c>
      <c r="B26" s="13"/>
      <c r="C26" s="44">
        <f>'Demand Data'!F30</f>
        <v>0</v>
      </c>
      <c r="D26" s="42">
        <v>0</v>
      </c>
      <c r="E26" s="54">
        <f t="shared" si="0"/>
        <v>0</v>
      </c>
    </row>
    <row r="27" spans="1:5" x14ac:dyDescent="0.25">
      <c r="A27" s="13"/>
      <c r="B27" s="13"/>
      <c r="C27" s="14"/>
      <c r="D27" s="24" t="s">
        <v>57</v>
      </c>
      <c r="E27" s="42" t="e">
        <f>SUM(E19:E26)</f>
        <v>#DIV/0!</v>
      </c>
    </row>
    <row r="30" spans="1:5" x14ac:dyDescent="0.25">
      <c r="D30" s="24" t="s">
        <v>60</v>
      </c>
      <c r="E30" s="56" t="e">
        <f>'July 1, 2012 Reduction'!J36</f>
        <v>#DIV/0!</v>
      </c>
    </row>
    <row r="31" spans="1:5" x14ac:dyDescent="0.25">
      <c r="D31" s="18" t="s">
        <v>61</v>
      </c>
      <c r="E31" s="41" t="e">
        <f>IF(E27&lt;=E30,"YES","No")</f>
        <v>#DIV/0!</v>
      </c>
    </row>
  </sheetData>
  <pageMargins left="0.7" right="0.7" top="0.75" bottom="0.75" header="0.3" footer="0.3"/>
  <pageSetup scale="68" orientation="landscape" r:id="rId1"/>
  <ignoredErrors>
    <ignoredError sqref="E30:E31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/>
  </sheetViews>
  <sheetFormatPr defaultRowHeight="15" x14ac:dyDescent="0.25"/>
  <cols>
    <col min="1" max="1" width="6" customWidth="1"/>
    <col min="2" max="2" width="53" customWidth="1"/>
    <col min="3" max="3" width="17.7109375" customWidth="1"/>
    <col min="4" max="4" width="19.28515625" customWidth="1"/>
    <col min="5" max="5" width="19.85546875" customWidth="1"/>
    <col min="9" max="9" width="11.7109375" customWidth="1"/>
  </cols>
  <sheetData>
    <row r="1" spans="1:5" x14ac:dyDescent="0.25">
      <c r="A1" s="14" t="s">
        <v>136</v>
      </c>
      <c r="D1" s="40"/>
      <c r="E1" s="29" t="s">
        <v>130</v>
      </c>
    </row>
    <row r="2" spans="1:5" x14ac:dyDescent="0.25">
      <c r="A2" s="14" t="s">
        <v>7</v>
      </c>
      <c r="D2" s="29"/>
      <c r="E2" s="29"/>
    </row>
    <row r="3" spans="1:5" s="13" customFormat="1" x14ac:dyDescent="0.25">
      <c r="A3" s="14"/>
      <c r="D3" s="41"/>
      <c r="E3" s="29" t="s">
        <v>131</v>
      </c>
    </row>
    <row r="4" spans="1:5" s="13" customFormat="1" x14ac:dyDescent="0.25">
      <c r="A4" s="12" t="s">
        <v>140</v>
      </c>
    </row>
    <row r="5" spans="1:5" x14ac:dyDescent="0.25">
      <c r="A5" s="12" t="s">
        <v>16</v>
      </c>
    </row>
    <row r="7" spans="1:5" x14ac:dyDescent="0.25">
      <c r="A7" s="14" t="s">
        <v>42</v>
      </c>
      <c r="B7" s="13"/>
      <c r="C7" s="13"/>
      <c r="D7" s="13"/>
      <c r="E7" s="13"/>
    </row>
    <row r="8" spans="1:5" s="13" customFormat="1" x14ac:dyDescent="0.25">
      <c r="A8" s="14"/>
      <c r="D8" s="15" t="s">
        <v>66</v>
      </c>
    </row>
    <row r="9" spans="1:5" s="13" customFormat="1" x14ac:dyDescent="0.25">
      <c r="A9" s="14"/>
      <c r="C9" s="15" t="s">
        <v>19</v>
      </c>
      <c r="D9" s="15" t="s">
        <v>65</v>
      </c>
      <c r="E9" s="15"/>
    </row>
    <row r="10" spans="1:5" x14ac:dyDescent="0.25">
      <c r="A10" s="14"/>
      <c r="B10" s="13"/>
      <c r="C10" s="15" t="s">
        <v>43</v>
      </c>
      <c r="D10" s="15" t="s">
        <v>44</v>
      </c>
      <c r="E10" s="15"/>
    </row>
    <row r="11" spans="1:5" x14ac:dyDescent="0.25">
      <c r="A11" s="13"/>
      <c r="B11" s="13"/>
      <c r="C11" s="21">
        <v>40906</v>
      </c>
      <c r="D11" s="16" t="s">
        <v>45</v>
      </c>
      <c r="E11" s="16" t="s">
        <v>39</v>
      </c>
    </row>
    <row r="12" spans="1:5" x14ac:dyDescent="0.25">
      <c r="A12" s="14" t="s">
        <v>40</v>
      </c>
      <c r="B12" s="13"/>
      <c r="C12" s="42">
        <f>'Demand Data'!D24</f>
        <v>0</v>
      </c>
      <c r="D12" s="42">
        <f>'Proposed July 2012 Revenues'!D14</f>
        <v>0</v>
      </c>
      <c r="E12" s="42">
        <f>D12-C12</f>
        <v>0</v>
      </c>
    </row>
    <row r="13" spans="1:5" x14ac:dyDescent="0.25">
      <c r="A13" s="13"/>
      <c r="B13" s="13"/>
      <c r="C13" s="13"/>
      <c r="D13" s="13"/>
      <c r="E13" s="13"/>
    </row>
    <row r="14" spans="1:5" x14ac:dyDescent="0.25">
      <c r="A14" s="14" t="s">
        <v>41</v>
      </c>
      <c r="B14" s="13"/>
      <c r="C14" s="13"/>
      <c r="D14" s="13"/>
      <c r="E14" s="13"/>
    </row>
    <row r="15" spans="1:5" s="29" customFormat="1" x14ac:dyDescent="0.25">
      <c r="A15" s="29" t="s">
        <v>75</v>
      </c>
      <c r="C15" s="43">
        <f>'Demand Data'!D25</f>
        <v>0</v>
      </c>
      <c r="D15" s="43">
        <f>'Proposed July 2012 Revenues'!D17</f>
        <v>0</v>
      </c>
      <c r="E15" s="42">
        <f t="shared" ref="E15:E19" si="0">D15-C15</f>
        <v>0</v>
      </c>
    </row>
    <row r="16" spans="1:5" s="29" customFormat="1" x14ac:dyDescent="0.25">
      <c r="A16" s="29" t="s">
        <v>76</v>
      </c>
      <c r="C16" s="43">
        <f>'Demand Data'!D26</f>
        <v>0</v>
      </c>
      <c r="D16" s="43">
        <f>'Proposed July 2012 Revenues'!D18</f>
        <v>0</v>
      </c>
      <c r="E16" s="42">
        <f t="shared" si="0"/>
        <v>0</v>
      </c>
    </row>
    <row r="17" spans="1:5" s="29" customFormat="1" x14ac:dyDescent="0.25">
      <c r="A17" s="29" t="s">
        <v>77</v>
      </c>
      <c r="C17" s="43">
        <f>'Demand Data'!D27</f>
        <v>0</v>
      </c>
      <c r="D17" s="43">
        <f>'Proposed July 2012 Revenues'!D19</f>
        <v>0</v>
      </c>
      <c r="E17" s="42">
        <f t="shared" si="0"/>
        <v>0</v>
      </c>
    </row>
    <row r="18" spans="1:5" s="29" customFormat="1" x14ac:dyDescent="0.25">
      <c r="A18" s="29" t="s">
        <v>78</v>
      </c>
      <c r="C18" s="43">
        <f>'Demand Data'!D28</f>
        <v>0</v>
      </c>
      <c r="D18" s="43">
        <f>'Proposed July 2012 Revenues'!D20</f>
        <v>0</v>
      </c>
      <c r="E18" s="42">
        <f t="shared" si="0"/>
        <v>0</v>
      </c>
    </row>
    <row r="19" spans="1:5" x14ac:dyDescent="0.25">
      <c r="A19" s="29" t="s">
        <v>79</v>
      </c>
      <c r="C19" s="43">
        <f>'Demand Data'!D29</f>
        <v>0</v>
      </c>
      <c r="D19" s="43">
        <f>'Proposed July 2012 Revenues'!D21</f>
        <v>0</v>
      </c>
      <c r="E19" s="42">
        <f t="shared" si="0"/>
        <v>0</v>
      </c>
    </row>
    <row r="20" spans="1:5" x14ac:dyDescent="0.25">
      <c r="A20" s="28"/>
    </row>
    <row r="21" spans="1:5" x14ac:dyDescent="0.25">
      <c r="A21" s="14" t="s">
        <v>109</v>
      </c>
    </row>
    <row r="22" spans="1:5" x14ac:dyDescent="0.25">
      <c r="A22" s="29" t="s">
        <v>107</v>
      </c>
      <c r="C22" s="42">
        <f>'Demand Data'!D30</f>
        <v>0</v>
      </c>
      <c r="D22" s="42">
        <f>'Proposed July 2012 Revenues'!D22</f>
        <v>0</v>
      </c>
      <c r="E22" s="42">
        <f>D22-C22</f>
        <v>0</v>
      </c>
    </row>
    <row r="23" spans="1:5" x14ac:dyDescent="0.25">
      <c r="A23" s="29" t="s">
        <v>108</v>
      </c>
      <c r="C23" s="42">
        <f>'Demand Data'!D31</f>
        <v>0</v>
      </c>
      <c r="D23" s="42">
        <f>'Proposed July 2012 Revenues'!D23</f>
        <v>0</v>
      </c>
      <c r="E23" s="42">
        <f>D23-C23</f>
        <v>0</v>
      </c>
    </row>
    <row r="25" spans="1:5" x14ac:dyDescent="0.25">
      <c r="A25" s="39" t="s">
        <v>171</v>
      </c>
    </row>
    <row r="26" spans="1:5" x14ac:dyDescent="0.25">
      <c r="A26" s="34" t="s">
        <v>127</v>
      </c>
    </row>
    <row r="27" spans="1:5" x14ac:dyDescent="0.25">
      <c r="A27" s="14" t="s">
        <v>128</v>
      </c>
      <c r="C27" s="41" t="s">
        <v>129</v>
      </c>
      <c r="D27" s="41" t="e">
        <f>'Alternative for Rate-of-Return'!D19</f>
        <v>#DIV/0!</v>
      </c>
      <c r="E27" s="41" t="s">
        <v>129</v>
      </c>
    </row>
  </sheetData>
  <pageMargins left="0.7" right="0.7" top="0.75" bottom="0.75" header="0.3" footer="0.3"/>
  <pageSetup scale="91" orientation="landscape" r:id="rId1"/>
  <colBreaks count="1" manualBreakCount="1">
    <brk id="7" max="30" man="1"/>
  </colBreaks>
  <ignoredErrors>
    <ignoredError sqref="D2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Template Intro</vt:lpstr>
      <vt:lpstr>Verification-Structural Option</vt:lpstr>
      <vt:lpstr>Demand Data</vt:lpstr>
      <vt:lpstr>Revenue at Interstate Rates</vt:lpstr>
      <vt:lpstr>Revenue at Intrastate Rates</vt:lpstr>
      <vt:lpstr>July 1, 2012 Reduction</vt:lpstr>
      <vt:lpstr>Proposed July 2012 Revenues</vt:lpstr>
      <vt:lpstr>Alternative for Rate-of-Return</vt:lpstr>
      <vt:lpstr>Summary of Rate Changes</vt:lpstr>
      <vt:lpstr>list input tab</vt:lpstr>
      <vt:lpstr>choices</vt:lpstr>
      <vt:lpstr>'Alternative for Rate-of-Return'!Print_Area</vt:lpstr>
      <vt:lpstr>'Demand Data'!Print_Area</vt:lpstr>
      <vt:lpstr>'July 1, 2012 Reduction'!Print_Area</vt:lpstr>
      <vt:lpstr>'Proposed July 2012 Revenues'!Print_Area</vt:lpstr>
      <vt:lpstr>'Revenue at Interstate Rates'!Print_Area</vt:lpstr>
      <vt:lpstr>'Revenue at Intrastate Rates'!Print_Area</vt:lpstr>
      <vt:lpstr>'Summary of Rate Changes'!Print_Area</vt:lpstr>
      <vt:lpstr>'Template Intro'!Print_Area</vt:lpstr>
      <vt:lpstr>'Verification-Structural Option'!Print_Area</vt:lpstr>
      <vt:lpstr>structure</vt:lpstr>
    </vt:vector>
  </TitlesOfParts>
  <Company>Pa Public Utility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cypage</cp:lastModifiedBy>
  <cp:lastPrinted>2012-05-18T14:40:57Z</cp:lastPrinted>
  <dcterms:created xsi:type="dcterms:W3CDTF">2012-04-09T18:34:03Z</dcterms:created>
  <dcterms:modified xsi:type="dcterms:W3CDTF">2012-05-30T15:00:02Z</dcterms:modified>
</cp:coreProperties>
</file>