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0740" activeTab="0"/>
  </bookViews>
  <sheets>
    <sheet name="Summary Hours" sheetId="1" r:id="rId1"/>
    <sheet name="Hours Worksheet" sheetId="2" r:id="rId2"/>
    <sheet name="BIN1" sheetId="3" r:id="rId3"/>
    <sheet name="BIN2" sheetId="4" r:id="rId4"/>
    <sheet name="BIN3" sheetId="5" r:id="rId5"/>
    <sheet name="BIN4" sheetId="6" r:id="rId6"/>
    <sheet name="BIN5" sheetId="7" r:id="rId7"/>
    <sheet name="BIN6" sheetId="8" r:id="rId8"/>
    <sheet name="BIN7" sheetId="9" r:id="rId9"/>
    <sheet name="BIN8" sheetId="10" r:id="rId10"/>
    <sheet name="BIN9" sheetId="11" r:id="rId11"/>
    <sheet name="BIN10" sheetId="12" r:id="rId12"/>
  </sheets>
  <externalReferences>
    <externalReference r:id="rId15"/>
    <externalReference r:id="rId16"/>
  </externalReferences>
  <definedNames>
    <definedName name="LightTable">'[1]Light_Table'!$A$2:$G$848</definedName>
    <definedName name="_xlnm.Print_Area" localSheetId="1">'Hours Worksheet'!$B$2:$L$73</definedName>
  </definedNames>
  <calcPr fullCalcOnLoad="1"/>
</workbook>
</file>

<file path=xl/sharedStrings.xml><?xml version="1.0" encoding="utf-8"?>
<sst xmlns="http://schemas.openxmlformats.org/spreadsheetml/2006/main" count="1633" uniqueCount="124">
  <si>
    <t>Conventional Binning :</t>
  </si>
  <si>
    <t>Units:</t>
  </si>
  <si>
    <t>I-P</t>
  </si>
  <si>
    <t xml:space="preserve">PHILADELPHIA        </t>
  </si>
  <si>
    <t xml:space="preserve">N 39 53   </t>
  </si>
  <si>
    <t xml:space="preserve">W  75 15  </t>
  </si>
  <si>
    <t>29.529 ft</t>
  </si>
  <si>
    <t>Date: Dec 07,2009</t>
  </si>
  <si>
    <t># hrs:  4380</t>
  </si>
  <si>
    <t xml:space="preserve">Jan    Feb    Mar    Apr    May    Jun    Jul    Aug    Sep    Oct    Nov    Dec    </t>
  </si>
  <si>
    <t>Sun</t>
  </si>
  <si>
    <t>Mon</t>
  </si>
  <si>
    <t>Tue</t>
  </si>
  <si>
    <t>Wed</t>
  </si>
  <si>
    <t>Thu</t>
  </si>
  <si>
    <t>Fri</t>
  </si>
  <si>
    <t>Sat</t>
  </si>
  <si>
    <t xml:space="preserve">  </t>
  </si>
  <si>
    <t xml:space="preserve">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</si>
  <si>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</si>
  <si>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</si>
  <si>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</si>
  <si>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</si>
  <si>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</si>
  <si>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</si>
  <si>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</si>
  <si>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</si>
  <si>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</si>
  <si>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</si>
  <si>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</si>
  <si>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</si>
  <si>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Over 60</t>
  </si>
  <si>
    <t>Under 60</t>
  </si>
  <si>
    <t>Cooling</t>
  </si>
  <si>
    <t>Heating</t>
  </si>
  <si>
    <t>Mid-pts</t>
  </si>
  <si>
    <t>DB (F)</t>
  </si>
  <si>
    <t>Hrs</t>
  </si>
  <si>
    <t>%</t>
  </si>
  <si>
    <t>EFLH</t>
  </si>
  <si>
    <t>95 to 100</t>
  </si>
  <si>
    <t>90 to 95</t>
  </si>
  <si>
    <t>85 to 90</t>
  </si>
  <si>
    <t>80 to 85</t>
  </si>
  <si>
    <t>75 to 80</t>
  </si>
  <si>
    <t>70 to 75</t>
  </si>
  <si>
    <t>65 to 70</t>
  </si>
  <si>
    <t>60 to 65</t>
  </si>
  <si>
    <t>55 to 60</t>
  </si>
  <si>
    <t>50 to 55</t>
  </si>
  <si>
    <t>45 to 50</t>
  </si>
  <si>
    <t>40 to 45</t>
  </si>
  <si>
    <t>35 to 40</t>
  </si>
  <si>
    <t>30 to 35</t>
  </si>
  <si>
    <t>25 to 30</t>
  </si>
  <si>
    <t>20 to 25</t>
  </si>
  <si>
    <t>15 to 20</t>
  </si>
  <si>
    <t>10 to 15</t>
  </si>
  <si>
    <t>TOTAL</t>
  </si>
  <si>
    <t># hrs:  6205</t>
  </si>
  <si>
    <t># hrs:  4745</t>
  </si>
  <si>
    <t># hrs:  3540</t>
  </si>
  <si>
    <t># hrs:  3020</t>
  </si>
  <si>
    <t># hrs:  6985</t>
  </si>
  <si>
    <t># hrs:  8760</t>
  </si>
  <si>
    <t># hrs:  2810</t>
  </si>
  <si>
    <t># hrs:  3330</t>
  </si>
  <si>
    <t>Worksheet for Table of Motor Hours of Operation by Building Type and Motor Function</t>
  </si>
  <si>
    <t>Weekdays Operating Hrs</t>
  </si>
  <si>
    <t>Weekends Operating Hrs</t>
  </si>
  <si>
    <t>Total Bldg Operating Hrs</t>
  </si>
  <si>
    <t>Bldg Hrs/Total Hrs</t>
  </si>
  <si>
    <t>Motor Operating</t>
  </si>
  <si>
    <t>BIN #</t>
  </si>
  <si>
    <t>Building Type</t>
  </si>
  <si>
    <t>Open</t>
  </si>
  <si>
    <t>Close</t>
  </si>
  <si>
    <t>Hours</t>
  </si>
  <si>
    <t>Ratio</t>
  </si>
  <si>
    <t>Motor Usage Group</t>
  </si>
  <si>
    <t>Total Hours</t>
  </si>
  <si>
    <t>Chilled Water Pump</t>
  </si>
  <si>
    <t>Heating Hot Water Pump</t>
  </si>
  <si>
    <t>Condenser Water Pump</t>
  </si>
  <si>
    <t>HVAC Fan</t>
  </si>
  <si>
    <t>Cooling Tower Fan</t>
  </si>
  <si>
    <t>Office - Large</t>
  </si>
  <si>
    <t>Office - Small</t>
  </si>
  <si>
    <t>Hospitals &amp; Healthcare - Pumps</t>
  </si>
  <si>
    <t>-</t>
  </si>
  <si>
    <t>Hospitals &amp; Healthcare - HVAC</t>
  </si>
  <si>
    <t>Education - K-12</t>
  </si>
  <si>
    <t>Education - College &amp; University</t>
  </si>
  <si>
    <t>Retail</t>
  </si>
  <si>
    <t>Restaurants - Fast Food</t>
  </si>
  <si>
    <t>Restaurants - Sit Down</t>
  </si>
  <si>
    <t>Type</t>
  </si>
  <si>
    <t>Method of Hours Calculation</t>
  </si>
  <si>
    <t>Hours when Ambient Temperature is above 60, during operating hours</t>
  </si>
  <si>
    <t>Hours when Ambient Temperature is below 60, during all hours</t>
  </si>
  <si>
    <t>Operating hours + 20% of unoccupied hours</t>
  </si>
  <si>
    <t>EFLH of cooling hours (select location below)</t>
  </si>
  <si>
    <t>LOCATION</t>
  </si>
  <si>
    <t>Philadelphia</t>
  </si>
  <si>
    <t>Allentown</t>
  </si>
  <si>
    <t>Erie</t>
  </si>
  <si>
    <t>Harrisburg</t>
  </si>
  <si>
    <t>Pittsburgh</t>
  </si>
  <si>
    <t>Scranton</t>
  </si>
  <si>
    <t>Williamsport</t>
  </si>
  <si>
    <t>EFLH values taken from: http://www.energystar.gov/ia/business/bulk_purchasing/bpsavings_calc/Calc_CAC.xls</t>
  </si>
  <si>
    <t xml:space="preserve">Table of Motor Operating Hours by Building Type and Motor Use </t>
  </si>
  <si>
    <t>Motor Operating Hours</t>
  </si>
  <si>
    <t>CALCULATION METHOD</t>
  </si>
  <si>
    <t>Method of Operating Hours Calculation</t>
  </si>
  <si>
    <t>Hours when ambient temperature is above 60°F during building operating hours</t>
  </si>
  <si>
    <t>Hours when ambient temperature is below 60°F during all hours</t>
  </si>
  <si>
    <t>Operating hours and 20% of unoccupied hours</t>
  </si>
  <si>
    <t>Cooling EFLH according to EPA 2002 (1032 hours for Philadelphia)</t>
  </si>
  <si>
    <t>NOTES</t>
  </si>
  <si>
    <t>1. Ambient temperature is derived from BIN Master weather data from Philadelphia.</t>
  </si>
  <si>
    <t>2. Operating hours for each building type is estimated for typical use from Hours Worksheet</t>
  </si>
  <si>
    <t>3. Hospital &amp; Healthcare operating hours differ for pumps and HVAC.</t>
  </si>
  <si>
    <t>Appendix E of the PA TRM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</si>
</sst>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1" fillId="0" borderId="10" xfId="6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0" fillId="33" borderId="14" xfId="0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20" xfId="0" applyFont="1" applyFill="1" applyBorder="1" applyAlignment="1">
      <alignment horizontal="left" wrapText="1"/>
    </xf>
    <xf numFmtId="0" fontId="2" fillId="34" borderId="21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0" fillId="35" borderId="17" xfId="0" applyFill="1" applyBorder="1" applyAlignment="1">
      <alignment/>
    </xf>
    <xf numFmtId="1" fontId="0" fillId="35" borderId="23" xfId="0" applyNumberFormat="1" applyFill="1" applyBorder="1" applyAlignment="1">
      <alignment horizontal="center"/>
    </xf>
    <xf numFmtId="0" fontId="0" fillId="35" borderId="10" xfId="0" applyFill="1" applyBorder="1" applyAlignment="1">
      <alignment/>
    </xf>
    <xf numFmtId="1" fontId="0" fillId="35" borderId="24" xfId="0" applyNumberFormat="1" applyFill="1" applyBorder="1" applyAlignment="1">
      <alignment horizontal="center"/>
    </xf>
    <xf numFmtId="0" fontId="0" fillId="35" borderId="15" xfId="0" applyFill="1" applyBorder="1" applyAlignment="1">
      <alignment/>
    </xf>
    <xf numFmtId="1" fontId="0" fillId="35" borderId="25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2" fillId="36" borderId="28" xfId="0" applyFont="1" applyFill="1" applyBorder="1" applyAlignment="1">
      <alignment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/>
    </xf>
    <xf numFmtId="0" fontId="0" fillId="35" borderId="31" xfId="0" applyFill="1" applyBorder="1" applyAlignment="1">
      <alignment horizontal="left" vertical="center" wrapText="1"/>
    </xf>
    <xf numFmtId="0" fontId="0" fillId="35" borderId="32" xfId="0" applyFill="1" applyBorder="1" applyAlignment="1">
      <alignment horizontal="left" vertical="center" wrapText="1"/>
    </xf>
    <xf numFmtId="0" fontId="0" fillId="35" borderId="33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4" xfId="0" applyFill="1" applyBorder="1" applyAlignment="1">
      <alignment horizontal="left" vertical="center" wrapText="1"/>
    </xf>
    <xf numFmtId="0" fontId="39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cts\NYSERDA-CIPP\ReviewProcedure\Forms&amp;Applications\1101%20Yr10\1101t3equip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&amp;I%20Motor%20Protocol%20Update\PA%20Motor%20&amp;%20VFD%20Inventory%20and%20Hours%20&amp;%20ESF%20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.L"/>
      <sheetName val="EF.M"/>
      <sheetName val="EF.C"/>
      <sheetName val="EF.O"/>
      <sheetName val="Light_Table"/>
    </sheetNames>
    <sheetDataSet>
      <sheetData sheetId="4">
        <row r="2">
          <cell r="A2" t="str">
            <v>FIXTURE CODE</v>
          </cell>
          <cell r="B2" t="str">
            <v>LAMP CODE</v>
          </cell>
          <cell r="C2" t="str">
            <v>DESCRIPTION</v>
          </cell>
          <cell r="D2" t="str">
            <v>BALLAST</v>
          </cell>
          <cell r="E2" t="str">
            <v>LAMP/FIXT</v>
          </cell>
          <cell r="F2" t="str">
            <v>WATT/LAMP</v>
          </cell>
          <cell r="G2" t="str">
            <v>WATT/FIXT</v>
          </cell>
        </row>
        <row r="3">
          <cell r="C3" t="str">
            <v>Compact Fluorescent Fixtures</v>
          </cell>
        </row>
        <row r="4">
          <cell r="A4" t="str">
            <v>CF10/2D</v>
          </cell>
          <cell r="B4" t="str">
            <v>CFD10W</v>
          </cell>
          <cell r="C4" t="str">
            <v>Compact Fluorescent, 2D, (1) 10W lamp</v>
          </cell>
          <cell r="D4" t="str">
            <v>Mag-STD</v>
          </cell>
          <cell r="E4">
            <v>1</v>
          </cell>
          <cell r="F4">
            <v>10</v>
          </cell>
          <cell r="G4">
            <v>16</v>
          </cell>
        </row>
        <row r="5">
          <cell r="A5" t="str">
            <v>CF10/2D-L</v>
          </cell>
          <cell r="B5" t="str">
            <v>CFD10W</v>
          </cell>
          <cell r="C5" t="str">
            <v>Compact Fluorescent, 2D, (1) 10W lamp</v>
          </cell>
          <cell r="D5" t="str">
            <v>Electronic</v>
          </cell>
          <cell r="E5">
            <v>1</v>
          </cell>
          <cell r="F5">
            <v>10</v>
          </cell>
          <cell r="G5">
            <v>12</v>
          </cell>
        </row>
        <row r="6">
          <cell r="A6" t="str">
            <v>CF11/1</v>
          </cell>
          <cell r="B6" t="str">
            <v>CF11W</v>
          </cell>
          <cell r="C6" t="str">
            <v>Compact Fluorescent, (1) 11W lamp</v>
          </cell>
          <cell r="D6" t="str">
            <v>Mag-STD</v>
          </cell>
          <cell r="E6">
            <v>1</v>
          </cell>
          <cell r="F6">
            <v>11</v>
          </cell>
          <cell r="G6">
            <v>13</v>
          </cell>
        </row>
        <row r="7">
          <cell r="A7" t="str">
            <v>CF11/2</v>
          </cell>
          <cell r="B7" t="str">
            <v>CF11W</v>
          </cell>
          <cell r="C7" t="str">
            <v>Compact Fluorescent, (2) 11W lamp</v>
          </cell>
          <cell r="D7" t="str">
            <v>Mag-STD</v>
          </cell>
          <cell r="E7">
            <v>2</v>
          </cell>
          <cell r="F7">
            <v>11</v>
          </cell>
          <cell r="G7">
            <v>26</v>
          </cell>
        </row>
        <row r="8">
          <cell r="A8" t="str">
            <v>CF16/2D</v>
          </cell>
          <cell r="B8" t="str">
            <v>CFD16W</v>
          </cell>
          <cell r="C8" t="str">
            <v>Compact Fluorescent, 2D, (1) 16W lamp</v>
          </cell>
          <cell r="D8" t="str">
            <v>Mag-STD</v>
          </cell>
          <cell r="E8">
            <v>1</v>
          </cell>
          <cell r="F8">
            <v>16</v>
          </cell>
          <cell r="G8">
            <v>26</v>
          </cell>
        </row>
        <row r="9">
          <cell r="A9" t="str">
            <v>CF16/2D-L</v>
          </cell>
          <cell r="B9" t="str">
            <v>CFD16W</v>
          </cell>
          <cell r="C9" t="str">
            <v>Compact Fluorescent, 2D, (1) 16W lamp</v>
          </cell>
          <cell r="D9" t="str">
            <v>Electronic</v>
          </cell>
          <cell r="E9">
            <v>1</v>
          </cell>
          <cell r="F9">
            <v>16</v>
          </cell>
          <cell r="G9">
            <v>18</v>
          </cell>
        </row>
        <row r="10">
          <cell r="A10" t="str">
            <v>CF18/3-L</v>
          </cell>
          <cell r="B10" t="str">
            <v>CF18W</v>
          </cell>
          <cell r="C10" t="str">
            <v>Compact Fluorescent, (3) 18W lamp</v>
          </cell>
          <cell r="D10" t="str">
            <v>Electronic</v>
          </cell>
          <cell r="E10">
            <v>3</v>
          </cell>
          <cell r="F10">
            <v>18</v>
          </cell>
          <cell r="G10">
            <v>60</v>
          </cell>
        </row>
        <row r="11">
          <cell r="A11" t="str">
            <v>CF21/2D</v>
          </cell>
          <cell r="B11" t="str">
            <v>CFD21W</v>
          </cell>
          <cell r="C11" t="str">
            <v>Compact Fluorescent, 2D, (1) 21W lamp</v>
          </cell>
          <cell r="D11" t="str">
            <v>Mag-STD</v>
          </cell>
          <cell r="E11">
            <v>1</v>
          </cell>
          <cell r="F11">
            <v>21</v>
          </cell>
          <cell r="G11">
            <v>26</v>
          </cell>
        </row>
        <row r="12">
          <cell r="A12" t="str">
            <v>CF21/2D-L</v>
          </cell>
          <cell r="B12" t="str">
            <v>CFD21W</v>
          </cell>
          <cell r="C12" t="str">
            <v>Compact Fluorescent, 2D, (1) 21W lamp</v>
          </cell>
          <cell r="D12" t="str">
            <v>Electronic</v>
          </cell>
          <cell r="E12">
            <v>1</v>
          </cell>
          <cell r="F12">
            <v>21</v>
          </cell>
          <cell r="G12">
            <v>22</v>
          </cell>
        </row>
        <row r="13">
          <cell r="A13" t="str">
            <v>CF23/1</v>
          </cell>
          <cell r="B13" t="str">
            <v>CF23W</v>
          </cell>
          <cell r="C13" t="str">
            <v>Compact Fluorescent, (1) 23W lamp</v>
          </cell>
          <cell r="D13" t="str">
            <v>Mag-STD</v>
          </cell>
          <cell r="E13">
            <v>1</v>
          </cell>
          <cell r="F13">
            <v>23</v>
          </cell>
          <cell r="G13">
            <v>29</v>
          </cell>
        </row>
        <row r="14">
          <cell r="A14" t="str">
            <v>CF23/1-L</v>
          </cell>
          <cell r="B14" t="str">
            <v>CF23W</v>
          </cell>
          <cell r="C14" t="str">
            <v>Compact Fluorescent, (1) 23W lamp</v>
          </cell>
          <cell r="D14" t="str">
            <v>Electronic</v>
          </cell>
          <cell r="E14">
            <v>1</v>
          </cell>
          <cell r="F14">
            <v>23</v>
          </cell>
          <cell r="G14">
            <v>25</v>
          </cell>
        </row>
        <row r="15">
          <cell r="A15" t="str">
            <v>CF26/3-L</v>
          </cell>
          <cell r="B15" t="str">
            <v>CF26W</v>
          </cell>
          <cell r="C15" t="str">
            <v>Compact Fluorescent, (3) 26W lamp</v>
          </cell>
          <cell r="D15" t="str">
            <v>Electronic</v>
          </cell>
          <cell r="E15">
            <v>3</v>
          </cell>
          <cell r="F15">
            <v>26</v>
          </cell>
          <cell r="G15">
            <v>82</v>
          </cell>
        </row>
        <row r="16">
          <cell r="A16" t="str">
            <v>CF26/4-L</v>
          </cell>
          <cell r="B16" t="str">
            <v>CF26W</v>
          </cell>
          <cell r="C16" t="str">
            <v>Compact Fluorescent, (4) 26W lamp</v>
          </cell>
          <cell r="D16" t="str">
            <v>Electronic</v>
          </cell>
          <cell r="E16">
            <v>4</v>
          </cell>
          <cell r="F16">
            <v>26</v>
          </cell>
          <cell r="G16">
            <v>108</v>
          </cell>
        </row>
        <row r="17">
          <cell r="A17" t="str">
            <v>CF26/6-L</v>
          </cell>
          <cell r="B17" t="str">
            <v>CF26W</v>
          </cell>
          <cell r="C17" t="str">
            <v>Compact Fluorescent, (6) 26W lamp</v>
          </cell>
          <cell r="D17" t="str">
            <v>Electronic</v>
          </cell>
          <cell r="E17">
            <v>6</v>
          </cell>
          <cell r="F17">
            <v>26</v>
          </cell>
          <cell r="G17">
            <v>162</v>
          </cell>
        </row>
        <row r="18">
          <cell r="A18" t="str">
            <v>CF26/8-L</v>
          </cell>
          <cell r="B18" t="str">
            <v>CF26W</v>
          </cell>
          <cell r="C18" t="str">
            <v>Compact Fluorescent, (8) 26W lamp</v>
          </cell>
          <cell r="D18" t="str">
            <v>Electronic</v>
          </cell>
          <cell r="E18">
            <v>8</v>
          </cell>
          <cell r="F18">
            <v>26</v>
          </cell>
          <cell r="G18">
            <v>216</v>
          </cell>
        </row>
        <row r="19">
          <cell r="A19" t="str">
            <v>CF28/2D</v>
          </cell>
          <cell r="B19" t="str">
            <v>CFD28W</v>
          </cell>
          <cell r="C19" t="str">
            <v>Compact Fluorescent, 2D, (1) 28W lamp</v>
          </cell>
          <cell r="D19" t="str">
            <v>Mag-STD</v>
          </cell>
          <cell r="E19">
            <v>1</v>
          </cell>
          <cell r="F19">
            <v>28</v>
          </cell>
          <cell r="G19">
            <v>35</v>
          </cell>
        </row>
        <row r="20">
          <cell r="A20" t="str">
            <v>CF28/2D-L</v>
          </cell>
          <cell r="B20" t="str">
            <v>CFD28W</v>
          </cell>
          <cell r="C20" t="str">
            <v>Compact Fluorescent, 2D, (1) 28W lamp</v>
          </cell>
          <cell r="D20" t="str">
            <v>Electronic</v>
          </cell>
          <cell r="E20">
            <v>1</v>
          </cell>
          <cell r="F20">
            <v>28</v>
          </cell>
          <cell r="G20">
            <v>28</v>
          </cell>
        </row>
        <row r="21">
          <cell r="A21" t="str">
            <v>CF32/3-L</v>
          </cell>
          <cell r="B21" t="str">
            <v>CF32W</v>
          </cell>
          <cell r="C21" t="str">
            <v>Compact Fluorescent, (3) 32W lamp</v>
          </cell>
          <cell r="D21" t="str">
            <v>Electronic</v>
          </cell>
          <cell r="E21">
            <v>3</v>
          </cell>
          <cell r="F21">
            <v>32</v>
          </cell>
          <cell r="G21">
            <v>114</v>
          </cell>
        </row>
        <row r="22">
          <cell r="A22" t="str">
            <v>CF32/4-L</v>
          </cell>
          <cell r="B22" t="str">
            <v>CF32W</v>
          </cell>
          <cell r="C22" t="str">
            <v>Compact Fluorescent, (4) 32W lamp</v>
          </cell>
          <cell r="D22" t="str">
            <v>Electronic</v>
          </cell>
          <cell r="E22">
            <v>4</v>
          </cell>
          <cell r="F22">
            <v>32</v>
          </cell>
          <cell r="G22">
            <v>152</v>
          </cell>
        </row>
        <row r="23">
          <cell r="A23" t="str">
            <v>CF32/6-L</v>
          </cell>
          <cell r="B23" t="str">
            <v>CF32W</v>
          </cell>
          <cell r="C23" t="str">
            <v>Compact Fluorescent, (6) 32W lamp</v>
          </cell>
          <cell r="D23" t="str">
            <v>Electronic</v>
          </cell>
          <cell r="E23">
            <v>6</v>
          </cell>
          <cell r="F23">
            <v>32</v>
          </cell>
          <cell r="G23">
            <v>228</v>
          </cell>
        </row>
        <row r="24">
          <cell r="A24" t="str">
            <v>CF32/8-L</v>
          </cell>
          <cell r="B24" t="str">
            <v>CF32W</v>
          </cell>
          <cell r="C24" t="str">
            <v>Compact Fluorescent, (8) 32W lamp</v>
          </cell>
          <cell r="D24" t="str">
            <v>Electronic</v>
          </cell>
          <cell r="E24">
            <v>8</v>
          </cell>
          <cell r="F24">
            <v>32</v>
          </cell>
          <cell r="G24">
            <v>304</v>
          </cell>
        </row>
        <row r="25">
          <cell r="A25" t="str">
            <v>CF38/2D</v>
          </cell>
          <cell r="B25" t="str">
            <v>CFD38W</v>
          </cell>
          <cell r="C25" t="str">
            <v>Compact Fluorescent, 2D, (1) 38W lamp</v>
          </cell>
          <cell r="D25" t="str">
            <v>Mag-STD</v>
          </cell>
          <cell r="E25">
            <v>1</v>
          </cell>
          <cell r="F25">
            <v>38</v>
          </cell>
          <cell r="G25">
            <v>46</v>
          </cell>
        </row>
        <row r="26">
          <cell r="A26" t="str">
            <v>CF38/2D-L</v>
          </cell>
          <cell r="B26" t="str">
            <v>CFD38W</v>
          </cell>
          <cell r="C26" t="str">
            <v>Compact Fluorescent, 2D, (1) 38W lamp</v>
          </cell>
          <cell r="D26" t="str">
            <v>Electronic</v>
          </cell>
          <cell r="E26">
            <v>1</v>
          </cell>
          <cell r="F26">
            <v>38</v>
          </cell>
          <cell r="G26">
            <v>36</v>
          </cell>
        </row>
        <row r="27">
          <cell r="A27" t="str">
            <v>CF42/1-L</v>
          </cell>
          <cell r="B27" t="str">
            <v>CF42W</v>
          </cell>
          <cell r="C27" t="str">
            <v>Compact Fluorescent, (1) 42W lamp</v>
          </cell>
          <cell r="D27" t="str">
            <v>Electronic</v>
          </cell>
          <cell r="E27">
            <v>1</v>
          </cell>
          <cell r="F27">
            <v>42</v>
          </cell>
          <cell r="G27">
            <v>48</v>
          </cell>
        </row>
        <row r="28">
          <cell r="A28" t="str">
            <v>CF42/2-L</v>
          </cell>
          <cell r="B28" t="str">
            <v>CF42W</v>
          </cell>
          <cell r="C28" t="str">
            <v>Compact Fluorescent, (2) 42W lamp</v>
          </cell>
          <cell r="D28" t="str">
            <v>Electronic</v>
          </cell>
          <cell r="E28">
            <v>2</v>
          </cell>
          <cell r="F28">
            <v>42</v>
          </cell>
          <cell r="G28">
            <v>100</v>
          </cell>
        </row>
        <row r="29">
          <cell r="A29" t="str">
            <v>CF42/3-L</v>
          </cell>
          <cell r="B29" t="str">
            <v>CF42W</v>
          </cell>
          <cell r="C29" t="str">
            <v>Compact Fluorescent, (3) 42W lamp</v>
          </cell>
          <cell r="D29" t="str">
            <v>Electronic</v>
          </cell>
          <cell r="E29">
            <v>3</v>
          </cell>
          <cell r="F29">
            <v>42</v>
          </cell>
          <cell r="G29">
            <v>141</v>
          </cell>
        </row>
        <row r="30">
          <cell r="A30" t="str">
            <v>CF42/4-L</v>
          </cell>
          <cell r="B30" t="str">
            <v>CF42W</v>
          </cell>
          <cell r="C30" t="str">
            <v>Compact Fluorescent, (4) 42W lamp</v>
          </cell>
          <cell r="D30" t="str">
            <v>Electronic</v>
          </cell>
          <cell r="E30">
            <v>4</v>
          </cell>
          <cell r="F30">
            <v>42</v>
          </cell>
          <cell r="G30">
            <v>188</v>
          </cell>
        </row>
        <row r="31">
          <cell r="A31" t="str">
            <v>CF42/6-L</v>
          </cell>
          <cell r="B31" t="str">
            <v>CF42W</v>
          </cell>
          <cell r="C31" t="str">
            <v>Compact Fluorescent, (6) 42W lamp</v>
          </cell>
          <cell r="D31" t="str">
            <v>Electronic</v>
          </cell>
          <cell r="E31">
            <v>6</v>
          </cell>
          <cell r="F31">
            <v>42</v>
          </cell>
          <cell r="G31">
            <v>282</v>
          </cell>
        </row>
        <row r="32">
          <cell r="A32" t="str">
            <v>CF42/8-L</v>
          </cell>
          <cell r="B32" t="str">
            <v>CF42W</v>
          </cell>
          <cell r="C32" t="str">
            <v>Compact Fluorescent, (8) 42W lamp</v>
          </cell>
          <cell r="D32" t="str">
            <v>Electronic</v>
          </cell>
          <cell r="E32">
            <v>8</v>
          </cell>
          <cell r="F32">
            <v>42</v>
          </cell>
          <cell r="G32">
            <v>376</v>
          </cell>
        </row>
        <row r="33">
          <cell r="A33" t="str">
            <v>CFQ10/1</v>
          </cell>
          <cell r="B33" t="str">
            <v>CFQ10W</v>
          </cell>
          <cell r="C33" t="str">
            <v>Compact Fluorescent, quad, (1) 10W lamp</v>
          </cell>
          <cell r="D33" t="str">
            <v>Mag-STD</v>
          </cell>
          <cell r="E33">
            <v>1</v>
          </cell>
          <cell r="F33">
            <v>10</v>
          </cell>
          <cell r="G33">
            <v>15</v>
          </cell>
        </row>
        <row r="34">
          <cell r="A34" t="str">
            <v>CFQ13/1</v>
          </cell>
          <cell r="B34" t="str">
            <v>CFQ13W</v>
          </cell>
          <cell r="C34" t="str">
            <v>Compact Fluorescent, quad, (1) 13W lamp</v>
          </cell>
          <cell r="D34" t="str">
            <v>Mag-STD</v>
          </cell>
          <cell r="E34">
            <v>1</v>
          </cell>
          <cell r="F34">
            <v>13</v>
          </cell>
          <cell r="G34">
            <v>17</v>
          </cell>
        </row>
        <row r="35">
          <cell r="A35" t="str">
            <v>CFQ13/1-L</v>
          </cell>
          <cell r="B35" t="str">
            <v>CFQ13W</v>
          </cell>
          <cell r="C35" t="str">
            <v>Compact Fluorescent, quad, (1) 13W lamp, BF=1.05</v>
          </cell>
          <cell r="D35" t="str">
            <v>Electronic</v>
          </cell>
          <cell r="E35">
            <v>1</v>
          </cell>
          <cell r="F35">
            <v>13</v>
          </cell>
          <cell r="G35">
            <v>15</v>
          </cell>
        </row>
        <row r="36">
          <cell r="A36" t="str">
            <v>CFQ13/2</v>
          </cell>
          <cell r="B36" t="str">
            <v>CFQ13W</v>
          </cell>
          <cell r="C36" t="str">
            <v>Compact Fluorescent, quad, (2) 13W lamp</v>
          </cell>
          <cell r="D36" t="str">
            <v>Mag-STD</v>
          </cell>
          <cell r="E36">
            <v>2</v>
          </cell>
          <cell r="F36">
            <v>13</v>
          </cell>
          <cell r="G36">
            <v>31</v>
          </cell>
        </row>
        <row r="37">
          <cell r="A37" t="str">
            <v>CFQ13/2-L</v>
          </cell>
          <cell r="B37" t="str">
            <v>CFQ13W</v>
          </cell>
          <cell r="C37" t="str">
            <v>Compact Fluorescent, quad, (2) 13W lamp, BF=1.0</v>
          </cell>
          <cell r="D37" t="str">
            <v>Electronic</v>
          </cell>
          <cell r="E37">
            <v>2</v>
          </cell>
          <cell r="F37">
            <v>13</v>
          </cell>
          <cell r="G37">
            <v>28</v>
          </cell>
        </row>
        <row r="38">
          <cell r="A38" t="str">
            <v>CFQ13/3</v>
          </cell>
          <cell r="B38" t="str">
            <v>CFQ13W</v>
          </cell>
          <cell r="C38" t="str">
            <v>Compact Fluorescent, quad, (3) 13W lamp</v>
          </cell>
          <cell r="D38" t="str">
            <v>Mag-STD</v>
          </cell>
          <cell r="E38">
            <v>3</v>
          </cell>
          <cell r="F38">
            <v>13</v>
          </cell>
          <cell r="G38">
            <v>48</v>
          </cell>
        </row>
        <row r="39">
          <cell r="A39" t="str">
            <v>CFQ15/1</v>
          </cell>
          <cell r="B39" t="str">
            <v>CFQ15W</v>
          </cell>
          <cell r="C39" t="str">
            <v>Compact Fluorescent, quad, (1) 15W lamp</v>
          </cell>
          <cell r="D39" t="str">
            <v>Mag-STD</v>
          </cell>
          <cell r="E39">
            <v>1</v>
          </cell>
          <cell r="F39">
            <v>15</v>
          </cell>
          <cell r="G39">
            <v>20</v>
          </cell>
        </row>
        <row r="40">
          <cell r="A40" t="str">
            <v>CFQ17/1</v>
          </cell>
          <cell r="B40" t="str">
            <v>CFQ17W</v>
          </cell>
          <cell r="C40" t="str">
            <v>Compact Fluorescent, quad, (1) 17W lamp</v>
          </cell>
          <cell r="D40" t="str">
            <v>Mag-STD</v>
          </cell>
          <cell r="E40">
            <v>1</v>
          </cell>
          <cell r="F40">
            <v>17</v>
          </cell>
          <cell r="G40">
            <v>24</v>
          </cell>
        </row>
        <row r="41">
          <cell r="A41" t="str">
            <v>CFQ17/2</v>
          </cell>
          <cell r="B41" t="str">
            <v>CFQ17W</v>
          </cell>
          <cell r="C41" t="str">
            <v>Compact Fluorescent, quad, (2) 17W lamp</v>
          </cell>
          <cell r="D41" t="str">
            <v>Mag-STD</v>
          </cell>
          <cell r="E41">
            <v>2</v>
          </cell>
          <cell r="F41">
            <v>17</v>
          </cell>
          <cell r="G41">
            <v>48</v>
          </cell>
        </row>
        <row r="42">
          <cell r="A42" t="str">
            <v>CFQ18/1</v>
          </cell>
          <cell r="B42" t="str">
            <v>CFQ18W</v>
          </cell>
          <cell r="C42" t="str">
            <v>Compact Fluorescent, quad, (1) 18W lamp</v>
          </cell>
          <cell r="D42" t="str">
            <v>Mag-STD</v>
          </cell>
          <cell r="E42">
            <v>1</v>
          </cell>
          <cell r="F42">
            <v>18</v>
          </cell>
          <cell r="G42">
            <v>26</v>
          </cell>
        </row>
        <row r="43">
          <cell r="A43" t="str">
            <v>CFQ18/1-L</v>
          </cell>
          <cell r="B43" t="str">
            <v>CFQ18W</v>
          </cell>
          <cell r="C43" t="str">
            <v>Compact Fluorescent, quad, (1) 18W lamp, BF=1.0</v>
          </cell>
          <cell r="D43" t="str">
            <v>Electronic</v>
          </cell>
          <cell r="E43">
            <v>1</v>
          </cell>
          <cell r="F43">
            <v>18</v>
          </cell>
          <cell r="G43">
            <v>20</v>
          </cell>
        </row>
        <row r="44">
          <cell r="A44" t="str">
            <v>CFQ18/2</v>
          </cell>
          <cell r="B44" t="str">
            <v>CFQ18W</v>
          </cell>
          <cell r="C44" t="str">
            <v>Compact Fluorescent, quad, (2) 18W lamp</v>
          </cell>
          <cell r="D44" t="str">
            <v>Mag-STD</v>
          </cell>
          <cell r="E44">
            <v>2</v>
          </cell>
          <cell r="F44">
            <v>18</v>
          </cell>
          <cell r="G44">
            <v>45</v>
          </cell>
        </row>
        <row r="45">
          <cell r="A45" t="str">
            <v>CFQ18/2-L</v>
          </cell>
          <cell r="B45" t="str">
            <v>CFQ18W</v>
          </cell>
          <cell r="C45" t="str">
            <v>Compact Fluorescent, quad, (2) 18W lamp, BF=1.0</v>
          </cell>
          <cell r="D45" t="str">
            <v>Electronic</v>
          </cell>
          <cell r="E45">
            <v>2</v>
          </cell>
          <cell r="F45">
            <v>18</v>
          </cell>
          <cell r="G45">
            <v>38</v>
          </cell>
        </row>
        <row r="46">
          <cell r="A46" t="str">
            <v>CFQ18/4</v>
          </cell>
          <cell r="B46" t="str">
            <v>CFQ18W</v>
          </cell>
          <cell r="C46" t="str">
            <v>Compact Fluorescent, quad, (4) 18W lamp</v>
          </cell>
          <cell r="D46" t="str">
            <v>Mag-STD</v>
          </cell>
          <cell r="E46">
            <v>2</v>
          </cell>
          <cell r="F46">
            <v>18</v>
          </cell>
          <cell r="G46">
            <v>90</v>
          </cell>
        </row>
        <row r="47">
          <cell r="A47" t="str">
            <v>CFQ20/1</v>
          </cell>
          <cell r="B47" t="str">
            <v>CFQ20W</v>
          </cell>
          <cell r="C47" t="str">
            <v>Compact Fluorescent, quad, (1) 20W lamp</v>
          </cell>
          <cell r="D47" t="str">
            <v>Mag-STD</v>
          </cell>
          <cell r="E47">
            <v>1</v>
          </cell>
          <cell r="F47">
            <v>20</v>
          </cell>
          <cell r="G47">
            <v>23</v>
          </cell>
        </row>
        <row r="48">
          <cell r="A48" t="str">
            <v>CFQ20/2</v>
          </cell>
          <cell r="B48" t="str">
            <v>CFQ20W</v>
          </cell>
          <cell r="C48" t="str">
            <v>Compact Fluorescent, quad, (2) 20W lamp</v>
          </cell>
          <cell r="D48" t="str">
            <v>Mag-STD</v>
          </cell>
          <cell r="E48">
            <v>2</v>
          </cell>
          <cell r="F48">
            <v>20</v>
          </cell>
          <cell r="G48">
            <v>46</v>
          </cell>
        </row>
        <row r="49">
          <cell r="A49" t="str">
            <v>CFQ22/1</v>
          </cell>
          <cell r="B49" t="str">
            <v>CFQ22W</v>
          </cell>
          <cell r="C49" t="str">
            <v>Compact Fluorescent, quad, (1) 22W lamp</v>
          </cell>
          <cell r="D49" t="str">
            <v>Mag-STD</v>
          </cell>
          <cell r="E49">
            <v>1</v>
          </cell>
          <cell r="F49">
            <v>22</v>
          </cell>
          <cell r="G49">
            <v>24</v>
          </cell>
        </row>
        <row r="50">
          <cell r="A50" t="str">
            <v>CFQ22/2</v>
          </cell>
          <cell r="B50" t="str">
            <v>CFQ22W</v>
          </cell>
          <cell r="C50" t="str">
            <v>Compact Fluorescent, quad, (2) 22W lamp</v>
          </cell>
          <cell r="D50" t="str">
            <v>Mag-STD</v>
          </cell>
          <cell r="E50">
            <v>2</v>
          </cell>
          <cell r="F50">
            <v>22</v>
          </cell>
          <cell r="G50">
            <v>48</v>
          </cell>
        </row>
        <row r="51">
          <cell r="A51" t="str">
            <v>CFQ22/3</v>
          </cell>
          <cell r="B51" t="str">
            <v>CFQ22W</v>
          </cell>
          <cell r="C51" t="str">
            <v>Compact Fluorescent, quad, (3) 22W lamp</v>
          </cell>
          <cell r="D51" t="str">
            <v>Mag-STD</v>
          </cell>
          <cell r="E51">
            <v>3</v>
          </cell>
          <cell r="F51">
            <v>22</v>
          </cell>
          <cell r="G51">
            <v>72</v>
          </cell>
        </row>
        <row r="52">
          <cell r="A52" t="str">
            <v>CFQ25/1</v>
          </cell>
          <cell r="B52" t="str">
            <v>CFQ25W</v>
          </cell>
          <cell r="C52" t="str">
            <v>Compact Fluorescent, quad, (1) 25W lamp</v>
          </cell>
          <cell r="D52" t="str">
            <v>Mag-STD</v>
          </cell>
          <cell r="E52">
            <v>1</v>
          </cell>
          <cell r="F52">
            <v>25</v>
          </cell>
          <cell r="G52">
            <v>33</v>
          </cell>
        </row>
        <row r="53">
          <cell r="A53" t="str">
            <v>CFQ25/2</v>
          </cell>
          <cell r="B53" t="str">
            <v>CFQ25W</v>
          </cell>
          <cell r="C53" t="str">
            <v>Compact Fluorescent, quad, (2) 25W lamp</v>
          </cell>
          <cell r="D53" t="str">
            <v>Mag-STD</v>
          </cell>
          <cell r="E53">
            <v>2</v>
          </cell>
          <cell r="F53">
            <v>25</v>
          </cell>
          <cell r="G53">
            <v>66</v>
          </cell>
        </row>
        <row r="54">
          <cell r="A54" t="str">
            <v>CFQ26/1</v>
          </cell>
          <cell r="B54" t="str">
            <v>CFQ26W</v>
          </cell>
          <cell r="C54" t="str">
            <v>Compact Fluorescent, quad, (1) 26W lamp</v>
          </cell>
          <cell r="D54" t="str">
            <v>Mag-STD</v>
          </cell>
          <cell r="E54">
            <v>1</v>
          </cell>
          <cell r="F54">
            <v>26</v>
          </cell>
          <cell r="G54">
            <v>33</v>
          </cell>
        </row>
        <row r="55">
          <cell r="A55" t="str">
            <v>CFQ26/1-L</v>
          </cell>
          <cell r="B55" t="str">
            <v>CFQ26W</v>
          </cell>
          <cell r="C55" t="str">
            <v>Compact Fluorescent, quad, (1) 26W lamp, BF=0.95</v>
          </cell>
          <cell r="D55" t="str">
            <v>Electronic</v>
          </cell>
          <cell r="E55">
            <v>1</v>
          </cell>
          <cell r="F55">
            <v>26</v>
          </cell>
          <cell r="G55">
            <v>27</v>
          </cell>
        </row>
        <row r="56">
          <cell r="A56" t="str">
            <v>CFQ26/2</v>
          </cell>
          <cell r="B56" t="str">
            <v>CFQ26W</v>
          </cell>
          <cell r="C56" t="str">
            <v>Compact Fluorescent, quad, (2) 26W lamp</v>
          </cell>
          <cell r="D56" t="str">
            <v>Mag-STD</v>
          </cell>
          <cell r="E56">
            <v>2</v>
          </cell>
          <cell r="F56">
            <v>26</v>
          </cell>
          <cell r="G56">
            <v>66</v>
          </cell>
        </row>
        <row r="57">
          <cell r="A57" t="str">
            <v>CFQ26/2-L</v>
          </cell>
          <cell r="B57" t="str">
            <v>CFQ26W</v>
          </cell>
          <cell r="C57" t="str">
            <v>Compact Fluorescent, quad, (2) 26W lamp, BF=0.95</v>
          </cell>
          <cell r="D57" t="str">
            <v>Electronic</v>
          </cell>
          <cell r="E57">
            <v>2</v>
          </cell>
          <cell r="F57">
            <v>26</v>
          </cell>
          <cell r="G57">
            <v>50</v>
          </cell>
        </row>
        <row r="58">
          <cell r="A58" t="str">
            <v>CFQ26/3</v>
          </cell>
          <cell r="B58" t="str">
            <v>CFQ26W</v>
          </cell>
          <cell r="C58" t="str">
            <v>Compact Fluorescent, quad, (3) 26W lamp</v>
          </cell>
          <cell r="D58" t="str">
            <v>Mag-STD</v>
          </cell>
          <cell r="E58">
            <v>3</v>
          </cell>
          <cell r="F58">
            <v>26</v>
          </cell>
          <cell r="G58">
            <v>99</v>
          </cell>
        </row>
        <row r="59">
          <cell r="A59" t="str">
            <v>CFQ26/6-L</v>
          </cell>
          <cell r="B59" t="str">
            <v>CFQ26W</v>
          </cell>
          <cell r="C59" t="str">
            <v>Compact Fluorescent, quad, (6) 26W lamp, BF=0.95</v>
          </cell>
          <cell r="D59" t="str">
            <v>Electronic</v>
          </cell>
          <cell r="E59">
            <v>6</v>
          </cell>
          <cell r="F59">
            <v>26</v>
          </cell>
          <cell r="G59">
            <v>150</v>
          </cell>
        </row>
        <row r="60">
          <cell r="A60" t="str">
            <v>CFQ28/1</v>
          </cell>
          <cell r="B60" t="str">
            <v>CFQ28W</v>
          </cell>
          <cell r="C60" t="str">
            <v>Compact Fluorescent, quad, (1) 28W lamp</v>
          </cell>
          <cell r="D60" t="str">
            <v>Mag-STD</v>
          </cell>
          <cell r="E60">
            <v>1</v>
          </cell>
          <cell r="F60">
            <v>28</v>
          </cell>
          <cell r="G60">
            <v>33</v>
          </cell>
        </row>
        <row r="61">
          <cell r="A61" t="str">
            <v>CFQ9/1</v>
          </cell>
          <cell r="B61" t="str">
            <v>CFQ9W</v>
          </cell>
          <cell r="C61" t="str">
            <v>Compact Fluorescent, quad, (1) 9W lamp</v>
          </cell>
          <cell r="D61" t="str">
            <v>Mag-STD</v>
          </cell>
          <cell r="E61">
            <v>1</v>
          </cell>
          <cell r="F61">
            <v>9</v>
          </cell>
          <cell r="G61">
            <v>14</v>
          </cell>
        </row>
        <row r="62">
          <cell r="A62" t="str">
            <v>CFQ9/2</v>
          </cell>
          <cell r="B62" t="str">
            <v>CFQ9W</v>
          </cell>
          <cell r="C62" t="str">
            <v>Compact Fluorescent, quad, (2) 9W lamp</v>
          </cell>
          <cell r="D62" t="str">
            <v>Mag-STD</v>
          </cell>
          <cell r="E62">
            <v>2</v>
          </cell>
          <cell r="F62">
            <v>9</v>
          </cell>
          <cell r="G62">
            <v>23</v>
          </cell>
        </row>
        <row r="63">
          <cell r="A63" t="str">
            <v>CFS7/1</v>
          </cell>
          <cell r="B63" t="str">
            <v>CFS7W</v>
          </cell>
          <cell r="C63" t="str">
            <v>Compact Fluorescent, spiral, (1) 7W lamp</v>
          </cell>
          <cell r="D63" t="str">
            <v>Electronic</v>
          </cell>
          <cell r="E63">
            <v>1</v>
          </cell>
          <cell r="F63">
            <v>7</v>
          </cell>
          <cell r="G63">
            <v>7</v>
          </cell>
        </row>
        <row r="64">
          <cell r="A64" t="str">
            <v>CFS9/1</v>
          </cell>
          <cell r="B64" t="str">
            <v>CFS9W</v>
          </cell>
          <cell r="C64" t="str">
            <v>Compact Fluorescent, spiral, (1) 9W lamp</v>
          </cell>
          <cell r="D64" t="str">
            <v>Electronic</v>
          </cell>
          <cell r="E64">
            <v>1</v>
          </cell>
          <cell r="F64">
            <v>9</v>
          </cell>
          <cell r="G64">
            <v>9</v>
          </cell>
        </row>
        <row r="65">
          <cell r="A65" t="str">
            <v>CFS11/1</v>
          </cell>
          <cell r="B65" t="str">
            <v>CFS11W</v>
          </cell>
          <cell r="C65" t="str">
            <v>Compact Fluorescent, spiral, (1) 11W lamp</v>
          </cell>
          <cell r="D65" t="str">
            <v>Electronic</v>
          </cell>
          <cell r="E65">
            <v>1</v>
          </cell>
          <cell r="F65">
            <v>11</v>
          </cell>
          <cell r="G65">
            <v>11</v>
          </cell>
        </row>
        <row r="66">
          <cell r="A66" t="str">
            <v>CFS15/1</v>
          </cell>
          <cell r="B66" t="str">
            <v>CFS15W</v>
          </cell>
          <cell r="C66" t="str">
            <v>Compact Fluorescent, spiral, (1) 15W lamp</v>
          </cell>
          <cell r="D66" t="str">
            <v>Electronic</v>
          </cell>
          <cell r="E66">
            <v>1</v>
          </cell>
          <cell r="F66">
            <v>15</v>
          </cell>
          <cell r="G66">
            <v>15</v>
          </cell>
        </row>
        <row r="67">
          <cell r="A67" t="str">
            <v>CFS20/1</v>
          </cell>
          <cell r="B67" t="str">
            <v>CFS20W</v>
          </cell>
          <cell r="C67" t="str">
            <v>Compact Fluorescent, spiral, (1) 20W lamp</v>
          </cell>
          <cell r="D67" t="str">
            <v>Electronic</v>
          </cell>
          <cell r="E67">
            <v>1</v>
          </cell>
          <cell r="F67">
            <v>20</v>
          </cell>
          <cell r="G67">
            <v>20</v>
          </cell>
        </row>
        <row r="68">
          <cell r="A68" t="str">
            <v>CFS23/1</v>
          </cell>
          <cell r="B68" t="str">
            <v>CFS23W</v>
          </cell>
          <cell r="C68" t="str">
            <v>Compact Fluorescent, spiral, (1) 23W lamp</v>
          </cell>
          <cell r="D68" t="str">
            <v>Electronic</v>
          </cell>
          <cell r="E68">
            <v>1</v>
          </cell>
          <cell r="F68">
            <v>23</v>
          </cell>
          <cell r="G68">
            <v>23</v>
          </cell>
        </row>
        <row r="69">
          <cell r="A69" t="str">
            <v>CFS27/1</v>
          </cell>
          <cell r="B69" t="str">
            <v>CFS27W</v>
          </cell>
          <cell r="C69" t="str">
            <v>Compact Fluorescent, spiral, (1) 27W lamp</v>
          </cell>
          <cell r="D69" t="str">
            <v>Electronic</v>
          </cell>
          <cell r="E69">
            <v>1</v>
          </cell>
          <cell r="F69">
            <v>27</v>
          </cell>
          <cell r="G69">
            <v>27</v>
          </cell>
        </row>
        <row r="70">
          <cell r="A70" t="str">
            <v>CFT13/1</v>
          </cell>
          <cell r="B70" t="str">
            <v>CFT13W</v>
          </cell>
          <cell r="C70" t="str">
            <v>Compact Fluorescent, twin, (1) 13W lamp</v>
          </cell>
          <cell r="D70" t="str">
            <v>Mag-STD</v>
          </cell>
          <cell r="E70">
            <v>1</v>
          </cell>
          <cell r="F70">
            <v>13</v>
          </cell>
          <cell r="G70">
            <v>17</v>
          </cell>
        </row>
        <row r="71">
          <cell r="A71" t="str">
            <v>CFT13/2</v>
          </cell>
          <cell r="B71" t="str">
            <v>CFT13W</v>
          </cell>
          <cell r="C71" t="str">
            <v>Compact Fluorescent, twin, (2) 13W lamp</v>
          </cell>
          <cell r="D71" t="str">
            <v>Mag-STD</v>
          </cell>
          <cell r="E71">
            <v>2</v>
          </cell>
          <cell r="F71">
            <v>13</v>
          </cell>
          <cell r="G71">
            <v>31</v>
          </cell>
        </row>
        <row r="72">
          <cell r="A72" t="str">
            <v>CFT13/3</v>
          </cell>
          <cell r="B72" t="str">
            <v>CFT13W</v>
          </cell>
          <cell r="C72" t="str">
            <v>Compact Fluorescent, twin, (3) 13 W lamp</v>
          </cell>
          <cell r="D72" t="str">
            <v>Mag-STD</v>
          </cell>
          <cell r="E72">
            <v>3</v>
          </cell>
          <cell r="F72">
            <v>13</v>
          </cell>
          <cell r="G72">
            <v>48</v>
          </cell>
        </row>
        <row r="73">
          <cell r="A73" t="str">
            <v>CFT18/1</v>
          </cell>
          <cell r="B73" t="str">
            <v>CFT18W</v>
          </cell>
          <cell r="C73" t="str">
            <v>Compact Fluorescent, long twin., (1) 18W lamp</v>
          </cell>
          <cell r="D73" t="str">
            <v>Mag-STD</v>
          </cell>
          <cell r="E73">
            <v>1</v>
          </cell>
          <cell r="F73">
            <v>18</v>
          </cell>
          <cell r="G73">
            <v>24</v>
          </cell>
        </row>
        <row r="74">
          <cell r="A74" t="str">
            <v>CFT22/1</v>
          </cell>
          <cell r="B74" t="str">
            <v>CFT22W</v>
          </cell>
          <cell r="C74" t="str">
            <v>Compact Fluorescent, twin, (1) 22W lamp</v>
          </cell>
          <cell r="D74" t="str">
            <v>Mag-STD</v>
          </cell>
          <cell r="E74">
            <v>1</v>
          </cell>
          <cell r="F74">
            <v>22</v>
          </cell>
          <cell r="G74">
            <v>27</v>
          </cell>
        </row>
        <row r="75">
          <cell r="A75" t="str">
            <v>CFT22/2</v>
          </cell>
          <cell r="B75" t="str">
            <v>CFT22W</v>
          </cell>
          <cell r="C75" t="str">
            <v>Compact Fluorescent, twin, (2) 22W lamp</v>
          </cell>
          <cell r="D75" t="str">
            <v>Mag-STD</v>
          </cell>
          <cell r="E75">
            <v>2</v>
          </cell>
          <cell r="F75">
            <v>22</v>
          </cell>
          <cell r="G75">
            <v>54</v>
          </cell>
        </row>
        <row r="76">
          <cell r="A76" t="str">
            <v>CFT22/4</v>
          </cell>
          <cell r="B76" t="str">
            <v>CFT22W</v>
          </cell>
          <cell r="C76" t="str">
            <v>Compact Fluorescent, twin, (4) 22W lamp</v>
          </cell>
          <cell r="D76" t="str">
            <v>Mag-STD</v>
          </cell>
          <cell r="E76">
            <v>4</v>
          </cell>
          <cell r="F76">
            <v>22</v>
          </cell>
          <cell r="G76">
            <v>108</v>
          </cell>
        </row>
        <row r="77">
          <cell r="A77" t="str">
            <v>CFT24/1</v>
          </cell>
          <cell r="B77" t="str">
            <v>CFT24W</v>
          </cell>
          <cell r="C77" t="str">
            <v>Compact Fluorescent, long twin, (1) 24W lamp</v>
          </cell>
          <cell r="D77" t="str">
            <v>Mag-STD</v>
          </cell>
          <cell r="E77">
            <v>1</v>
          </cell>
          <cell r="F77">
            <v>24</v>
          </cell>
          <cell r="G77">
            <v>32</v>
          </cell>
        </row>
        <row r="78">
          <cell r="A78" t="str">
            <v>CFT28/1</v>
          </cell>
          <cell r="B78" t="str">
            <v>CFT28W</v>
          </cell>
          <cell r="C78" t="str">
            <v>Compact Fluorescent, twin, (1) 28W lamp</v>
          </cell>
          <cell r="D78" t="str">
            <v>Mag-STD</v>
          </cell>
          <cell r="E78">
            <v>1</v>
          </cell>
          <cell r="F78">
            <v>28</v>
          </cell>
          <cell r="G78">
            <v>33</v>
          </cell>
        </row>
        <row r="79">
          <cell r="A79" t="str">
            <v>CFT28/2</v>
          </cell>
          <cell r="B79" t="str">
            <v>CFT28W</v>
          </cell>
          <cell r="C79" t="str">
            <v>Compact Fluorescent, twin, (2) 28W lamp</v>
          </cell>
          <cell r="D79" t="str">
            <v>Mag-STD</v>
          </cell>
          <cell r="E79">
            <v>2</v>
          </cell>
          <cell r="F79">
            <v>28</v>
          </cell>
          <cell r="G79">
            <v>66</v>
          </cell>
        </row>
        <row r="80">
          <cell r="A80" t="str">
            <v>CFT32/1-L</v>
          </cell>
          <cell r="B80" t="str">
            <v>CFM32W</v>
          </cell>
          <cell r="C80" t="str">
            <v>Compact Fluorescent, twin or multi, (1) 32W lamp</v>
          </cell>
          <cell r="D80" t="str">
            <v>Electronic</v>
          </cell>
          <cell r="E80">
            <v>1</v>
          </cell>
          <cell r="F80">
            <v>32</v>
          </cell>
          <cell r="G80">
            <v>34</v>
          </cell>
        </row>
        <row r="81">
          <cell r="A81" t="str">
            <v>CFT32/2-L</v>
          </cell>
          <cell r="B81" t="str">
            <v>CFM32W</v>
          </cell>
          <cell r="C81" t="str">
            <v>Compact Fluorescent, twin or multi, (2) 32W lamp</v>
          </cell>
          <cell r="D81" t="str">
            <v>Electronic</v>
          </cell>
          <cell r="E81">
            <v>2</v>
          </cell>
          <cell r="F81">
            <v>32</v>
          </cell>
          <cell r="G81">
            <v>62</v>
          </cell>
        </row>
        <row r="82">
          <cell r="A82" t="str">
            <v>CFT32/6-L</v>
          </cell>
          <cell r="B82" t="str">
            <v>CFM32W</v>
          </cell>
          <cell r="C82" t="str">
            <v>Compact Fluorescent, twin or multi, (2) 32W lamp</v>
          </cell>
          <cell r="D82" t="str">
            <v>Electronic</v>
          </cell>
          <cell r="E82">
            <v>6</v>
          </cell>
          <cell r="F82">
            <v>32</v>
          </cell>
          <cell r="G82">
            <v>186</v>
          </cell>
        </row>
        <row r="83">
          <cell r="A83" t="str">
            <v>CFT36/1</v>
          </cell>
          <cell r="B83" t="str">
            <v>CFT36W</v>
          </cell>
          <cell r="C83" t="str">
            <v>Compact Fluorescent, long twin, (1) 36W lamp</v>
          </cell>
          <cell r="D83" t="str">
            <v>Mag-STD</v>
          </cell>
          <cell r="E83">
            <v>1</v>
          </cell>
          <cell r="F83">
            <v>36</v>
          </cell>
          <cell r="G83">
            <v>51</v>
          </cell>
        </row>
        <row r="84">
          <cell r="A84" t="str">
            <v>CFT36/4-BX</v>
          </cell>
          <cell r="B84" t="str">
            <v>CFT36W</v>
          </cell>
          <cell r="C84" t="str">
            <v>Compact Fluorescent, Biax, (4) 36W lamp</v>
          </cell>
          <cell r="D84" t="str">
            <v>Electronic</v>
          </cell>
          <cell r="E84">
            <v>4</v>
          </cell>
          <cell r="F84">
            <v>36</v>
          </cell>
          <cell r="G84">
            <v>148</v>
          </cell>
        </row>
        <row r="85">
          <cell r="A85" t="str">
            <v>CFT36/6-BX</v>
          </cell>
          <cell r="B85" t="str">
            <v>CFT36W</v>
          </cell>
          <cell r="C85" t="str">
            <v>Compact Fluorescent, Biax, (6) 36W lamp</v>
          </cell>
          <cell r="D85" t="str">
            <v>Electronic</v>
          </cell>
          <cell r="E85">
            <v>6</v>
          </cell>
          <cell r="F85">
            <v>36</v>
          </cell>
          <cell r="G85">
            <v>212</v>
          </cell>
        </row>
        <row r="86">
          <cell r="A86" t="str">
            <v>CFT36/6-L</v>
          </cell>
          <cell r="B86" t="str">
            <v>CFT36W</v>
          </cell>
          <cell r="C86" t="str">
            <v>Compact Fluorescent, long Twin, (6) 36W lamp</v>
          </cell>
          <cell r="D86" t="str">
            <v>Electronic</v>
          </cell>
          <cell r="E86">
            <v>6</v>
          </cell>
          <cell r="F86">
            <v>36</v>
          </cell>
          <cell r="G86">
            <v>198</v>
          </cell>
        </row>
        <row r="87">
          <cell r="A87" t="str">
            <v>CFT36/6-L</v>
          </cell>
          <cell r="B87" t="str">
            <v>CFT36W</v>
          </cell>
          <cell r="C87" t="str">
            <v>Compact Fluorescent, long Twin, (6) 36W lamp/ High Ballast Factor</v>
          </cell>
          <cell r="D87" t="str">
            <v>Electronic</v>
          </cell>
          <cell r="E87">
            <v>6</v>
          </cell>
          <cell r="F87">
            <v>36</v>
          </cell>
          <cell r="G87">
            <v>210</v>
          </cell>
        </row>
        <row r="88">
          <cell r="A88" t="str">
            <v>CFT36/8-BX</v>
          </cell>
          <cell r="B88" t="str">
            <v>CFT36W</v>
          </cell>
          <cell r="C88" t="str">
            <v>Compact Fluorescent, Biax, (8) 36W lamp</v>
          </cell>
          <cell r="D88" t="str">
            <v>Electronic</v>
          </cell>
          <cell r="E88">
            <v>8</v>
          </cell>
          <cell r="F88">
            <v>36</v>
          </cell>
          <cell r="G88">
            <v>296</v>
          </cell>
        </row>
        <row r="89">
          <cell r="A89" t="str">
            <v>CFT36/8-L</v>
          </cell>
          <cell r="B89" t="str">
            <v>CFT36W</v>
          </cell>
          <cell r="C89" t="str">
            <v>Compact Fluorescent, long Twin, (8) 36W lamp</v>
          </cell>
          <cell r="D89" t="str">
            <v>Electronic</v>
          </cell>
          <cell r="E89">
            <v>8</v>
          </cell>
          <cell r="F89">
            <v>36</v>
          </cell>
          <cell r="G89">
            <v>270</v>
          </cell>
        </row>
        <row r="90">
          <cell r="A90" t="str">
            <v>CFT36/8-L</v>
          </cell>
          <cell r="B90" t="str">
            <v>CFT36W</v>
          </cell>
          <cell r="C90" t="str">
            <v>Compact Fluorescent, long Twin, (8) 36W lamp/ High Ballast Factor</v>
          </cell>
          <cell r="D90" t="str">
            <v>Electronic</v>
          </cell>
          <cell r="E90">
            <v>8</v>
          </cell>
          <cell r="F90">
            <v>36</v>
          </cell>
          <cell r="G90">
            <v>286</v>
          </cell>
        </row>
        <row r="91">
          <cell r="A91" t="str">
            <v>CFT36/9-BX</v>
          </cell>
          <cell r="B91" t="str">
            <v>CFT36W</v>
          </cell>
          <cell r="C91" t="str">
            <v>Compact Fluorescent, Biax, (9) 36W lamp</v>
          </cell>
          <cell r="D91" t="str">
            <v>Electronic</v>
          </cell>
          <cell r="E91">
            <v>9</v>
          </cell>
          <cell r="F91">
            <v>36</v>
          </cell>
          <cell r="G91">
            <v>318</v>
          </cell>
        </row>
        <row r="92">
          <cell r="A92" t="str">
            <v>CFT40/1</v>
          </cell>
          <cell r="B92" t="str">
            <v>CFT40W</v>
          </cell>
          <cell r="C92" t="str">
            <v>Compact Fluorescent, twin, (1) 40W lamp</v>
          </cell>
          <cell r="D92" t="str">
            <v>Mag-STD</v>
          </cell>
          <cell r="E92">
            <v>1</v>
          </cell>
          <cell r="F92">
            <v>40</v>
          </cell>
          <cell r="G92">
            <v>46</v>
          </cell>
        </row>
        <row r="93">
          <cell r="A93" t="str">
            <v>CFT40/12-BX</v>
          </cell>
          <cell r="B93" t="str">
            <v>CFT40W</v>
          </cell>
          <cell r="C93" t="str">
            <v>Compact Fluorescent, Biax, (12) 40W lamp</v>
          </cell>
          <cell r="D93" t="str">
            <v>Electronic</v>
          </cell>
          <cell r="E93">
            <v>12</v>
          </cell>
          <cell r="F93">
            <v>40</v>
          </cell>
          <cell r="G93">
            <v>408</v>
          </cell>
        </row>
        <row r="94">
          <cell r="A94" t="str">
            <v>CFT40/1-BX</v>
          </cell>
          <cell r="B94" t="str">
            <v>CFT40W</v>
          </cell>
          <cell r="C94" t="str">
            <v>Compact Fluorescent, Biax, (1) 40W lamp</v>
          </cell>
          <cell r="D94" t="str">
            <v>Electronic</v>
          </cell>
          <cell r="E94">
            <v>1</v>
          </cell>
          <cell r="F94">
            <v>40</v>
          </cell>
          <cell r="G94">
            <v>46</v>
          </cell>
        </row>
        <row r="95">
          <cell r="A95" t="str">
            <v>CFT40/1-L</v>
          </cell>
          <cell r="B95" t="str">
            <v>CFT40W</v>
          </cell>
          <cell r="C95" t="str">
            <v>Compact Fluorescent, long twin, (1) 40W lamp</v>
          </cell>
          <cell r="D95" t="str">
            <v>Electronic</v>
          </cell>
          <cell r="E95">
            <v>1</v>
          </cell>
          <cell r="F95">
            <v>40</v>
          </cell>
          <cell r="G95">
            <v>43</v>
          </cell>
        </row>
        <row r="96">
          <cell r="A96" t="str">
            <v>CFT40/2</v>
          </cell>
          <cell r="B96" t="str">
            <v>CFT40W</v>
          </cell>
          <cell r="C96" t="str">
            <v>Compact Fluorescent, twin, (2) 40W lamp</v>
          </cell>
          <cell r="D96" t="str">
            <v>Mag-STD</v>
          </cell>
          <cell r="E96">
            <v>2</v>
          </cell>
          <cell r="F96">
            <v>40</v>
          </cell>
          <cell r="G96">
            <v>85</v>
          </cell>
        </row>
        <row r="97">
          <cell r="A97" t="str">
            <v>CFT40/2-BX</v>
          </cell>
          <cell r="B97" t="str">
            <v>CFT40W</v>
          </cell>
          <cell r="C97" t="str">
            <v>Compact Fluorescent, Biax, (2) 40W lamp</v>
          </cell>
          <cell r="D97" t="str">
            <v>Electronic</v>
          </cell>
          <cell r="E97">
            <v>2</v>
          </cell>
          <cell r="F97">
            <v>40</v>
          </cell>
          <cell r="G97">
            <v>72</v>
          </cell>
        </row>
        <row r="98">
          <cell r="A98" t="str">
            <v>CFT40/2-L</v>
          </cell>
          <cell r="B98" t="str">
            <v>CFT40W</v>
          </cell>
          <cell r="C98" t="str">
            <v>Compact Fluorescent, long twin, (2) 40W lamp</v>
          </cell>
          <cell r="D98" t="str">
            <v>Electronic</v>
          </cell>
          <cell r="E98">
            <v>2</v>
          </cell>
          <cell r="F98">
            <v>40</v>
          </cell>
          <cell r="G98">
            <v>72</v>
          </cell>
        </row>
        <row r="99">
          <cell r="A99" t="str">
            <v>CFT40/3</v>
          </cell>
          <cell r="B99" t="str">
            <v>CFT40W</v>
          </cell>
          <cell r="C99" t="str">
            <v>Compact Fluorescent, twin, (3) 40 W lamp</v>
          </cell>
          <cell r="D99" t="str">
            <v>Mag-STD</v>
          </cell>
          <cell r="E99">
            <v>3</v>
          </cell>
          <cell r="F99">
            <v>40</v>
          </cell>
          <cell r="G99">
            <v>133</v>
          </cell>
        </row>
        <row r="100">
          <cell r="A100" t="str">
            <v>CFT40/3-BX</v>
          </cell>
          <cell r="B100" t="str">
            <v>CFT40W</v>
          </cell>
          <cell r="C100" t="str">
            <v>Compact Fluorescent, Biax, (3) 40W lamp</v>
          </cell>
          <cell r="D100" t="str">
            <v>Electronic</v>
          </cell>
          <cell r="E100">
            <v>3</v>
          </cell>
          <cell r="F100">
            <v>40</v>
          </cell>
          <cell r="G100">
            <v>102</v>
          </cell>
        </row>
        <row r="101">
          <cell r="A101" t="str">
            <v>CFT40/3-L</v>
          </cell>
          <cell r="B101" t="str">
            <v>CFT40W</v>
          </cell>
          <cell r="C101" t="str">
            <v>Compact Fluorescent, long twin, (3) 40W lamp</v>
          </cell>
          <cell r="D101" t="str">
            <v>Electronic</v>
          </cell>
          <cell r="E101">
            <v>3</v>
          </cell>
          <cell r="F101">
            <v>40</v>
          </cell>
          <cell r="G101">
            <v>105</v>
          </cell>
        </row>
        <row r="102">
          <cell r="A102" t="str">
            <v>CFT40/4-BX</v>
          </cell>
          <cell r="B102" t="str">
            <v>CFT40W</v>
          </cell>
          <cell r="C102" t="str">
            <v>Compact Fluorescent, Biax, (4) 40W lamp</v>
          </cell>
          <cell r="D102" t="str">
            <v>Electronic</v>
          </cell>
          <cell r="E102">
            <v>4</v>
          </cell>
          <cell r="F102">
            <v>40</v>
          </cell>
          <cell r="G102">
            <v>144</v>
          </cell>
        </row>
        <row r="103">
          <cell r="A103" t="str">
            <v>CFT40/5-BX</v>
          </cell>
          <cell r="B103" t="str">
            <v>CFT40W</v>
          </cell>
          <cell r="C103" t="str">
            <v>Compact Fluorescent, Biax, (5) 40W lamp</v>
          </cell>
          <cell r="D103" t="str">
            <v>Electronic</v>
          </cell>
          <cell r="E103">
            <v>5</v>
          </cell>
          <cell r="F103">
            <v>40</v>
          </cell>
          <cell r="G103">
            <v>190</v>
          </cell>
        </row>
        <row r="104">
          <cell r="A104" t="str">
            <v>CFT40/6-BX</v>
          </cell>
          <cell r="B104" t="str">
            <v>CFT40W</v>
          </cell>
          <cell r="C104" t="str">
            <v>Compact Fluorescent, Biax, (6) 40W lamp</v>
          </cell>
          <cell r="D104" t="str">
            <v>Electronic</v>
          </cell>
          <cell r="E104">
            <v>6</v>
          </cell>
          <cell r="F104">
            <v>40</v>
          </cell>
          <cell r="G104">
            <v>204</v>
          </cell>
        </row>
        <row r="105">
          <cell r="A105" t="str">
            <v>CFT40/6-L</v>
          </cell>
          <cell r="B105" t="str">
            <v>CFT40W</v>
          </cell>
          <cell r="C105" t="str">
            <v>Compact Fluorescent, long Twin, (6) 40W lamp</v>
          </cell>
          <cell r="D105" t="str">
            <v>Electronic</v>
          </cell>
          <cell r="E105">
            <v>6</v>
          </cell>
          <cell r="F105">
            <v>40</v>
          </cell>
          <cell r="G105">
            <v>220</v>
          </cell>
        </row>
        <row r="106">
          <cell r="A106" t="str">
            <v>CFT40/6-L</v>
          </cell>
          <cell r="B106" t="str">
            <v>CFT40W</v>
          </cell>
          <cell r="C106" t="str">
            <v>Compact Fluorescent, long Twin, (6) 40W lamp/ High Ballast Factor</v>
          </cell>
          <cell r="D106" t="str">
            <v>Electronic</v>
          </cell>
          <cell r="E106">
            <v>6</v>
          </cell>
          <cell r="F106">
            <v>40</v>
          </cell>
          <cell r="G106">
            <v>233</v>
          </cell>
        </row>
        <row r="107">
          <cell r="A107" t="str">
            <v>CFT40/8-BX</v>
          </cell>
          <cell r="B107" t="str">
            <v>CFT40W</v>
          </cell>
          <cell r="C107" t="str">
            <v>Compact Fluorescent, Biax, (8) 40W lamp</v>
          </cell>
          <cell r="D107" t="str">
            <v>Electronic</v>
          </cell>
          <cell r="E107">
            <v>8</v>
          </cell>
          <cell r="F107">
            <v>40</v>
          </cell>
          <cell r="G107">
            <v>288</v>
          </cell>
        </row>
        <row r="108">
          <cell r="A108" t="str">
            <v>CFT40/8-L</v>
          </cell>
          <cell r="B108" t="str">
            <v>CFT40W</v>
          </cell>
          <cell r="C108" t="str">
            <v>Compact Fluorescent, long Twin, (8) 40W lamp</v>
          </cell>
          <cell r="D108" t="str">
            <v>Electronic</v>
          </cell>
          <cell r="E108">
            <v>8</v>
          </cell>
          <cell r="F108">
            <v>40</v>
          </cell>
          <cell r="G108">
            <v>300</v>
          </cell>
        </row>
        <row r="109">
          <cell r="A109" t="str">
            <v>CFT40/8-L</v>
          </cell>
          <cell r="B109" t="str">
            <v>CFT40W</v>
          </cell>
          <cell r="C109" t="str">
            <v>Compact Fluorescent, long Twin, (8) 40W lamp/ High Ballast Factor</v>
          </cell>
          <cell r="D109" t="str">
            <v>Electronic</v>
          </cell>
          <cell r="E109">
            <v>8</v>
          </cell>
          <cell r="F109">
            <v>40</v>
          </cell>
          <cell r="G109">
            <v>340</v>
          </cell>
        </row>
        <row r="110">
          <cell r="A110" t="str">
            <v>CFT40/9-BX</v>
          </cell>
          <cell r="B110" t="str">
            <v>CFT40W</v>
          </cell>
          <cell r="C110" t="str">
            <v>Compact Fluorescent, Biax, (9) 40W lamp</v>
          </cell>
          <cell r="D110" t="str">
            <v>Electronic</v>
          </cell>
          <cell r="E110">
            <v>9</v>
          </cell>
          <cell r="F110">
            <v>40</v>
          </cell>
          <cell r="G110">
            <v>306</v>
          </cell>
        </row>
        <row r="111">
          <cell r="A111" t="str">
            <v>CFT5/1</v>
          </cell>
          <cell r="B111" t="str">
            <v>CFT5W</v>
          </cell>
          <cell r="C111" t="str">
            <v>Compact Fluorescent, twin, (1) 5W lamp</v>
          </cell>
          <cell r="D111" t="str">
            <v>Mag-STD</v>
          </cell>
          <cell r="E111">
            <v>1</v>
          </cell>
          <cell r="F111">
            <v>5</v>
          </cell>
          <cell r="G111">
            <v>9</v>
          </cell>
        </row>
        <row r="112">
          <cell r="A112" t="str">
            <v>CFT5/2</v>
          </cell>
          <cell r="B112" t="str">
            <v>CFT5W</v>
          </cell>
          <cell r="C112" t="str">
            <v>Compact Fluorescent, twin, (2) 5W lamp</v>
          </cell>
          <cell r="D112" t="str">
            <v>Mag-STD</v>
          </cell>
          <cell r="E112">
            <v>2</v>
          </cell>
          <cell r="F112">
            <v>5</v>
          </cell>
          <cell r="G112">
            <v>18</v>
          </cell>
        </row>
        <row r="113">
          <cell r="A113" t="str">
            <v>CFT50/12-BX</v>
          </cell>
          <cell r="B113" t="str">
            <v>CFT50W</v>
          </cell>
          <cell r="C113" t="str">
            <v>Compact Fluorescent, Biax, (12) 50W lamp</v>
          </cell>
          <cell r="D113" t="str">
            <v>Electronic</v>
          </cell>
          <cell r="E113">
            <v>12</v>
          </cell>
          <cell r="F113">
            <v>50</v>
          </cell>
          <cell r="G113">
            <v>648</v>
          </cell>
        </row>
        <row r="114">
          <cell r="A114" t="str">
            <v>CFT50/1-BX</v>
          </cell>
          <cell r="B114" t="str">
            <v>CFT50W</v>
          </cell>
          <cell r="C114" t="str">
            <v>Compact Fluorescent, Biax, (1) 50W lamp</v>
          </cell>
          <cell r="D114" t="str">
            <v>Electronic</v>
          </cell>
          <cell r="E114">
            <v>1</v>
          </cell>
          <cell r="F114">
            <v>50</v>
          </cell>
          <cell r="G114">
            <v>54</v>
          </cell>
        </row>
        <row r="115">
          <cell r="A115" t="str">
            <v>CFT50/2-BX</v>
          </cell>
          <cell r="B115" t="str">
            <v>CFT50W</v>
          </cell>
          <cell r="C115" t="str">
            <v>Compact Fluorescent, Biax, (2) 50W lamp</v>
          </cell>
          <cell r="D115" t="str">
            <v>Electronic</v>
          </cell>
          <cell r="E115">
            <v>2</v>
          </cell>
          <cell r="F115">
            <v>50</v>
          </cell>
          <cell r="G115">
            <v>108</v>
          </cell>
        </row>
        <row r="116">
          <cell r="A116" t="str">
            <v>CFT50/3-BX</v>
          </cell>
          <cell r="B116" t="str">
            <v>CFT50W</v>
          </cell>
          <cell r="C116" t="str">
            <v>Compact Fluorescent, Biax, (3) 50W lamp</v>
          </cell>
          <cell r="D116" t="str">
            <v>Electronic</v>
          </cell>
          <cell r="E116">
            <v>3</v>
          </cell>
          <cell r="F116">
            <v>50</v>
          </cell>
          <cell r="G116">
            <v>162</v>
          </cell>
        </row>
        <row r="117">
          <cell r="A117" t="str">
            <v>CFT50/4-BX</v>
          </cell>
          <cell r="B117" t="str">
            <v>CFT50W</v>
          </cell>
          <cell r="C117" t="str">
            <v>Compact Fluorescent, Biax, (4) 50W lamp</v>
          </cell>
          <cell r="D117" t="str">
            <v>Electronic</v>
          </cell>
          <cell r="E117">
            <v>4</v>
          </cell>
          <cell r="F117">
            <v>50</v>
          </cell>
          <cell r="G117">
            <v>216</v>
          </cell>
        </row>
        <row r="118">
          <cell r="A118" t="str">
            <v>CFT50/5-BX</v>
          </cell>
          <cell r="B118" t="str">
            <v>CFT50W</v>
          </cell>
          <cell r="C118" t="str">
            <v>Compact Fluorescent, Biax, (5) 50W lamp</v>
          </cell>
          <cell r="D118" t="str">
            <v>Electronic</v>
          </cell>
          <cell r="E118">
            <v>5</v>
          </cell>
          <cell r="F118">
            <v>50</v>
          </cell>
          <cell r="G118">
            <v>270</v>
          </cell>
        </row>
        <row r="119">
          <cell r="A119" t="str">
            <v>CFT50/6-BX</v>
          </cell>
          <cell r="B119" t="str">
            <v>CFT50W</v>
          </cell>
          <cell r="C119" t="str">
            <v>Compact Fluorescent, Biax, (6) 50W lamp</v>
          </cell>
          <cell r="D119" t="str">
            <v>Electronic</v>
          </cell>
          <cell r="E119">
            <v>6</v>
          </cell>
          <cell r="F119">
            <v>50</v>
          </cell>
          <cell r="G119">
            <v>324</v>
          </cell>
        </row>
        <row r="120">
          <cell r="A120" t="str">
            <v>CFT50/8-BX</v>
          </cell>
          <cell r="B120" t="str">
            <v>CFT50W</v>
          </cell>
          <cell r="C120" t="str">
            <v>Compact Fluorescent, Biax, (8) 50W lamp</v>
          </cell>
          <cell r="D120" t="str">
            <v>Electronic</v>
          </cell>
          <cell r="E120">
            <v>8</v>
          </cell>
          <cell r="F120">
            <v>50</v>
          </cell>
          <cell r="G120">
            <v>432</v>
          </cell>
        </row>
        <row r="121">
          <cell r="A121" t="str">
            <v>CFT50/9-BX</v>
          </cell>
          <cell r="B121" t="str">
            <v>CFT50W</v>
          </cell>
          <cell r="C121" t="str">
            <v>Compact Fluorescent, Biax, (9) 50W lamp</v>
          </cell>
          <cell r="D121" t="str">
            <v>Electronic</v>
          </cell>
          <cell r="E121">
            <v>9</v>
          </cell>
          <cell r="F121">
            <v>50</v>
          </cell>
          <cell r="G121">
            <v>486</v>
          </cell>
        </row>
        <row r="122">
          <cell r="A122" t="str">
            <v>CFT55/12-BX</v>
          </cell>
          <cell r="B122" t="str">
            <v>CFT55W</v>
          </cell>
          <cell r="C122" t="str">
            <v>Compact Fluorescent, Biax, (12) 55W lamp</v>
          </cell>
          <cell r="D122" t="str">
            <v>Electronic</v>
          </cell>
          <cell r="E122">
            <v>12</v>
          </cell>
          <cell r="F122">
            <v>55</v>
          </cell>
          <cell r="G122">
            <v>672</v>
          </cell>
        </row>
        <row r="123">
          <cell r="A123" t="str">
            <v>CFT55/1-BX</v>
          </cell>
          <cell r="B123" t="str">
            <v>CFT55W</v>
          </cell>
          <cell r="C123" t="str">
            <v>Compact Fluorescent, Biax, (1) 55W lamp</v>
          </cell>
          <cell r="D123" t="str">
            <v>Electronic</v>
          </cell>
          <cell r="E123">
            <v>1</v>
          </cell>
          <cell r="F123">
            <v>55</v>
          </cell>
          <cell r="G123">
            <v>56</v>
          </cell>
        </row>
        <row r="124">
          <cell r="A124" t="str">
            <v>CFT55/2-BX</v>
          </cell>
          <cell r="B124" t="str">
            <v>CFT55W</v>
          </cell>
          <cell r="C124" t="str">
            <v>Compact Fluorescent, Biax, (2) 55W lamp</v>
          </cell>
          <cell r="D124" t="str">
            <v>Electronic</v>
          </cell>
          <cell r="E124">
            <v>2</v>
          </cell>
          <cell r="F124">
            <v>55</v>
          </cell>
          <cell r="G124">
            <v>112</v>
          </cell>
        </row>
        <row r="125">
          <cell r="A125" t="str">
            <v>CFT55/3-BX</v>
          </cell>
          <cell r="B125" t="str">
            <v>CFT55W</v>
          </cell>
          <cell r="C125" t="str">
            <v>Compact Fluorescent, Biax, (3) 55W lamp</v>
          </cell>
          <cell r="D125" t="str">
            <v>Electronic</v>
          </cell>
          <cell r="E125">
            <v>3</v>
          </cell>
          <cell r="F125">
            <v>55</v>
          </cell>
          <cell r="G125">
            <v>168</v>
          </cell>
        </row>
        <row r="126">
          <cell r="A126" t="str">
            <v>CFT55/4-BX</v>
          </cell>
          <cell r="B126" t="str">
            <v>CFT55W</v>
          </cell>
          <cell r="C126" t="str">
            <v>Compact Fluorescent, Biax, (4) 55W lamp</v>
          </cell>
          <cell r="D126" t="str">
            <v>Electronic</v>
          </cell>
          <cell r="E126">
            <v>4</v>
          </cell>
          <cell r="F126">
            <v>55</v>
          </cell>
          <cell r="G126">
            <v>224</v>
          </cell>
        </row>
        <row r="127">
          <cell r="A127" t="str">
            <v>CFT55/5-BX</v>
          </cell>
          <cell r="B127" t="str">
            <v>CFT55W</v>
          </cell>
          <cell r="C127" t="str">
            <v>Compact Fluorescent, Biax, (5) 55W lamp</v>
          </cell>
          <cell r="D127" t="str">
            <v>Electronic</v>
          </cell>
          <cell r="E127">
            <v>5</v>
          </cell>
          <cell r="F127">
            <v>55</v>
          </cell>
          <cell r="G127">
            <v>280</v>
          </cell>
        </row>
        <row r="128">
          <cell r="A128" t="str">
            <v>CFT55/6-BX</v>
          </cell>
          <cell r="B128" t="str">
            <v>CFT55W</v>
          </cell>
          <cell r="C128" t="str">
            <v>Compact Fluorescent, Biax, (6) 55W lamp</v>
          </cell>
          <cell r="D128" t="str">
            <v>Electronic</v>
          </cell>
          <cell r="E128">
            <v>6</v>
          </cell>
          <cell r="F128">
            <v>55</v>
          </cell>
          <cell r="G128">
            <v>336</v>
          </cell>
        </row>
        <row r="129">
          <cell r="A129" t="str">
            <v>CFT55/6-L</v>
          </cell>
          <cell r="B129" t="str">
            <v>CFT55W</v>
          </cell>
          <cell r="C129" t="str">
            <v>Compact Fluorescent, long Twin, (6) 55W lamp</v>
          </cell>
          <cell r="D129" t="str">
            <v>Electronic</v>
          </cell>
          <cell r="E129">
            <v>6</v>
          </cell>
          <cell r="F129">
            <v>55</v>
          </cell>
          <cell r="G129">
            <v>352</v>
          </cell>
        </row>
        <row r="130">
          <cell r="A130" t="str">
            <v>CFT55/6-L</v>
          </cell>
          <cell r="B130" t="str">
            <v>CFT55W</v>
          </cell>
          <cell r="C130" t="str">
            <v>Compact Fluorescent, long Twin, (6) 55W lamp/ High Ballast Factor</v>
          </cell>
          <cell r="D130" t="str">
            <v>Electronic</v>
          </cell>
          <cell r="E130">
            <v>6</v>
          </cell>
          <cell r="F130">
            <v>55</v>
          </cell>
          <cell r="G130">
            <v>373</v>
          </cell>
        </row>
        <row r="131">
          <cell r="A131" t="str">
            <v>CFT55/8-BX</v>
          </cell>
          <cell r="B131" t="str">
            <v>CFT55W</v>
          </cell>
          <cell r="C131" t="str">
            <v>Compact Fluorescent, Biax, (8) 55W lamp</v>
          </cell>
          <cell r="D131" t="str">
            <v>Electronic</v>
          </cell>
          <cell r="E131">
            <v>8</v>
          </cell>
          <cell r="F131">
            <v>55</v>
          </cell>
          <cell r="G131">
            <v>448</v>
          </cell>
        </row>
        <row r="132">
          <cell r="A132" t="str">
            <v>CFT55/8-L</v>
          </cell>
          <cell r="B132" t="str">
            <v>CFT55W</v>
          </cell>
          <cell r="C132" t="str">
            <v>Compact Fluorescent, long Twin, (8) 55W lamp</v>
          </cell>
          <cell r="D132" t="str">
            <v>Electronic</v>
          </cell>
          <cell r="E132">
            <v>8</v>
          </cell>
          <cell r="F132">
            <v>55</v>
          </cell>
          <cell r="G132">
            <v>468</v>
          </cell>
        </row>
        <row r="133">
          <cell r="A133" t="str">
            <v>CFT55/8-L</v>
          </cell>
          <cell r="B133" t="str">
            <v>CFT55W</v>
          </cell>
          <cell r="C133" t="str">
            <v>Compact Fluorescent, long Twin, (8) 55W lamp/ High Ballast Factor</v>
          </cell>
          <cell r="D133" t="str">
            <v>Electronic</v>
          </cell>
          <cell r="E133">
            <v>8</v>
          </cell>
          <cell r="F133">
            <v>55</v>
          </cell>
          <cell r="G133">
            <v>496</v>
          </cell>
        </row>
        <row r="134">
          <cell r="A134" t="str">
            <v>CFT55/9-BX</v>
          </cell>
          <cell r="B134" t="str">
            <v>CFT55W</v>
          </cell>
          <cell r="C134" t="str">
            <v>Compact Fluorescent, Biax, (9) 55W lamp</v>
          </cell>
          <cell r="D134" t="str">
            <v>Electronic</v>
          </cell>
          <cell r="E134">
            <v>9</v>
          </cell>
          <cell r="F134">
            <v>55</v>
          </cell>
          <cell r="G134">
            <v>504</v>
          </cell>
        </row>
        <row r="135">
          <cell r="A135" t="str">
            <v>CFT7/1</v>
          </cell>
          <cell r="B135" t="str">
            <v>CFT7W</v>
          </cell>
          <cell r="C135" t="str">
            <v>Compact Fluorescent, twin, (1) 7W lamp</v>
          </cell>
          <cell r="D135" t="str">
            <v>Mag-STD</v>
          </cell>
          <cell r="E135">
            <v>1</v>
          </cell>
          <cell r="F135">
            <v>7</v>
          </cell>
          <cell r="G135">
            <v>10</v>
          </cell>
        </row>
        <row r="136">
          <cell r="A136" t="str">
            <v>CFT7/2</v>
          </cell>
          <cell r="B136" t="str">
            <v>CFT7W</v>
          </cell>
          <cell r="C136" t="str">
            <v>Compact Fluorescent, twin, (2) 7W lamp</v>
          </cell>
          <cell r="D136" t="str">
            <v>Mag-STD</v>
          </cell>
          <cell r="E136">
            <v>2</v>
          </cell>
          <cell r="F136">
            <v>7</v>
          </cell>
          <cell r="G136">
            <v>21</v>
          </cell>
        </row>
        <row r="137">
          <cell r="A137" t="str">
            <v>CFT9/1</v>
          </cell>
          <cell r="B137" t="str">
            <v>CFT9W</v>
          </cell>
          <cell r="C137" t="str">
            <v>Compact Fluorescent, twin, (1) 9W lamp</v>
          </cell>
          <cell r="D137" t="str">
            <v>Mag-STD</v>
          </cell>
          <cell r="E137">
            <v>1</v>
          </cell>
          <cell r="F137">
            <v>9</v>
          </cell>
          <cell r="G137">
            <v>11</v>
          </cell>
        </row>
        <row r="138">
          <cell r="A138" t="str">
            <v>CFT9/2</v>
          </cell>
          <cell r="B138" t="str">
            <v>CFT9W</v>
          </cell>
          <cell r="C138" t="str">
            <v>Compact Fluorescent, twin, (2) 9W lamp</v>
          </cell>
          <cell r="D138" t="str">
            <v>Mag-STD</v>
          </cell>
          <cell r="E138">
            <v>2</v>
          </cell>
          <cell r="F138">
            <v>9</v>
          </cell>
          <cell r="G138">
            <v>23</v>
          </cell>
        </row>
        <row r="139">
          <cell r="A139" t="str">
            <v>CFT9/3</v>
          </cell>
          <cell r="B139" t="str">
            <v>CFT9W</v>
          </cell>
          <cell r="C139" t="str">
            <v>Compact Fluorescent, twin, (3) 9W lamp</v>
          </cell>
          <cell r="D139" t="str">
            <v>Mag-STD</v>
          </cell>
          <cell r="E139">
            <v>3</v>
          </cell>
          <cell r="F139">
            <v>9</v>
          </cell>
          <cell r="G139">
            <v>34</v>
          </cell>
        </row>
        <row r="140">
          <cell r="C140" t="str">
            <v>EXIT Sign Fixtures</v>
          </cell>
        </row>
        <row r="141">
          <cell r="A141" t="str">
            <v>ECF5/1</v>
          </cell>
          <cell r="B141" t="str">
            <v>CFT5W</v>
          </cell>
          <cell r="C141" t="str">
            <v>EXIT Compact Fluorescent, (1) 5W lamp</v>
          </cell>
          <cell r="D141" t="str">
            <v>Mag-STD</v>
          </cell>
          <cell r="E141">
            <v>1</v>
          </cell>
          <cell r="F141">
            <v>5</v>
          </cell>
          <cell r="G141">
            <v>9</v>
          </cell>
        </row>
        <row r="142">
          <cell r="A142" t="str">
            <v>ECF5/2</v>
          </cell>
          <cell r="B142" t="str">
            <v>CFT5W</v>
          </cell>
          <cell r="C142" t="str">
            <v>EXIT Compact Fluorescent, (2) 5W lamp</v>
          </cell>
          <cell r="D142" t="str">
            <v>Mag-STD</v>
          </cell>
          <cell r="E142">
            <v>2</v>
          </cell>
          <cell r="F142">
            <v>5</v>
          </cell>
          <cell r="G142">
            <v>20</v>
          </cell>
        </row>
        <row r="143">
          <cell r="A143" t="str">
            <v>ECF7/1</v>
          </cell>
          <cell r="B143" t="str">
            <v>CFT7W</v>
          </cell>
          <cell r="C143" t="str">
            <v>EXIT Compact Fluorescent, (1) 7W lamp</v>
          </cell>
          <cell r="D143" t="str">
            <v>Mag-STD</v>
          </cell>
          <cell r="E143">
            <v>1</v>
          </cell>
          <cell r="F143">
            <v>7</v>
          </cell>
          <cell r="G143">
            <v>10</v>
          </cell>
        </row>
        <row r="144">
          <cell r="A144" t="str">
            <v>ECF7/2</v>
          </cell>
          <cell r="B144" t="str">
            <v>CFT7W</v>
          </cell>
          <cell r="C144" t="str">
            <v>EXIT Compact Fluorescent, (2) 7W lamp</v>
          </cell>
          <cell r="D144" t="str">
            <v>Mag-STD</v>
          </cell>
          <cell r="E144">
            <v>2</v>
          </cell>
          <cell r="F144">
            <v>7</v>
          </cell>
          <cell r="G144">
            <v>21</v>
          </cell>
        </row>
        <row r="145">
          <cell r="A145" t="str">
            <v>ECF8/1</v>
          </cell>
          <cell r="B145" t="str">
            <v>F8T5</v>
          </cell>
          <cell r="C145" t="str">
            <v>EXIT T5 Fluorescent, (1) 8W lamp</v>
          </cell>
          <cell r="D145" t="str">
            <v>Mag-STD</v>
          </cell>
          <cell r="E145">
            <v>1</v>
          </cell>
          <cell r="F145">
            <v>8</v>
          </cell>
          <cell r="G145">
            <v>12</v>
          </cell>
        </row>
        <row r="146">
          <cell r="A146" t="str">
            <v>ECF8/2</v>
          </cell>
          <cell r="B146" t="str">
            <v>F8T5</v>
          </cell>
          <cell r="C146" t="str">
            <v>EXIT T5 Fluorescent, (2) 8W lamp</v>
          </cell>
          <cell r="D146" t="str">
            <v>Mag-STD</v>
          </cell>
          <cell r="E146">
            <v>2</v>
          </cell>
          <cell r="F146">
            <v>8</v>
          </cell>
          <cell r="G146">
            <v>24</v>
          </cell>
        </row>
        <row r="147">
          <cell r="A147" t="str">
            <v>ECF9/1</v>
          </cell>
          <cell r="B147" t="str">
            <v>CFT9W</v>
          </cell>
          <cell r="C147" t="str">
            <v>EXIT Compact Fluorescent, (1) 9W lamp</v>
          </cell>
          <cell r="D147" t="str">
            <v>Mag-STD</v>
          </cell>
          <cell r="E147">
            <v>1</v>
          </cell>
          <cell r="F147">
            <v>9</v>
          </cell>
          <cell r="G147">
            <v>12</v>
          </cell>
        </row>
        <row r="148">
          <cell r="A148" t="str">
            <v>ECF9/2</v>
          </cell>
          <cell r="B148" t="str">
            <v>CFT9W</v>
          </cell>
          <cell r="C148" t="str">
            <v>EXIT Compact Fluorescent, (2) 9W lamp</v>
          </cell>
          <cell r="D148" t="str">
            <v>Mag-STD</v>
          </cell>
          <cell r="E148">
            <v>2</v>
          </cell>
          <cell r="F148">
            <v>9</v>
          </cell>
          <cell r="G148">
            <v>20</v>
          </cell>
        </row>
        <row r="149">
          <cell r="A149" t="str">
            <v>EI10/2</v>
          </cell>
          <cell r="B149" t="str">
            <v>I10</v>
          </cell>
          <cell r="C149" t="str">
            <v>EXIT Incandescent, (2) 10W lamp</v>
          </cell>
          <cell r="E149">
            <v>2</v>
          </cell>
          <cell r="F149">
            <v>10</v>
          </cell>
          <cell r="G149">
            <v>20</v>
          </cell>
        </row>
        <row r="150">
          <cell r="A150" t="str">
            <v>EI15/1</v>
          </cell>
          <cell r="B150" t="str">
            <v>I15</v>
          </cell>
          <cell r="C150" t="str">
            <v>EXIT Incandescent, (1) 15W lamp</v>
          </cell>
          <cell r="E150">
            <v>1</v>
          </cell>
          <cell r="F150">
            <v>15</v>
          </cell>
          <cell r="G150">
            <v>15</v>
          </cell>
        </row>
        <row r="151">
          <cell r="A151" t="str">
            <v>EI15/2</v>
          </cell>
          <cell r="B151" t="str">
            <v>I15</v>
          </cell>
          <cell r="C151" t="str">
            <v>EXIT Incandescent, (2) 15W lamp</v>
          </cell>
          <cell r="E151">
            <v>2</v>
          </cell>
          <cell r="F151">
            <v>15</v>
          </cell>
          <cell r="G151">
            <v>30</v>
          </cell>
        </row>
        <row r="152">
          <cell r="A152" t="str">
            <v>EI20/1</v>
          </cell>
          <cell r="B152" t="str">
            <v>I20</v>
          </cell>
          <cell r="C152" t="str">
            <v>EXIT Incandescent, (1) 20W lamp</v>
          </cell>
          <cell r="E152">
            <v>1</v>
          </cell>
          <cell r="F152">
            <v>20</v>
          </cell>
          <cell r="G152">
            <v>20</v>
          </cell>
        </row>
        <row r="153">
          <cell r="A153" t="str">
            <v>EI20/2</v>
          </cell>
          <cell r="B153" t="str">
            <v>I20</v>
          </cell>
          <cell r="C153" t="str">
            <v>EXIT Incandescent, (2) 20W lamp</v>
          </cell>
          <cell r="E153">
            <v>2</v>
          </cell>
          <cell r="F153">
            <v>20</v>
          </cell>
          <cell r="G153">
            <v>40</v>
          </cell>
        </row>
        <row r="154">
          <cell r="A154" t="str">
            <v>EI25/1</v>
          </cell>
          <cell r="B154" t="str">
            <v>I25</v>
          </cell>
          <cell r="C154" t="str">
            <v>EXIT Incandescent, (1) 25W lamp</v>
          </cell>
          <cell r="E154">
            <v>1</v>
          </cell>
          <cell r="F154">
            <v>25</v>
          </cell>
          <cell r="G154">
            <v>25</v>
          </cell>
        </row>
        <row r="155">
          <cell r="A155" t="str">
            <v>EI25/2</v>
          </cell>
          <cell r="B155" t="str">
            <v>I25</v>
          </cell>
          <cell r="C155" t="str">
            <v>EXIT Incandescent, (2) 25W lamp</v>
          </cell>
          <cell r="E155">
            <v>2</v>
          </cell>
          <cell r="F155">
            <v>25</v>
          </cell>
          <cell r="G155">
            <v>50</v>
          </cell>
        </row>
        <row r="156">
          <cell r="A156" t="str">
            <v>EI34/1</v>
          </cell>
          <cell r="B156" t="str">
            <v>I34</v>
          </cell>
          <cell r="C156" t="str">
            <v>EXIT Incandescent, (1) 34W lamp</v>
          </cell>
          <cell r="E156">
            <v>1</v>
          </cell>
          <cell r="F156">
            <v>34</v>
          </cell>
          <cell r="G156">
            <v>34</v>
          </cell>
        </row>
        <row r="157">
          <cell r="A157" t="str">
            <v>EI34/2</v>
          </cell>
          <cell r="B157" t="str">
            <v>I34</v>
          </cell>
          <cell r="C157" t="str">
            <v>EXIT Incandescent, (2) 34W lamp</v>
          </cell>
          <cell r="E157">
            <v>2</v>
          </cell>
          <cell r="F157">
            <v>34</v>
          </cell>
          <cell r="G157">
            <v>68</v>
          </cell>
        </row>
        <row r="158">
          <cell r="A158" t="str">
            <v>EI40/1</v>
          </cell>
          <cell r="B158" t="str">
            <v>I40</v>
          </cell>
          <cell r="C158" t="str">
            <v>EXIT Incandescent, (1) 40W lamp</v>
          </cell>
          <cell r="E158">
            <v>1</v>
          </cell>
          <cell r="F158">
            <v>40</v>
          </cell>
          <cell r="G158">
            <v>40</v>
          </cell>
        </row>
        <row r="159">
          <cell r="A159" t="str">
            <v>EI40/2</v>
          </cell>
          <cell r="B159" t="str">
            <v>I40</v>
          </cell>
          <cell r="C159" t="str">
            <v>EXIT Incandescent, (2) 40W lamp</v>
          </cell>
          <cell r="E159">
            <v>2</v>
          </cell>
          <cell r="F159">
            <v>40</v>
          </cell>
          <cell r="G159">
            <v>80</v>
          </cell>
        </row>
        <row r="160">
          <cell r="A160" t="str">
            <v>EI5/1</v>
          </cell>
          <cell r="B160" t="str">
            <v>I5</v>
          </cell>
          <cell r="C160" t="str">
            <v>EXIT Incandescent, (1) 5W lamp</v>
          </cell>
          <cell r="E160">
            <v>1</v>
          </cell>
          <cell r="F160">
            <v>5</v>
          </cell>
          <cell r="G160">
            <v>5</v>
          </cell>
        </row>
        <row r="161">
          <cell r="A161" t="str">
            <v>EI5/2</v>
          </cell>
          <cell r="B161" t="str">
            <v>I5</v>
          </cell>
          <cell r="C161" t="str">
            <v>EXIT Incandescent, (2) 5W lamp</v>
          </cell>
          <cell r="E161">
            <v>2</v>
          </cell>
          <cell r="F161">
            <v>5</v>
          </cell>
          <cell r="G161">
            <v>10</v>
          </cell>
        </row>
        <row r="162">
          <cell r="A162" t="str">
            <v>EI50/2</v>
          </cell>
          <cell r="B162" t="str">
            <v>I50</v>
          </cell>
          <cell r="C162" t="str">
            <v>EXIT Incandescent, (2) 50W lamp</v>
          </cell>
          <cell r="E162">
            <v>2</v>
          </cell>
          <cell r="F162">
            <v>50</v>
          </cell>
          <cell r="G162">
            <v>100</v>
          </cell>
        </row>
        <row r="163">
          <cell r="A163" t="str">
            <v>EI7.5/1</v>
          </cell>
          <cell r="B163" t="str">
            <v>I7.5</v>
          </cell>
          <cell r="C163" t="str">
            <v>EXIT Tungsten, (1) 7.5 W lamp</v>
          </cell>
          <cell r="E163">
            <v>1</v>
          </cell>
          <cell r="F163">
            <v>7.5</v>
          </cell>
          <cell r="G163">
            <v>8</v>
          </cell>
        </row>
        <row r="164">
          <cell r="A164" t="str">
            <v>EI7.5/2</v>
          </cell>
          <cell r="B164" t="str">
            <v>I7.5</v>
          </cell>
          <cell r="C164" t="str">
            <v>EXIT Tungsten, (2) 7.5 W lamp</v>
          </cell>
          <cell r="E164">
            <v>2</v>
          </cell>
          <cell r="F164">
            <v>7.5</v>
          </cell>
          <cell r="G164">
            <v>15</v>
          </cell>
        </row>
        <row r="165">
          <cell r="A165" t="str">
            <v>ELED0.5/1</v>
          </cell>
          <cell r="B165" t="str">
            <v>LED0.5W</v>
          </cell>
          <cell r="C165" t="str">
            <v>EXIT Light Emitting Diode, (1) 0.5W lamp, Single Sided</v>
          </cell>
          <cell r="E165">
            <v>1</v>
          </cell>
          <cell r="F165">
            <v>0.5</v>
          </cell>
          <cell r="G165">
            <v>0.5</v>
          </cell>
        </row>
        <row r="166">
          <cell r="A166" t="str">
            <v>ELED0.5/2</v>
          </cell>
          <cell r="B166" t="str">
            <v>LED0.5W</v>
          </cell>
          <cell r="C166" t="str">
            <v>EXIT Light Emitting Diode, (2) 0.5W lamp, Dual Sided</v>
          </cell>
          <cell r="E166">
            <v>2</v>
          </cell>
          <cell r="F166">
            <v>0.5</v>
          </cell>
          <cell r="G166">
            <v>1</v>
          </cell>
        </row>
        <row r="167">
          <cell r="A167" t="str">
            <v>ELED1.5/1</v>
          </cell>
          <cell r="B167" t="str">
            <v>LED1.5W</v>
          </cell>
          <cell r="C167" t="str">
            <v>EXIT Light Emitting Diode, (1) 1.5W lamp, Single Sided</v>
          </cell>
          <cell r="E167">
            <v>1</v>
          </cell>
          <cell r="F167">
            <v>1.5</v>
          </cell>
          <cell r="G167">
            <v>1.5</v>
          </cell>
        </row>
        <row r="168">
          <cell r="A168" t="str">
            <v>ELED1.5/2</v>
          </cell>
          <cell r="B168" t="str">
            <v>LED1.5W</v>
          </cell>
          <cell r="C168" t="str">
            <v>EXIT Light Emitting Diode, (2) 1.5W lamp, Dual Sided</v>
          </cell>
          <cell r="E168">
            <v>2</v>
          </cell>
          <cell r="F168">
            <v>1.5</v>
          </cell>
          <cell r="G168">
            <v>3</v>
          </cell>
        </row>
        <row r="169">
          <cell r="A169" t="str">
            <v>ELED10.5/1</v>
          </cell>
          <cell r="B169" t="str">
            <v>LED10.5W</v>
          </cell>
          <cell r="C169" t="str">
            <v>EXIT Light Emitting Diode, (1) 10.5W lamp, Single Sided</v>
          </cell>
          <cell r="E169">
            <v>1</v>
          </cell>
          <cell r="F169">
            <v>10.5</v>
          </cell>
          <cell r="G169">
            <v>10.5</v>
          </cell>
        </row>
        <row r="170">
          <cell r="A170" t="str">
            <v>ELED10.5/2</v>
          </cell>
          <cell r="B170" t="str">
            <v>LED10.5W</v>
          </cell>
          <cell r="C170" t="str">
            <v>EXIT Light Emitting Diode, (2) 10.5W lamp, Dual Sided</v>
          </cell>
          <cell r="E170">
            <v>2</v>
          </cell>
          <cell r="F170">
            <v>10.5</v>
          </cell>
          <cell r="G170">
            <v>21</v>
          </cell>
        </row>
        <row r="171">
          <cell r="A171" t="str">
            <v>ELED2/1</v>
          </cell>
          <cell r="B171" t="str">
            <v>LED2W</v>
          </cell>
          <cell r="C171" t="str">
            <v>EXIT Light Emitting Diode, (1) 2W lamp, Single Sided</v>
          </cell>
          <cell r="E171">
            <v>1</v>
          </cell>
          <cell r="F171">
            <v>2</v>
          </cell>
          <cell r="G171">
            <v>2</v>
          </cell>
        </row>
        <row r="172">
          <cell r="A172" t="str">
            <v>ELED2/2</v>
          </cell>
          <cell r="B172" t="str">
            <v>LED2W</v>
          </cell>
          <cell r="C172" t="str">
            <v>EXIT Light Emitting Diode, (2) 2W lamp, Dual Sided</v>
          </cell>
          <cell r="E172">
            <v>2</v>
          </cell>
          <cell r="F172">
            <v>2</v>
          </cell>
          <cell r="G172">
            <v>4</v>
          </cell>
        </row>
        <row r="173">
          <cell r="A173" t="str">
            <v>ELED3/1</v>
          </cell>
          <cell r="B173" t="str">
            <v>LED3W</v>
          </cell>
          <cell r="C173" t="str">
            <v>EXIT Light Emitting Diode, (1) 3W lamp, Single Sided</v>
          </cell>
          <cell r="E173">
            <v>1</v>
          </cell>
          <cell r="F173">
            <v>3</v>
          </cell>
          <cell r="G173">
            <v>3</v>
          </cell>
        </row>
        <row r="174">
          <cell r="A174" t="str">
            <v>ELED3/2</v>
          </cell>
          <cell r="B174" t="str">
            <v>LED3W</v>
          </cell>
          <cell r="C174" t="str">
            <v>EXIT Light Emitting Diode, (2) 3W lamp, Dual Sided</v>
          </cell>
          <cell r="E174">
            <v>2</v>
          </cell>
          <cell r="F174">
            <v>3</v>
          </cell>
          <cell r="G174">
            <v>6</v>
          </cell>
        </row>
        <row r="175">
          <cell r="A175" t="str">
            <v>ELED5/1</v>
          </cell>
          <cell r="B175" t="str">
            <v>LED5W</v>
          </cell>
          <cell r="C175" t="str">
            <v>EXIT Light Emitting Diode, (1) 5W lamp, Single Sided</v>
          </cell>
          <cell r="E175">
            <v>1</v>
          </cell>
          <cell r="F175">
            <v>5</v>
          </cell>
          <cell r="G175">
            <v>5</v>
          </cell>
        </row>
        <row r="176">
          <cell r="A176" t="str">
            <v>ELED5/2</v>
          </cell>
          <cell r="B176" t="str">
            <v>LED5W</v>
          </cell>
          <cell r="C176" t="str">
            <v>EXIT Light Emitting Diode, (2) 5W lamp, Dual Sided</v>
          </cell>
          <cell r="E176">
            <v>2</v>
          </cell>
          <cell r="F176">
            <v>5</v>
          </cell>
          <cell r="G176">
            <v>10</v>
          </cell>
        </row>
        <row r="177">
          <cell r="A177" t="str">
            <v>ELED8/1</v>
          </cell>
          <cell r="B177" t="str">
            <v>LED8W</v>
          </cell>
          <cell r="C177" t="str">
            <v>EXIT Light Emitting Diode, (1) 8W lamp, Single Sided</v>
          </cell>
          <cell r="E177">
            <v>1</v>
          </cell>
          <cell r="F177">
            <v>8</v>
          </cell>
          <cell r="G177">
            <v>8</v>
          </cell>
        </row>
        <row r="178">
          <cell r="A178" t="str">
            <v>ELED8/2</v>
          </cell>
          <cell r="B178" t="str">
            <v>LED8W</v>
          </cell>
          <cell r="C178" t="str">
            <v>EXIT Light Emitting Diode, (2) 8W lamp, Dual Sided</v>
          </cell>
          <cell r="E178">
            <v>2</v>
          </cell>
          <cell r="F178">
            <v>8</v>
          </cell>
          <cell r="G178">
            <v>16</v>
          </cell>
        </row>
        <row r="179">
          <cell r="C179" t="str">
            <v>Linear Fluorescent Fixtures</v>
          </cell>
        </row>
        <row r="180">
          <cell r="A180" t="str">
            <v>F1.51LS</v>
          </cell>
          <cell r="B180" t="str">
            <v>F15T8</v>
          </cell>
          <cell r="C180" t="str">
            <v>Fluorescent, (1) 18" T8 lamp</v>
          </cell>
          <cell r="D180" t="str">
            <v>Mag-STD</v>
          </cell>
          <cell r="E180">
            <v>1</v>
          </cell>
          <cell r="F180">
            <v>15</v>
          </cell>
          <cell r="G180">
            <v>19</v>
          </cell>
        </row>
        <row r="181">
          <cell r="A181" t="str">
            <v>F1.51SS</v>
          </cell>
          <cell r="B181" t="str">
            <v>F15T12</v>
          </cell>
          <cell r="C181" t="str">
            <v>Fluorescent, (1) 18" T12 lamp</v>
          </cell>
          <cell r="D181" t="str">
            <v>Mag-STD</v>
          </cell>
          <cell r="E181">
            <v>1</v>
          </cell>
          <cell r="F181">
            <v>15</v>
          </cell>
          <cell r="G181">
            <v>19</v>
          </cell>
        </row>
        <row r="182">
          <cell r="A182" t="str">
            <v>F1.52LS</v>
          </cell>
          <cell r="B182" t="str">
            <v>F15T8</v>
          </cell>
          <cell r="C182" t="str">
            <v>Fluorescent, (2) 18" T8 lamp</v>
          </cell>
          <cell r="D182" t="str">
            <v>Mag-STD</v>
          </cell>
          <cell r="E182">
            <v>2</v>
          </cell>
          <cell r="F182">
            <v>15</v>
          </cell>
          <cell r="G182">
            <v>36</v>
          </cell>
        </row>
        <row r="183">
          <cell r="A183" t="str">
            <v>F1.52SS</v>
          </cell>
          <cell r="B183" t="str">
            <v>F15T12</v>
          </cell>
          <cell r="C183" t="str">
            <v>Fluorescent, (2) 18", T12 lamp</v>
          </cell>
          <cell r="D183" t="str">
            <v>Mag-STD</v>
          </cell>
          <cell r="E183">
            <v>2</v>
          </cell>
          <cell r="F183">
            <v>15</v>
          </cell>
          <cell r="G183">
            <v>36</v>
          </cell>
        </row>
        <row r="184">
          <cell r="A184" t="str">
            <v>F21HS</v>
          </cell>
          <cell r="B184" t="str">
            <v>F24T12/HO</v>
          </cell>
          <cell r="C184" t="str">
            <v>Fluorescent, (1) 24", HO lamp</v>
          </cell>
          <cell r="D184" t="str">
            <v>Mag-STD</v>
          </cell>
          <cell r="E184">
            <v>1</v>
          </cell>
          <cell r="F184">
            <v>35</v>
          </cell>
          <cell r="G184">
            <v>62</v>
          </cell>
        </row>
        <row r="185">
          <cell r="A185" t="str">
            <v>F21ILL</v>
          </cell>
          <cell r="B185" t="str">
            <v>F17T8</v>
          </cell>
          <cell r="C185" t="str">
            <v>Fluorescent, (1) 24", T-8 lamp, Instant Start Ballast, NLO (BF: .85-.95)</v>
          </cell>
          <cell r="D185" t="str">
            <v>Electronic</v>
          </cell>
          <cell r="E185">
            <v>1</v>
          </cell>
          <cell r="F185">
            <v>17</v>
          </cell>
          <cell r="G185">
            <v>20</v>
          </cell>
        </row>
        <row r="186">
          <cell r="A186" t="str">
            <v>F21ILL/T2</v>
          </cell>
          <cell r="B186" t="str">
            <v>F17T8</v>
          </cell>
          <cell r="C186" t="str">
            <v>Fluorescent, (1) 24", T-8 lamp, Instant Start Ballast, NLO (BF: .85-.95), Tandem 2 Lamp Ballast</v>
          </cell>
          <cell r="D186" t="str">
            <v>Electronic</v>
          </cell>
          <cell r="E186">
            <v>1</v>
          </cell>
          <cell r="F186">
            <v>17</v>
          </cell>
          <cell r="G186">
            <v>17</v>
          </cell>
        </row>
        <row r="187">
          <cell r="A187" t="str">
            <v>F21ILL/T2-R</v>
          </cell>
          <cell r="B187" t="str">
            <v>F17T8</v>
          </cell>
          <cell r="C187" t="str">
            <v>Fluorescent, (1) 24", T-8 lamp, Instant Start Ballast, RLO (BF&lt;.85), Tandem 2 Lamp Ballast</v>
          </cell>
          <cell r="D187" t="str">
            <v>Electronic</v>
          </cell>
          <cell r="E187">
            <v>1</v>
          </cell>
          <cell r="F187">
            <v>17</v>
          </cell>
          <cell r="G187">
            <v>15</v>
          </cell>
        </row>
        <row r="188">
          <cell r="A188" t="str">
            <v>F21ILL/T3</v>
          </cell>
          <cell r="B188" t="str">
            <v>F17T8</v>
          </cell>
          <cell r="C188" t="str">
            <v>Fluorescent, (1) 24", T-8 lamp, Instant Start Ballast, NLO (BF: .85-.95), Tandem 3 Lamp Ballast</v>
          </cell>
          <cell r="D188" t="str">
            <v>Electronic</v>
          </cell>
          <cell r="E188">
            <v>1</v>
          </cell>
          <cell r="F188">
            <v>17</v>
          </cell>
          <cell r="G188">
            <v>16</v>
          </cell>
        </row>
        <row r="189">
          <cell r="A189" t="str">
            <v>F21ILL/T3-R</v>
          </cell>
          <cell r="B189" t="str">
            <v>F17T8</v>
          </cell>
          <cell r="C189" t="str">
            <v>Fluorescent, (1) 24", T-8 lamp, Instant Start Ballast, RLO (BF&lt;.85), Tandem 3 Lamp Ballast</v>
          </cell>
          <cell r="D189" t="str">
            <v>Electronic</v>
          </cell>
          <cell r="E189">
            <v>1</v>
          </cell>
          <cell r="F189">
            <v>17</v>
          </cell>
          <cell r="G189">
            <v>14</v>
          </cell>
        </row>
        <row r="190">
          <cell r="A190" t="str">
            <v>F21ILL/T4</v>
          </cell>
          <cell r="B190" t="str">
            <v>F17T8</v>
          </cell>
          <cell r="C190" t="str">
            <v>Fluorescent, (1) 24", T-8 lamp, Instant Start Ballast, NLO (BF: .85-.95), Tandem 4 Lamp Ballast</v>
          </cell>
          <cell r="D190" t="str">
            <v>Electronic</v>
          </cell>
          <cell r="E190">
            <v>1</v>
          </cell>
          <cell r="F190">
            <v>17</v>
          </cell>
          <cell r="G190">
            <v>15</v>
          </cell>
        </row>
        <row r="191">
          <cell r="A191" t="str">
            <v>F21ILL/T4-R</v>
          </cell>
          <cell r="B191" t="str">
            <v>F17T8</v>
          </cell>
          <cell r="C191" t="str">
            <v>Fluorescent, (1) 24", T-8 lamp, Instant Start Ballast, RLO (BF&lt;.85), Tandem 4 Lamp Ballast</v>
          </cell>
          <cell r="D191" t="str">
            <v>Electronic</v>
          </cell>
          <cell r="E191">
            <v>1</v>
          </cell>
          <cell r="F191">
            <v>17</v>
          </cell>
          <cell r="G191">
            <v>14</v>
          </cell>
        </row>
        <row r="192">
          <cell r="A192" t="str">
            <v>F21LL</v>
          </cell>
          <cell r="B192" t="str">
            <v>F17T8</v>
          </cell>
          <cell r="C192" t="str">
            <v>Fluorescent, (1) 24", T-8 lamp, Rapid Start Ballast, NLO (BF: .85-.95)</v>
          </cell>
          <cell r="D192" t="str">
            <v>Electronic</v>
          </cell>
          <cell r="E192">
            <v>1</v>
          </cell>
          <cell r="F192">
            <v>17</v>
          </cell>
          <cell r="G192">
            <v>16</v>
          </cell>
        </row>
        <row r="193">
          <cell r="A193" t="str">
            <v>F21LL/T2</v>
          </cell>
          <cell r="B193" t="str">
            <v>F17T8</v>
          </cell>
          <cell r="C193" t="str">
            <v>Fluorescent, (1) 24", T-8 lamp, Rapid Start Ballast, NLO (BF: .85-.95), Tandem 2 Lamp Ballast</v>
          </cell>
          <cell r="D193" t="str">
            <v>Electronic</v>
          </cell>
          <cell r="E193">
            <v>1</v>
          </cell>
          <cell r="F193">
            <v>17</v>
          </cell>
          <cell r="G193">
            <v>16</v>
          </cell>
        </row>
        <row r="194">
          <cell r="A194" t="str">
            <v>F21LL/T3</v>
          </cell>
          <cell r="B194" t="str">
            <v>F17T8</v>
          </cell>
          <cell r="C194" t="str">
            <v>Fluorescent, (1) 24", T-8 lamp, Rapid Start Ballast, NLO (BF: .85-.95), Tandem 3 Lamp Ballast</v>
          </cell>
          <cell r="D194" t="str">
            <v>Electronic</v>
          </cell>
          <cell r="E194">
            <v>1</v>
          </cell>
          <cell r="F194">
            <v>17</v>
          </cell>
          <cell r="G194">
            <v>17</v>
          </cell>
        </row>
        <row r="195">
          <cell r="A195" t="str">
            <v>F21LL/T4</v>
          </cell>
          <cell r="B195" t="str">
            <v>F17T8</v>
          </cell>
          <cell r="C195" t="str">
            <v>Fluorescent, (1) 24", T-8 lamp, Rapid Start Ballast, NLO (BF: .85-.95), Tandem 4 Lamp Ballast</v>
          </cell>
          <cell r="D195" t="str">
            <v>Electronic</v>
          </cell>
          <cell r="E195">
            <v>1</v>
          </cell>
          <cell r="F195">
            <v>17</v>
          </cell>
          <cell r="G195">
            <v>17</v>
          </cell>
        </row>
        <row r="196">
          <cell r="A196" t="str">
            <v>F21LL-R</v>
          </cell>
          <cell r="B196" t="str">
            <v>F17T8</v>
          </cell>
          <cell r="C196" t="str">
            <v>Fluorescent, (1) 24", T-8 lamp, Rapid Start Ballast, RLO (BF&lt;0.85)</v>
          </cell>
          <cell r="D196" t="str">
            <v>Electronic</v>
          </cell>
          <cell r="E196">
            <v>1</v>
          </cell>
          <cell r="F196">
            <v>17</v>
          </cell>
          <cell r="G196">
            <v>15</v>
          </cell>
        </row>
        <row r="197">
          <cell r="A197" t="str">
            <v>F21LS</v>
          </cell>
          <cell r="B197" t="str">
            <v>F17T8</v>
          </cell>
          <cell r="C197" t="str">
            <v>Fluorescent, (1) 24", T8 lamp, Standard Ballast</v>
          </cell>
          <cell r="D197" t="str">
            <v>Mag-STD</v>
          </cell>
          <cell r="E197">
            <v>1</v>
          </cell>
          <cell r="F197">
            <v>17</v>
          </cell>
          <cell r="G197">
            <v>24</v>
          </cell>
        </row>
        <row r="198">
          <cell r="A198" t="str">
            <v>F21GL</v>
          </cell>
          <cell r="B198" t="str">
            <v>F24T5</v>
          </cell>
          <cell r="C198" t="str">
            <v>Fluorescent, (1) 24", STD T5 lamp</v>
          </cell>
          <cell r="D198" t="str">
            <v>Electronic</v>
          </cell>
          <cell r="E198">
            <v>1</v>
          </cell>
          <cell r="F198">
            <v>14</v>
          </cell>
          <cell r="G198">
            <v>18</v>
          </cell>
        </row>
        <row r="199">
          <cell r="A199" t="str">
            <v>F21SE</v>
          </cell>
          <cell r="B199" t="str">
            <v>F20T12</v>
          </cell>
          <cell r="C199" t="str">
            <v>Fluorescent, (1) 24", STD lamp</v>
          </cell>
          <cell r="D199" t="str">
            <v>Mag-ES</v>
          </cell>
          <cell r="E199">
            <v>1</v>
          </cell>
          <cell r="F199">
            <v>20</v>
          </cell>
          <cell r="G199">
            <v>26</v>
          </cell>
        </row>
        <row r="200">
          <cell r="A200" t="str">
            <v>F21SS</v>
          </cell>
          <cell r="B200" t="str">
            <v>F20T12</v>
          </cell>
          <cell r="C200" t="str">
            <v>Fluorescent, (1) 24", STD lamp</v>
          </cell>
          <cell r="D200" t="str">
            <v>Mag-STD</v>
          </cell>
          <cell r="E200">
            <v>1</v>
          </cell>
          <cell r="F200">
            <v>20</v>
          </cell>
          <cell r="G200">
            <v>28</v>
          </cell>
        </row>
        <row r="201">
          <cell r="A201" t="str">
            <v>F21GHL</v>
          </cell>
          <cell r="B201" t="str">
            <v>F24T5/HO</v>
          </cell>
          <cell r="C201" t="str">
            <v>Fluorescent, (1) 24", STD HO T5 lamp</v>
          </cell>
          <cell r="D201" t="str">
            <v>Electronic</v>
          </cell>
          <cell r="E201">
            <v>1</v>
          </cell>
          <cell r="F201">
            <v>24</v>
          </cell>
          <cell r="G201">
            <v>29</v>
          </cell>
        </row>
        <row r="202">
          <cell r="A202" t="str">
            <v>F22SHS</v>
          </cell>
          <cell r="B202" t="str">
            <v>F24T12/HO</v>
          </cell>
          <cell r="C202" t="str">
            <v>Fluorescent, (2) 24", HO lamp</v>
          </cell>
          <cell r="D202" t="str">
            <v>Mag-STD</v>
          </cell>
          <cell r="E202">
            <v>2</v>
          </cell>
          <cell r="F202">
            <v>35</v>
          </cell>
          <cell r="G202">
            <v>90</v>
          </cell>
        </row>
        <row r="203">
          <cell r="A203" t="str">
            <v>F22GHL</v>
          </cell>
          <cell r="B203" t="str">
            <v>F24T5/HO</v>
          </cell>
          <cell r="C203" t="str">
            <v>Fluorescent, (2) 24", STD HO T5 lamp</v>
          </cell>
          <cell r="D203" t="str">
            <v>Electronic</v>
          </cell>
          <cell r="E203">
            <v>2</v>
          </cell>
          <cell r="F203">
            <v>24</v>
          </cell>
          <cell r="G203">
            <v>55</v>
          </cell>
        </row>
        <row r="204">
          <cell r="A204" t="str">
            <v>F22ILE</v>
          </cell>
          <cell r="B204" t="str">
            <v>F17T8</v>
          </cell>
          <cell r="C204" t="str">
            <v>Fluorescent, (2) 24", T-8 Instant Start lamp, Energy Saving  Magnetic Ballast</v>
          </cell>
          <cell r="D204" t="str">
            <v>Mag-ES</v>
          </cell>
          <cell r="E204">
            <v>2</v>
          </cell>
          <cell r="F204">
            <v>17</v>
          </cell>
          <cell r="G204">
            <v>45</v>
          </cell>
        </row>
        <row r="205">
          <cell r="A205" t="str">
            <v>F22ILL</v>
          </cell>
          <cell r="B205" t="str">
            <v>F17T8</v>
          </cell>
          <cell r="C205" t="str">
            <v>Fluorescent, (2) 24", T-8 lamp, Instant Start Ballast, NLO (BF: .85-.95)</v>
          </cell>
          <cell r="D205" t="str">
            <v>Electronic</v>
          </cell>
          <cell r="E205">
            <v>2</v>
          </cell>
          <cell r="F205">
            <v>17</v>
          </cell>
          <cell r="G205">
            <v>33</v>
          </cell>
        </row>
        <row r="206">
          <cell r="A206" t="str">
            <v>F22ILL/T4</v>
          </cell>
          <cell r="B206" t="str">
            <v>F17T8</v>
          </cell>
          <cell r="C206" t="str">
            <v>Fluorescent, (2) 24", T-8 lamp, Instant Start Ballast, NLO (BF: .85-.95), Tandem 4 Lamp Ballast</v>
          </cell>
          <cell r="D206" t="str">
            <v>Electronic</v>
          </cell>
          <cell r="E206">
            <v>2</v>
          </cell>
          <cell r="F206">
            <v>17</v>
          </cell>
          <cell r="G206">
            <v>31</v>
          </cell>
        </row>
        <row r="207">
          <cell r="A207" t="str">
            <v>F22ILL/T4-R</v>
          </cell>
          <cell r="B207" t="str">
            <v>F17T8</v>
          </cell>
          <cell r="C207" t="str">
            <v>Fluorescent, (2) 24", T-8 lamp, Instant Start Ballast, RLO (BF&lt;.85), Tandem 4 Lamp Ballast</v>
          </cell>
          <cell r="D207" t="str">
            <v>Electronic</v>
          </cell>
          <cell r="E207">
            <v>2</v>
          </cell>
          <cell r="F207">
            <v>17</v>
          </cell>
          <cell r="G207">
            <v>28</v>
          </cell>
        </row>
        <row r="208">
          <cell r="A208" t="str">
            <v>F22ILL-R</v>
          </cell>
          <cell r="B208" t="str">
            <v>F17T8</v>
          </cell>
          <cell r="C208" t="str">
            <v>Fluorescent, (2) 24", T-8 lamp, Instant Start Ballast, RLO (BF&lt;0.85)</v>
          </cell>
          <cell r="D208" t="str">
            <v>Electronic</v>
          </cell>
          <cell r="E208">
            <v>2</v>
          </cell>
          <cell r="F208">
            <v>17</v>
          </cell>
          <cell r="G208">
            <v>29</v>
          </cell>
        </row>
        <row r="209">
          <cell r="A209" t="str">
            <v>F22LL</v>
          </cell>
          <cell r="B209" t="str">
            <v>F17T8</v>
          </cell>
          <cell r="C209" t="str">
            <v>Fluorescent, (2) 24", T-8 lamp, Rapid Start Ballast, NLO (BF: .85-.95)</v>
          </cell>
          <cell r="D209" t="str">
            <v>Electronic</v>
          </cell>
          <cell r="E209">
            <v>2</v>
          </cell>
          <cell r="F209">
            <v>17</v>
          </cell>
          <cell r="G209">
            <v>31</v>
          </cell>
        </row>
        <row r="210">
          <cell r="A210" t="str">
            <v>F22LL/T4</v>
          </cell>
          <cell r="B210" t="str">
            <v>F17T8</v>
          </cell>
          <cell r="C210" t="str">
            <v>Fluorescent, (2) 24", T-8 lamp, Rapid Start Ballast, NLO (BF: .85-.95), Tandem 4 Lamp Ballast</v>
          </cell>
          <cell r="D210" t="str">
            <v>Electronic</v>
          </cell>
          <cell r="E210">
            <v>2</v>
          </cell>
          <cell r="F210">
            <v>17</v>
          </cell>
          <cell r="G210">
            <v>34</v>
          </cell>
        </row>
        <row r="211">
          <cell r="A211" t="str">
            <v>F22LL-R</v>
          </cell>
          <cell r="B211" t="str">
            <v>F17T8</v>
          </cell>
          <cell r="C211" t="str">
            <v>Fluorescent, (2) 24", T-8 lamp, Rapid Start Ballast, RLO (BF&lt;0.85)</v>
          </cell>
          <cell r="D211" t="str">
            <v>Electronic</v>
          </cell>
          <cell r="E211">
            <v>2</v>
          </cell>
          <cell r="F211">
            <v>17</v>
          </cell>
          <cell r="G211">
            <v>28</v>
          </cell>
        </row>
        <row r="212">
          <cell r="A212" t="str">
            <v>F22GL</v>
          </cell>
          <cell r="B212" t="str">
            <v>F24T5</v>
          </cell>
          <cell r="C212" t="str">
            <v>Fluorescent, (2) 24", STD T5 lamp</v>
          </cell>
          <cell r="D212" t="str">
            <v>Electronic</v>
          </cell>
          <cell r="E212">
            <v>2</v>
          </cell>
          <cell r="F212">
            <v>14</v>
          </cell>
          <cell r="G212">
            <v>35</v>
          </cell>
        </row>
        <row r="213">
          <cell r="A213" t="str">
            <v>F22SE</v>
          </cell>
          <cell r="B213" t="str">
            <v>F20T12</v>
          </cell>
          <cell r="C213" t="str">
            <v>Fluorescent, (2) 24", STD lamp</v>
          </cell>
          <cell r="D213" t="str">
            <v>Mag-ES</v>
          </cell>
          <cell r="E213">
            <v>2</v>
          </cell>
          <cell r="F213">
            <v>20</v>
          </cell>
          <cell r="G213">
            <v>51</v>
          </cell>
        </row>
        <row r="214">
          <cell r="A214" t="str">
            <v>F22SS</v>
          </cell>
          <cell r="B214" t="str">
            <v>F20T12</v>
          </cell>
          <cell r="C214" t="str">
            <v>Fluorescent, (2) 24", STD lamp</v>
          </cell>
          <cell r="D214" t="str">
            <v>Mag-STD</v>
          </cell>
          <cell r="E214">
            <v>2</v>
          </cell>
          <cell r="F214">
            <v>20</v>
          </cell>
          <cell r="G214">
            <v>56</v>
          </cell>
        </row>
        <row r="215">
          <cell r="A215" t="str">
            <v>F23ILL</v>
          </cell>
          <cell r="B215" t="str">
            <v>F17T8</v>
          </cell>
          <cell r="C215" t="str">
            <v>Fluorescent, (3) 24", T-8 lamp, Instant Start Ballast, NLO (BF: .85-.95)</v>
          </cell>
          <cell r="D215" t="str">
            <v>Electronic</v>
          </cell>
          <cell r="E215">
            <v>3</v>
          </cell>
          <cell r="F215">
            <v>17</v>
          </cell>
          <cell r="G215">
            <v>47</v>
          </cell>
        </row>
        <row r="216">
          <cell r="A216" t="str">
            <v>F23ILL-H</v>
          </cell>
          <cell r="B216" t="str">
            <v>F17T8</v>
          </cell>
          <cell r="C216" t="str">
            <v>Fluorescent, (3) 24", T-8 lamp, Instant Start Ballast, HLO (BF:.96-1.1)</v>
          </cell>
          <cell r="D216" t="str">
            <v>Electronic</v>
          </cell>
          <cell r="E216">
            <v>3</v>
          </cell>
          <cell r="F216">
            <v>17</v>
          </cell>
          <cell r="G216">
            <v>49</v>
          </cell>
        </row>
        <row r="217">
          <cell r="A217" t="str">
            <v>F23ILL-R</v>
          </cell>
          <cell r="B217" t="str">
            <v>F17T8</v>
          </cell>
          <cell r="C217" t="str">
            <v>Fluorescent, (3) 24", T-8 lamp, Instant Start Ballast, RLO (BF&lt;0.85)</v>
          </cell>
          <cell r="D217" t="str">
            <v>Electronic</v>
          </cell>
          <cell r="E217">
            <v>3</v>
          </cell>
          <cell r="F217">
            <v>17</v>
          </cell>
          <cell r="G217">
            <v>43</v>
          </cell>
        </row>
        <row r="218">
          <cell r="A218" t="str">
            <v>F23LL</v>
          </cell>
          <cell r="B218" t="str">
            <v>F17T8</v>
          </cell>
          <cell r="C218" t="str">
            <v>Fluorescent, (3) 24", T-8 lamp, Rapid Start Ballast, NLO (BF: .85-.95)</v>
          </cell>
          <cell r="D218" t="str">
            <v>Electronic</v>
          </cell>
          <cell r="E218">
            <v>3</v>
          </cell>
          <cell r="F218">
            <v>17</v>
          </cell>
          <cell r="G218">
            <v>52</v>
          </cell>
        </row>
        <row r="219">
          <cell r="A219" t="str">
            <v>F23LL-R</v>
          </cell>
          <cell r="B219" t="str">
            <v>F17T8</v>
          </cell>
          <cell r="C219" t="str">
            <v>Fluorescent, (3) 24", T-8 lamp, Rapid Start Ballast, RLO (BF&lt;0.85)</v>
          </cell>
          <cell r="D219" t="str">
            <v>Electronic</v>
          </cell>
          <cell r="E219">
            <v>3</v>
          </cell>
          <cell r="F219">
            <v>17</v>
          </cell>
          <cell r="G219">
            <v>41</v>
          </cell>
        </row>
        <row r="220">
          <cell r="A220" t="str">
            <v>F23SE</v>
          </cell>
          <cell r="B220" t="str">
            <v>F20T12</v>
          </cell>
          <cell r="C220" t="str">
            <v>Fluorescent, (3) 24", STD lamp</v>
          </cell>
          <cell r="D220" t="str">
            <v>Mag-ES</v>
          </cell>
          <cell r="E220">
            <v>3</v>
          </cell>
          <cell r="F220">
            <v>20</v>
          </cell>
          <cell r="G220">
            <v>77</v>
          </cell>
        </row>
        <row r="221">
          <cell r="A221" t="str">
            <v>F23SS</v>
          </cell>
          <cell r="B221" t="str">
            <v>F20T12</v>
          </cell>
          <cell r="C221" t="str">
            <v>Fluorescent, (3) 24", STD lamp</v>
          </cell>
          <cell r="D221" t="str">
            <v>Mag-STD</v>
          </cell>
          <cell r="E221">
            <v>3</v>
          </cell>
          <cell r="F221">
            <v>20</v>
          </cell>
          <cell r="G221">
            <v>84</v>
          </cell>
        </row>
        <row r="222">
          <cell r="A222" t="str">
            <v>F24ILL</v>
          </cell>
          <cell r="B222" t="str">
            <v>F17T8</v>
          </cell>
          <cell r="C222" t="str">
            <v>Fluorescent, (4) 24", T-8 lamp, Instant Start Ballast, NLO (BF: .85-.95)</v>
          </cell>
          <cell r="D222" t="str">
            <v>Electronic</v>
          </cell>
          <cell r="E222">
            <v>4</v>
          </cell>
          <cell r="F222">
            <v>17</v>
          </cell>
          <cell r="G222">
            <v>61</v>
          </cell>
        </row>
        <row r="223">
          <cell r="A223" t="str">
            <v>F24ILL-R</v>
          </cell>
          <cell r="B223" t="str">
            <v>F17T8</v>
          </cell>
          <cell r="C223" t="str">
            <v>Fluorescent, (4) 24", T-8 lamp, Instant Start Ballast, RLO (BF&lt;0.85)</v>
          </cell>
          <cell r="D223" t="str">
            <v>Electronic</v>
          </cell>
          <cell r="E223">
            <v>4</v>
          </cell>
          <cell r="F223">
            <v>17</v>
          </cell>
          <cell r="G223">
            <v>55</v>
          </cell>
        </row>
        <row r="224">
          <cell r="A224" t="str">
            <v>F24LL</v>
          </cell>
          <cell r="B224" t="str">
            <v>F17T8</v>
          </cell>
          <cell r="C224" t="str">
            <v>Fluorescent, (4) 24", T-8 lamp, Rapid Start Ballast, NLO (BF: .85-.95)</v>
          </cell>
          <cell r="D224" t="str">
            <v>Electronic</v>
          </cell>
          <cell r="E224">
            <v>4</v>
          </cell>
          <cell r="F224">
            <v>17</v>
          </cell>
          <cell r="G224">
            <v>68</v>
          </cell>
        </row>
        <row r="225">
          <cell r="A225" t="str">
            <v>F24LL-R</v>
          </cell>
          <cell r="B225" t="str">
            <v>F17T8</v>
          </cell>
          <cell r="C225" t="str">
            <v>Fluorescent, (4) 24", T-8 lamp, Rapid Start Ballast, RLO (BF&lt;0.85)</v>
          </cell>
          <cell r="D225" t="str">
            <v>Electronic</v>
          </cell>
          <cell r="E225">
            <v>4</v>
          </cell>
          <cell r="F225">
            <v>17</v>
          </cell>
          <cell r="G225">
            <v>57</v>
          </cell>
        </row>
        <row r="226">
          <cell r="A226" t="str">
            <v>F24SE</v>
          </cell>
          <cell r="B226" t="str">
            <v>F20T12</v>
          </cell>
          <cell r="C226" t="str">
            <v>Fluorescent, (4) 24", STD lamp</v>
          </cell>
          <cell r="D226" t="str">
            <v>Mag-ES</v>
          </cell>
          <cell r="E226">
            <v>4</v>
          </cell>
          <cell r="F226">
            <v>20</v>
          </cell>
          <cell r="G226">
            <v>102</v>
          </cell>
        </row>
        <row r="227">
          <cell r="A227" t="str">
            <v>F24SS</v>
          </cell>
          <cell r="B227" t="str">
            <v>F20T12</v>
          </cell>
          <cell r="C227" t="str">
            <v>Fluorescent, (4) 24", STD lamp</v>
          </cell>
          <cell r="D227" t="str">
            <v>Mag-STD</v>
          </cell>
          <cell r="E227">
            <v>4</v>
          </cell>
          <cell r="F227">
            <v>20</v>
          </cell>
          <cell r="G227">
            <v>112</v>
          </cell>
        </row>
        <row r="228">
          <cell r="A228" t="str">
            <v>F26SE</v>
          </cell>
          <cell r="B228" t="str">
            <v>F20T12</v>
          </cell>
          <cell r="C228" t="str">
            <v>Fluorescent, (6) 24", STD lamp</v>
          </cell>
          <cell r="D228" t="str">
            <v>Mag-ES</v>
          </cell>
          <cell r="E228">
            <v>6</v>
          </cell>
          <cell r="F228">
            <v>20</v>
          </cell>
          <cell r="G228">
            <v>153</v>
          </cell>
        </row>
        <row r="229">
          <cell r="A229" t="str">
            <v>F26SS</v>
          </cell>
          <cell r="B229" t="str">
            <v>F20T12</v>
          </cell>
          <cell r="C229" t="str">
            <v>Fluorescent, (6) 24", STD lamp</v>
          </cell>
          <cell r="D229" t="str">
            <v>Mag-STD</v>
          </cell>
          <cell r="E229">
            <v>6</v>
          </cell>
          <cell r="F229">
            <v>20</v>
          </cell>
          <cell r="G229">
            <v>168</v>
          </cell>
        </row>
        <row r="230">
          <cell r="A230" t="str">
            <v>F31EE</v>
          </cell>
          <cell r="B230" t="str">
            <v>F30T12/ES</v>
          </cell>
          <cell r="C230" t="str">
            <v>Fluorescent, (1) 36", ES lamp</v>
          </cell>
          <cell r="D230" t="str">
            <v>Mag-ES</v>
          </cell>
          <cell r="E230">
            <v>1</v>
          </cell>
          <cell r="F230">
            <v>25</v>
          </cell>
          <cell r="G230">
            <v>38</v>
          </cell>
        </row>
        <row r="231">
          <cell r="A231" t="str">
            <v>F31EE/T2</v>
          </cell>
          <cell r="B231" t="str">
            <v>F30T12/ES</v>
          </cell>
          <cell r="C231" t="str">
            <v>Fluorescent, (1) 36", ES lamp, Tandem wired</v>
          </cell>
          <cell r="D231" t="str">
            <v>Mag-ES</v>
          </cell>
          <cell r="E231">
            <v>1</v>
          </cell>
          <cell r="F231">
            <v>25</v>
          </cell>
          <cell r="G231">
            <v>33</v>
          </cell>
        </row>
        <row r="232">
          <cell r="A232" t="str">
            <v>F31EL</v>
          </cell>
          <cell r="B232" t="str">
            <v>F30T12/ES</v>
          </cell>
          <cell r="C232" t="str">
            <v>Fluorescent, (1) 36", ES  lamp</v>
          </cell>
          <cell r="D232" t="str">
            <v>Electronic</v>
          </cell>
          <cell r="E232">
            <v>1</v>
          </cell>
          <cell r="F232">
            <v>25</v>
          </cell>
          <cell r="G232">
            <v>26</v>
          </cell>
        </row>
        <row r="233">
          <cell r="A233" t="str">
            <v>F31ES</v>
          </cell>
          <cell r="B233" t="str">
            <v>F30T12/ES</v>
          </cell>
          <cell r="C233" t="str">
            <v>Fluorescent, (1) 36", ES  lamp</v>
          </cell>
          <cell r="D233" t="str">
            <v>Mag-STD</v>
          </cell>
          <cell r="E233">
            <v>1</v>
          </cell>
          <cell r="F233">
            <v>25</v>
          </cell>
          <cell r="G233">
            <v>42</v>
          </cell>
        </row>
        <row r="234">
          <cell r="A234" t="str">
            <v>F31ES/T2</v>
          </cell>
          <cell r="B234" t="str">
            <v>F30T12/ES</v>
          </cell>
          <cell r="C234" t="str">
            <v>Fluorescent, (1) 36", ES  lamp, Tandem wired</v>
          </cell>
          <cell r="D234" t="str">
            <v>Mag-STD</v>
          </cell>
          <cell r="E234">
            <v>1</v>
          </cell>
          <cell r="F234">
            <v>25</v>
          </cell>
          <cell r="G234">
            <v>37</v>
          </cell>
        </row>
        <row r="235">
          <cell r="A235" t="str">
            <v>F31ILL</v>
          </cell>
          <cell r="B235" t="str">
            <v>F25T8</v>
          </cell>
          <cell r="C235" t="str">
            <v>Fluorescent, (1) 36", T-8 lamp, Instant Start Ballast, NLO (BF: .85-.95)</v>
          </cell>
          <cell r="D235" t="str">
            <v>Electronic</v>
          </cell>
          <cell r="E235">
            <v>1</v>
          </cell>
          <cell r="F235">
            <v>25</v>
          </cell>
          <cell r="G235">
            <v>26</v>
          </cell>
        </row>
        <row r="236">
          <cell r="A236" t="str">
            <v>F31ILL/T2</v>
          </cell>
          <cell r="B236" t="str">
            <v>F25T8</v>
          </cell>
          <cell r="C236" t="str">
            <v>Fluorescent, (1) 36", T-8 lamp, Instant Start Ballast, NLO (BF: .85-.95), Tandem 2 Lamp Ballast</v>
          </cell>
          <cell r="D236" t="str">
            <v>Electronic</v>
          </cell>
          <cell r="E236">
            <v>1</v>
          </cell>
          <cell r="F236">
            <v>25</v>
          </cell>
          <cell r="G236">
            <v>23</v>
          </cell>
        </row>
        <row r="237">
          <cell r="A237" t="str">
            <v>F31ILL/T2-H</v>
          </cell>
          <cell r="B237" t="str">
            <v>F25T8</v>
          </cell>
          <cell r="C237" t="str">
            <v>Fluorescent, (1) 36", T-8 lamp, Instant Start Ballast, HLO (BF: .96-1.1), Tandem 2 Lamp Ballast</v>
          </cell>
          <cell r="D237" t="str">
            <v>Electronic</v>
          </cell>
          <cell r="E237">
            <v>1</v>
          </cell>
          <cell r="F237">
            <v>25</v>
          </cell>
          <cell r="G237">
            <v>24</v>
          </cell>
        </row>
        <row r="238">
          <cell r="A238" t="str">
            <v>F31ILL/T2-R</v>
          </cell>
          <cell r="B238" t="str">
            <v>F25T8</v>
          </cell>
          <cell r="C238" t="str">
            <v>Fluorescent, (1) 36", T-8 lamp, Instant Start Ballast, RLO (BF: .85-.95), Tandem 2 Lamp Ballast</v>
          </cell>
          <cell r="D238" t="str">
            <v>Electronic</v>
          </cell>
          <cell r="E238">
            <v>1</v>
          </cell>
          <cell r="F238">
            <v>25</v>
          </cell>
          <cell r="G238">
            <v>23</v>
          </cell>
        </row>
        <row r="239">
          <cell r="A239" t="str">
            <v>F31ILL/T3</v>
          </cell>
          <cell r="B239" t="str">
            <v>F25T8</v>
          </cell>
          <cell r="C239" t="str">
            <v>Fluorescent, (1) 36", T-8 lamp, Instant Start Ballast, NLO (BF: .85-.95), Tandem 3 Lamp Ballast</v>
          </cell>
          <cell r="D239" t="str">
            <v>Electronic</v>
          </cell>
          <cell r="E239">
            <v>1</v>
          </cell>
          <cell r="F239">
            <v>25</v>
          </cell>
          <cell r="G239">
            <v>22</v>
          </cell>
        </row>
        <row r="240">
          <cell r="A240" t="str">
            <v>F31ILL/T3-R</v>
          </cell>
          <cell r="B240" t="str">
            <v>F25T8</v>
          </cell>
          <cell r="C240" t="str">
            <v>Fluorescent, (1) 36", T-8 lamp, Instant Start Ballast, RLO (BF&lt;.85), Tandem 3 Lamp Ballast</v>
          </cell>
          <cell r="D240" t="str">
            <v>Electronic</v>
          </cell>
          <cell r="E240">
            <v>1</v>
          </cell>
          <cell r="F240">
            <v>25</v>
          </cell>
          <cell r="G240">
            <v>22</v>
          </cell>
        </row>
        <row r="241">
          <cell r="A241" t="str">
            <v>F31ILL/T4</v>
          </cell>
          <cell r="B241" t="str">
            <v>F25T8</v>
          </cell>
          <cell r="C241" t="str">
            <v>Fluorescent, (1) 36", T-8 lamp, Instant Start Ballast, NLO (BF: .85-.95), Tandem 4 Lamp Ballast</v>
          </cell>
          <cell r="D241" t="str">
            <v>Electronic</v>
          </cell>
          <cell r="E241">
            <v>1</v>
          </cell>
          <cell r="F241">
            <v>25</v>
          </cell>
          <cell r="G241">
            <v>22</v>
          </cell>
        </row>
        <row r="242">
          <cell r="A242" t="str">
            <v>F31ILL/T4-R</v>
          </cell>
          <cell r="B242" t="str">
            <v>F25T8</v>
          </cell>
          <cell r="C242" t="str">
            <v>Fluorescent, (1) 36", T-8 lamp, Instant Start Ballast, RLO (BF&lt;.85), Tandem 4 Lamp Ballast</v>
          </cell>
          <cell r="D242" t="str">
            <v>Electronic</v>
          </cell>
          <cell r="E242">
            <v>1</v>
          </cell>
          <cell r="F242">
            <v>25</v>
          </cell>
          <cell r="G242">
            <v>22</v>
          </cell>
        </row>
        <row r="243">
          <cell r="A243" t="str">
            <v>F31ILL-H</v>
          </cell>
          <cell r="B243" t="str">
            <v>F25T8</v>
          </cell>
          <cell r="C243" t="str">
            <v>Fluorescent, (1) 36", T-8 lamp, Instant Start Ballast, HLO (BF:.96-1.1)</v>
          </cell>
          <cell r="D243" t="str">
            <v>Electronic</v>
          </cell>
          <cell r="E243">
            <v>1</v>
          </cell>
          <cell r="F243">
            <v>25</v>
          </cell>
          <cell r="G243">
            <v>28</v>
          </cell>
        </row>
        <row r="244">
          <cell r="A244" t="str">
            <v>F31ILL-R</v>
          </cell>
          <cell r="B244" t="str">
            <v>F25T8</v>
          </cell>
          <cell r="C244" t="str">
            <v>Fluorescent, (1) 36", T-8 lamp, Instant Start Ballast, RLO (BF&lt;0.85)</v>
          </cell>
          <cell r="D244" t="str">
            <v>Electronic</v>
          </cell>
          <cell r="E244">
            <v>1</v>
          </cell>
          <cell r="F244">
            <v>25</v>
          </cell>
          <cell r="G244">
            <v>27</v>
          </cell>
        </row>
        <row r="245">
          <cell r="A245" t="str">
            <v>F31LL</v>
          </cell>
          <cell r="B245" t="str">
            <v>F25T8</v>
          </cell>
          <cell r="C245" t="str">
            <v>Fluorescent, (1) 36", T-8 lamp, Rapid Start Ballast, NLO (BF: .85-.95)</v>
          </cell>
          <cell r="D245" t="str">
            <v>Electronic</v>
          </cell>
          <cell r="E245">
            <v>1</v>
          </cell>
          <cell r="F245">
            <v>25</v>
          </cell>
          <cell r="G245">
            <v>24</v>
          </cell>
        </row>
        <row r="246">
          <cell r="A246" t="str">
            <v>F31LL/T2</v>
          </cell>
          <cell r="B246" t="str">
            <v>F25T8</v>
          </cell>
          <cell r="C246" t="str">
            <v>Fluorescent, (1) 36", T-8 lamp, Rapid Start Ballast, NLO (BF: .85-.95), Tandem 2 Lamp Ballast</v>
          </cell>
          <cell r="D246" t="str">
            <v>Electronic</v>
          </cell>
          <cell r="E246">
            <v>1</v>
          </cell>
          <cell r="F246">
            <v>25</v>
          </cell>
          <cell r="G246">
            <v>23</v>
          </cell>
        </row>
        <row r="247">
          <cell r="A247" t="str">
            <v>F31LL/T3</v>
          </cell>
          <cell r="B247" t="str">
            <v>F25T8</v>
          </cell>
          <cell r="C247" t="str">
            <v>Fluorescent, (1) 36", T-8 lamp, Rapid Start Ballast, NLO (BF: .85-.95), Tandem 3 Lamp Ballast</v>
          </cell>
          <cell r="D247" t="str">
            <v>Electronic</v>
          </cell>
          <cell r="E247">
            <v>1</v>
          </cell>
          <cell r="F247">
            <v>25</v>
          </cell>
          <cell r="G247">
            <v>24</v>
          </cell>
        </row>
        <row r="248">
          <cell r="A248" t="str">
            <v>F31LL/T4</v>
          </cell>
          <cell r="B248" t="str">
            <v>F25T8</v>
          </cell>
          <cell r="C248" t="str">
            <v>Fluorescent, (1) 36", T-8 lamp, Rapid Start Ballast, NLO (BF: .85-.95), Tandem 4 Lamp Ballast</v>
          </cell>
          <cell r="D248" t="str">
            <v>Electronic</v>
          </cell>
          <cell r="E248">
            <v>1</v>
          </cell>
          <cell r="F248">
            <v>25</v>
          </cell>
          <cell r="G248">
            <v>22</v>
          </cell>
        </row>
        <row r="249">
          <cell r="A249" t="str">
            <v>F31LL-H</v>
          </cell>
          <cell r="B249" t="str">
            <v>F25T8</v>
          </cell>
          <cell r="C249" t="str">
            <v>Fluorescent, (1) 36", T-8 lamp, Rapid Start Ballast, HLO (BF:.96-1.1)</v>
          </cell>
          <cell r="D249" t="str">
            <v>Electronic</v>
          </cell>
          <cell r="E249">
            <v>1</v>
          </cell>
          <cell r="F249">
            <v>25</v>
          </cell>
          <cell r="G249">
            <v>26</v>
          </cell>
        </row>
        <row r="250">
          <cell r="A250" t="str">
            <v>F31LL-R</v>
          </cell>
          <cell r="B250" t="str">
            <v>F25T8</v>
          </cell>
          <cell r="C250" t="str">
            <v>Fluorescent, (1) 36", T-8 lamp, Rapid Start Ballast, RLO (BF&lt;0.85)</v>
          </cell>
          <cell r="D250" t="str">
            <v>Electronic</v>
          </cell>
          <cell r="E250">
            <v>1</v>
          </cell>
          <cell r="F250">
            <v>25</v>
          </cell>
          <cell r="G250">
            <v>23</v>
          </cell>
        </row>
        <row r="251">
          <cell r="A251" t="str">
            <v>F31SE/T2</v>
          </cell>
          <cell r="B251" t="str">
            <v>F30T12</v>
          </cell>
          <cell r="C251" t="str">
            <v>Fluorescent, (1) 36", STD lamp, Tandem wired</v>
          </cell>
          <cell r="D251" t="str">
            <v>Mag-ES</v>
          </cell>
          <cell r="E251">
            <v>1</v>
          </cell>
          <cell r="F251">
            <v>30</v>
          </cell>
          <cell r="G251">
            <v>37</v>
          </cell>
        </row>
        <row r="252">
          <cell r="A252" t="str">
            <v>F31GHL</v>
          </cell>
          <cell r="B252" t="str">
            <v>F36T5/HO</v>
          </cell>
          <cell r="C252" t="str">
            <v>Fluorescent, (1) 36", STD HO T5 lamp</v>
          </cell>
          <cell r="D252" t="str">
            <v>Electronic</v>
          </cell>
          <cell r="E252">
            <v>1</v>
          </cell>
          <cell r="F252">
            <v>39</v>
          </cell>
          <cell r="G252">
            <v>43</v>
          </cell>
        </row>
        <row r="253">
          <cell r="A253" t="str">
            <v>F31SHS</v>
          </cell>
          <cell r="B253" t="str">
            <v>F36T12/HO</v>
          </cell>
          <cell r="C253" t="str">
            <v>Fluorescent, (1) 36", HO lamp</v>
          </cell>
          <cell r="D253" t="str">
            <v>Mag-STD</v>
          </cell>
          <cell r="E253">
            <v>1</v>
          </cell>
          <cell r="F253">
            <v>50</v>
          </cell>
          <cell r="G253">
            <v>70</v>
          </cell>
        </row>
        <row r="254">
          <cell r="A254" t="str">
            <v>F31SL</v>
          </cell>
          <cell r="B254" t="str">
            <v>F30T12</v>
          </cell>
          <cell r="C254" t="str">
            <v>Fluorescent, (1) 36", STD  lamp</v>
          </cell>
          <cell r="D254" t="str">
            <v>Electronic</v>
          </cell>
          <cell r="E254">
            <v>1</v>
          </cell>
          <cell r="F254">
            <v>30</v>
          </cell>
          <cell r="G254">
            <v>31</v>
          </cell>
        </row>
        <row r="255">
          <cell r="A255" t="str">
            <v>F31GL</v>
          </cell>
          <cell r="B255" t="str">
            <v>F36T5</v>
          </cell>
          <cell r="C255" t="str">
            <v>Fluorescent, (1) 36", STD T5 lamp</v>
          </cell>
          <cell r="D255" t="str">
            <v>Electronic</v>
          </cell>
          <cell r="E255">
            <v>1</v>
          </cell>
          <cell r="F255">
            <v>21</v>
          </cell>
          <cell r="G255">
            <v>27</v>
          </cell>
        </row>
        <row r="256">
          <cell r="A256" t="str">
            <v>F31SS</v>
          </cell>
          <cell r="B256" t="str">
            <v>F30T12</v>
          </cell>
          <cell r="C256" t="str">
            <v>Fluorescent, (1) 36", STD  lamp</v>
          </cell>
          <cell r="D256" t="str">
            <v>Mag-STD</v>
          </cell>
          <cell r="E256">
            <v>1</v>
          </cell>
          <cell r="F256">
            <v>30</v>
          </cell>
          <cell r="G256">
            <v>46</v>
          </cell>
        </row>
        <row r="257">
          <cell r="A257" t="str">
            <v>F31SS/T2</v>
          </cell>
          <cell r="B257" t="str">
            <v>F30T12</v>
          </cell>
          <cell r="C257" t="str">
            <v>Fluorescent, (1) 36", STD  lamp, Tandem wired</v>
          </cell>
          <cell r="D257" t="str">
            <v>Mag-STD</v>
          </cell>
          <cell r="E257">
            <v>1</v>
          </cell>
          <cell r="F257">
            <v>30</v>
          </cell>
          <cell r="G257">
            <v>41</v>
          </cell>
        </row>
        <row r="258">
          <cell r="A258" t="str">
            <v>F32EE</v>
          </cell>
          <cell r="B258" t="str">
            <v>F30T12/ES</v>
          </cell>
          <cell r="C258" t="str">
            <v>Fluorescent, (2) 36", ES  lamp</v>
          </cell>
          <cell r="D258" t="str">
            <v>Mag-ES</v>
          </cell>
          <cell r="E258">
            <v>2</v>
          </cell>
          <cell r="F258">
            <v>25</v>
          </cell>
          <cell r="G258">
            <v>66</v>
          </cell>
        </row>
        <row r="259">
          <cell r="A259" t="str">
            <v>F32EL</v>
          </cell>
          <cell r="B259" t="str">
            <v>F30T12/ES</v>
          </cell>
          <cell r="C259" t="str">
            <v>Fluorescent, (2) 36", ES  lamp</v>
          </cell>
          <cell r="D259" t="str">
            <v>Electronic</v>
          </cell>
          <cell r="E259">
            <v>2</v>
          </cell>
          <cell r="F259">
            <v>25</v>
          </cell>
          <cell r="G259">
            <v>50</v>
          </cell>
        </row>
        <row r="260">
          <cell r="A260" t="str">
            <v>F32ES</v>
          </cell>
          <cell r="B260" t="str">
            <v>F30T12/ES</v>
          </cell>
          <cell r="C260" t="str">
            <v>Fluorescent, (2) 36", ES  lamp</v>
          </cell>
          <cell r="D260" t="str">
            <v>Mag-STD</v>
          </cell>
          <cell r="E260">
            <v>2</v>
          </cell>
          <cell r="F260">
            <v>25</v>
          </cell>
          <cell r="G260">
            <v>73</v>
          </cell>
        </row>
        <row r="261">
          <cell r="A261" t="str">
            <v>F32ILL</v>
          </cell>
          <cell r="B261" t="str">
            <v>F25T8</v>
          </cell>
          <cell r="C261" t="str">
            <v>Fluorescent, (2) 36", T-8 lamp, Instant Start Ballast, NLO (BF: .85-.95)</v>
          </cell>
          <cell r="D261" t="str">
            <v>Electronic</v>
          </cell>
          <cell r="E261">
            <v>2</v>
          </cell>
          <cell r="F261">
            <v>25</v>
          </cell>
          <cell r="G261">
            <v>46</v>
          </cell>
        </row>
        <row r="262">
          <cell r="A262" t="str">
            <v>F32ILL/T4</v>
          </cell>
          <cell r="B262" t="str">
            <v>F25T8</v>
          </cell>
          <cell r="C262" t="str">
            <v>Fluorescent, (2) 36", T-8 lamp, Instant Start Ballast, NLO (BF: .85-.95), Tandem 4 Lamp Ballast</v>
          </cell>
          <cell r="D262" t="str">
            <v>Electronic</v>
          </cell>
          <cell r="E262">
            <v>2</v>
          </cell>
          <cell r="F262">
            <v>25</v>
          </cell>
          <cell r="G262">
            <v>44</v>
          </cell>
        </row>
        <row r="263">
          <cell r="A263" t="str">
            <v>F32ILL/T4-R</v>
          </cell>
          <cell r="B263" t="str">
            <v>F25T8</v>
          </cell>
          <cell r="C263" t="str">
            <v>Fluorescent, (2) 36", T-8 lamp, Instant Start Ballast, RLO (BF&lt;.85), Tandem 4 Lamp Ballast</v>
          </cell>
          <cell r="D263" t="str">
            <v>Electronic</v>
          </cell>
          <cell r="E263">
            <v>2</v>
          </cell>
          <cell r="F263">
            <v>25</v>
          </cell>
          <cell r="G263">
            <v>43</v>
          </cell>
        </row>
        <row r="264">
          <cell r="A264" t="str">
            <v>F32ILL-H</v>
          </cell>
          <cell r="B264" t="str">
            <v>F25T8</v>
          </cell>
          <cell r="C264" t="str">
            <v>Fluorescent, (2) 36", T-8 lamp, Instant Start Ballast, HLO (BF:.96-1.1)</v>
          </cell>
          <cell r="D264" t="str">
            <v>Electronic</v>
          </cell>
          <cell r="E264">
            <v>2</v>
          </cell>
          <cell r="F264">
            <v>25</v>
          </cell>
          <cell r="G264">
            <v>48</v>
          </cell>
        </row>
        <row r="265">
          <cell r="A265" t="str">
            <v>F32ILL-R</v>
          </cell>
          <cell r="B265" t="str">
            <v>F25T8</v>
          </cell>
          <cell r="C265" t="str">
            <v>Fluorescent, (2) 36", T-8 lamp, Instant Start Ballast, RLO (BF&lt;0.85)</v>
          </cell>
          <cell r="D265" t="str">
            <v>Electronic</v>
          </cell>
          <cell r="E265">
            <v>2</v>
          </cell>
          <cell r="F265">
            <v>25</v>
          </cell>
          <cell r="G265">
            <v>46</v>
          </cell>
        </row>
        <row r="266">
          <cell r="A266" t="str">
            <v>F32LE</v>
          </cell>
          <cell r="B266" t="str">
            <v>F25T8</v>
          </cell>
          <cell r="C266" t="str">
            <v>Fluorescent, (2) 36", T-8 lamp</v>
          </cell>
          <cell r="D266" t="str">
            <v>Mag-ES</v>
          </cell>
          <cell r="E266">
            <v>2</v>
          </cell>
          <cell r="F266">
            <v>25</v>
          </cell>
          <cell r="G266">
            <v>65</v>
          </cell>
        </row>
        <row r="267">
          <cell r="A267" t="str">
            <v>F32LL</v>
          </cell>
          <cell r="B267" t="str">
            <v>F25T8</v>
          </cell>
          <cell r="C267" t="str">
            <v>Fluorescent, (2) 36", T-8 lamp, Rapid Start Ballast, NLO (BF: .85-.95)</v>
          </cell>
          <cell r="D267" t="str">
            <v>Electronic</v>
          </cell>
          <cell r="E267">
            <v>2</v>
          </cell>
          <cell r="F267">
            <v>25</v>
          </cell>
          <cell r="G267">
            <v>46</v>
          </cell>
        </row>
        <row r="268">
          <cell r="A268" t="str">
            <v>F32LL/T4</v>
          </cell>
          <cell r="B268" t="str">
            <v>F25T8</v>
          </cell>
          <cell r="C268" t="str">
            <v>Fluorescent, (2) 36", T-8 lamp, Rapid Start Ballast, NLO (BF: .85-.95), Tandem 4 Lamp Ballast</v>
          </cell>
          <cell r="D268" t="str">
            <v>Electronic</v>
          </cell>
          <cell r="E268">
            <v>2</v>
          </cell>
          <cell r="F268">
            <v>25</v>
          </cell>
          <cell r="G268">
            <v>45</v>
          </cell>
        </row>
        <row r="269">
          <cell r="A269" t="str">
            <v>F32LL-H</v>
          </cell>
          <cell r="B269" t="str">
            <v>F25T8</v>
          </cell>
          <cell r="C269" t="str">
            <v>Fluorescent, (2) 36", T-8 lamp, Rapid Start Ballast, HLO (BF:.96-1.1)</v>
          </cell>
          <cell r="D269" t="str">
            <v>Electronic</v>
          </cell>
          <cell r="E269">
            <v>2</v>
          </cell>
          <cell r="F269">
            <v>25</v>
          </cell>
          <cell r="G269">
            <v>50</v>
          </cell>
        </row>
        <row r="270">
          <cell r="A270" t="str">
            <v>F32LL-R</v>
          </cell>
          <cell r="B270" t="str">
            <v>F25T8</v>
          </cell>
          <cell r="C270" t="str">
            <v>Fluorescent, (2) 36", T-8 lamp, Rapid Start Ballast, RLO (BF&lt;0.85)</v>
          </cell>
          <cell r="D270" t="str">
            <v>Electronic</v>
          </cell>
          <cell r="E270">
            <v>2</v>
          </cell>
          <cell r="F270">
            <v>25</v>
          </cell>
          <cell r="G270">
            <v>42</v>
          </cell>
        </row>
        <row r="271">
          <cell r="A271" t="str">
            <v>F32LL-V</v>
          </cell>
          <cell r="B271" t="str">
            <v>F25T8</v>
          </cell>
          <cell r="C271" t="str">
            <v>Fluorescent, (2) 36", T-8 lamp, Rapid Start Ballast, VHLO (BF&gt;1.1)</v>
          </cell>
          <cell r="D271" t="str">
            <v>Electronic</v>
          </cell>
          <cell r="E271">
            <v>2</v>
          </cell>
          <cell r="F271">
            <v>25</v>
          </cell>
          <cell r="G271">
            <v>70</v>
          </cell>
        </row>
        <row r="272">
          <cell r="A272" t="str">
            <v>F32SE</v>
          </cell>
          <cell r="B272" t="str">
            <v>F30T12</v>
          </cell>
          <cell r="C272" t="str">
            <v>Fluorescent, (2) 36", STD  lamp</v>
          </cell>
          <cell r="D272" t="str">
            <v>Mag-ES</v>
          </cell>
          <cell r="E272">
            <v>2</v>
          </cell>
          <cell r="F272">
            <v>30</v>
          </cell>
          <cell r="G272">
            <v>74</v>
          </cell>
        </row>
        <row r="273">
          <cell r="A273" t="str">
            <v>F32GHL</v>
          </cell>
          <cell r="B273" t="str">
            <v>F36T5/HO</v>
          </cell>
          <cell r="C273" t="str">
            <v>Fluorescent, (1) 36", STD HO T5 lamp</v>
          </cell>
          <cell r="D273" t="str">
            <v>Electronic</v>
          </cell>
          <cell r="E273">
            <v>2</v>
          </cell>
          <cell r="F273">
            <v>39</v>
          </cell>
          <cell r="G273">
            <v>85</v>
          </cell>
        </row>
        <row r="274">
          <cell r="A274" t="str">
            <v>F32SHS</v>
          </cell>
          <cell r="B274" t="str">
            <v>F36T12/HO</v>
          </cell>
          <cell r="C274" t="str">
            <v>Fluorescent, (2) 36", HO, lamp</v>
          </cell>
          <cell r="D274" t="str">
            <v>Mag-STD</v>
          </cell>
          <cell r="E274">
            <v>2</v>
          </cell>
          <cell r="F274">
            <v>50</v>
          </cell>
          <cell r="G274">
            <v>114</v>
          </cell>
        </row>
        <row r="275">
          <cell r="A275" t="str">
            <v>F32SL</v>
          </cell>
          <cell r="B275" t="str">
            <v>F30T12</v>
          </cell>
          <cell r="C275" t="str">
            <v>Fluorescent, (2) 36", STD  lamp</v>
          </cell>
          <cell r="D275" t="str">
            <v>Electronic</v>
          </cell>
          <cell r="E275">
            <v>2</v>
          </cell>
          <cell r="F275">
            <v>30</v>
          </cell>
          <cell r="G275">
            <v>58</v>
          </cell>
        </row>
        <row r="276">
          <cell r="A276" t="str">
            <v>F32GL</v>
          </cell>
          <cell r="B276" t="str">
            <v>F36T5</v>
          </cell>
          <cell r="C276" t="str">
            <v>Fluorescent, (1) 36", STD T5 lamp</v>
          </cell>
          <cell r="D276" t="str">
            <v>Electronic</v>
          </cell>
          <cell r="E276">
            <v>2</v>
          </cell>
          <cell r="F276">
            <v>21</v>
          </cell>
          <cell r="G276">
            <v>52</v>
          </cell>
        </row>
        <row r="277">
          <cell r="A277" t="str">
            <v>F32SS</v>
          </cell>
          <cell r="B277" t="str">
            <v>F30T12</v>
          </cell>
          <cell r="C277" t="str">
            <v>Fluorescent, (2) 36", STD  lamp</v>
          </cell>
          <cell r="D277" t="str">
            <v>Mag-STD</v>
          </cell>
          <cell r="E277">
            <v>2</v>
          </cell>
          <cell r="F277">
            <v>30</v>
          </cell>
          <cell r="G277">
            <v>81</v>
          </cell>
        </row>
        <row r="278">
          <cell r="A278" t="str">
            <v>F33ES</v>
          </cell>
          <cell r="B278" t="str">
            <v>F30T12/ES</v>
          </cell>
          <cell r="C278" t="str">
            <v>Fluorescent, (3) 36", ES lamp</v>
          </cell>
          <cell r="D278" t="str">
            <v>Mag-STD</v>
          </cell>
          <cell r="E278">
            <v>3</v>
          </cell>
          <cell r="F278">
            <v>25</v>
          </cell>
          <cell r="G278">
            <v>115</v>
          </cell>
        </row>
        <row r="279">
          <cell r="A279" t="str">
            <v>F33ILL</v>
          </cell>
          <cell r="B279" t="str">
            <v>F25T8</v>
          </cell>
          <cell r="C279" t="str">
            <v>Fluorescent, (3) 36", T-8 lamp, Instant Start Ballast, NLO (BF: .85-.95)</v>
          </cell>
          <cell r="D279" t="str">
            <v>Electronic</v>
          </cell>
          <cell r="E279">
            <v>3</v>
          </cell>
          <cell r="F279">
            <v>25</v>
          </cell>
          <cell r="G279">
            <v>67</v>
          </cell>
        </row>
        <row r="280">
          <cell r="A280" t="str">
            <v>F33ILL-R</v>
          </cell>
          <cell r="B280" t="str">
            <v>F25T8</v>
          </cell>
          <cell r="C280" t="str">
            <v>Fluorescent, (3) 36", T-8 lamp, Instant Start Ballast, RLO (BF&lt;0.85)</v>
          </cell>
          <cell r="D280" t="str">
            <v>Electronic</v>
          </cell>
          <cell r="E280">
            <v>3</v>
          </cell>
          <cell r="F280">
            <v>25</v>
          </cell>
          <cell r="G280">
            <v>66</v>
          </cell>
        </row>
        <row r="281">
          <cell r="A281" t="str">
            <v>F33LL</v>
          </cell>
          <cell r="B281" t="str">
            <v>F25T8</v>
          </cell>
          <cell r="C281" t="str">
            <v>Fluorescent, (3) 36", T-8 lamp, Rapid Start Ballast, NLO (BF: .85-.95)</v>
          </cell>
          <cell r="D281" t="str">
            <v>Electronic</v>
          </cell>
          <cell r="E281">
            <v>3</v>
          </cell>
          <cell r="F281">
            <v>25</v>
          </cell>
          <cell r="G281">
            <v>72</v>
          </cell>
        </row>
        <row r="282">
          <cell r="A282" t="str">
            <v>F33LL-R</v>
          </cell>
          <cell r="B282" t="str">
            <v>F25T8</v>
          </cell>
          <cell r="C282" t="str">
            <v>Fluorescent, (3) 36", T-8 lamp, Rapid Start Ballast, RLO (BF&lt;0.85)</v>
          </cell>
          <cell r="D282" t="str">
            <v>Electronic</v>
          </cell>
          <cell r="E282">
            <v>3</v>
          </cell>
          <cell r="F282">
            <v>25</v>
          </cell>
          <cell r="G282">
            <v>62</v>
          </cell>
        </row>
        <row r="283">
          <cell r="A283" t="str">
            <v>F33SE</v>
          </cell>
          <cell r="B283" t="str">
            <v>F30T12</v>
          </cell>
          <cell r="C283" t="str">
            <v>Fluorescent, (3) 36", STD lamp, (1) STD ballast and (1) ES ballast</v>
          </cell>
          <cell r="D283" t="str">
            <v>Mag-ES</v>
          </cell>
          <cell r="E283">
            <v>3</v>
          </cell>
          <cell r="F283">
            <v>30</v>
          </cell>
          <cell r="G283">
            <v>120</v>
          </cell>
        </row>
        <row r="284">
          <cell r="A284" t="str">
            <v>F33SS</v>
          </cell>
          <cell r="B284" t="str">
            <v>F30T12</v>
          </cell>
          <cell r="C284" t="str">
            <v>Fluorescent, (3) 36", STD lamp</v>
          </cell>
          <cell r="D284" t="str">
            <v>Mag-STD</v>
          </cell>
          <cell r="E284">
            <v>3</v>
          </cell>
          <cell r="F284">
            <v>30</v>
          </cell>
          <cell r="G284">
            <v>127</v>
          </cell>
        </row>
        <row r="285">
          <cell r="A285" t="str">
            <v>F34ILL</v>
          </cell>
          <cell r="B285" t="str">
            <v>F25T8</v>
          </cell>
          <cell r="C285" t="str">
            <v>Fluorescent, (4) 36", T-8 lamp, Instant Start Ballast, NLO (BF: .85-.95)</v>
          </cell>
          <cell r="D285" t="str">
            <v>Electronic</v>
          </cell>
          <cell r="E285">
            <v>4</v>
          </cell>
          <cell r="F285">
            <v>25</v>
          </cell>
          <cell r="G285">
            <v>87</v>
          </cell>
        </row>
        <row r="286">
          <cell r="A286" t="str">
            <v>F34ILL-R</v>
          </cell>
          <cell r="B286" t="str">
            <v>F25T8</v>
          </cell>
          <cell r="C286" t="str">
            <v>Fluorescent, (4) 36", T-8 lamp, Instant Start Ballast, RLO (BF&lt;0.85)</v>
          </cell>
          <cell r="D286" t="str">
            <v>Electronic</v>
          </cell>
          <cell r="E286">
            <v>4</v>
          </cell>
          <cell r="F286">
            <v>25</v>
          </cell>
          <cell r="G286">
            <v>86</v>
          </cell>
        </row>
        <row r="287">
          <cell r="A287" t="str">
            <v>F34LL</v>
          </cell>
          <cell r="B287" t="str">
            <v>F25T8</v>
          </cell>
          <cell r="C287" t="str">
            <v>Fluorescent, (4) 36", T-8 lamp, Rapid Start Ballast, NLO (BF: .85-.95)</v>
          </cell>
          <cell r="D287" t="str">
            <v>Electronic</v>
          </cell>
          <cell r="E287">
            <v>4</v>
          </cell>
          <cell r="F287">
            <v>25</v>
          </cell>
          <cell r="G287">
            <v>89</v>
          </cell>
        </row>
        <row r="288">
          <cell r="A288" t="str">
            <v>F34LL-R</v>
          </cell>
          <cell r="B288" t="str">
            <v>F25T8</v>
          </cell>
          <cell r="C288" t="str">
            <v>Fluorescent, (4) 36", T-8 lamp, Rapid Start Ballast, RLO (BF&lt;0.85)</v>
          </cell>
          <cell r="D288" t="str">
            <v>Electronic</v>
          </cell>
          <cell r="E288">
            <v>4</v>
          </cell>
          <cell r="F288">
            <v>25</v>
          </cell>
          <cell r="G288">
            <v>84</v>
          </cell>
        </row>
        <row r="289">
          <cell r="A289" t="str">
            <v>F34SE</v>
          </cell>
          <cell r="B289" t="str">
            <v>F30T12</v>
          </cell>
          <cell r="C289" t="str">
            <v>Fluorescent, (4) 36", STD  lamp</v>
          </cell>
          <cell r="D289" t="str">
            <v>Mag-ES</v>
          </cell>
          <cell r="E289">
            <v>4</v>
          </cell>
          <cell r="F289">
            <v>30</v>
          </cell>
          <cell r="G289">
            <v>148</v>
          </cell>
        </row>
        <row r="290">
          <cell r="A290" t="str">
            <v>F34SL</v>
          </cell>
          <cell r="B290" t="str">
            <v>F30T12</v>
          </cell>
          <cell r="C290" t="str">
            <v>Fluorescent, (4) 36", STD  lamp</v>
          </cell>
          <cell r="D290" t="str">
            <v>Electronic</v>
          </cell>
          <cell r="E290">
            <v>4</v>
          </cell>
          <cell r="F290">
            <v>30</v>
          </cell>
          <cell r="G290">
            <v>116</v>
          </cell>
        </row>
        <row r="291">
          <cell r="A291" t="str">
            <v>F34SS</v>
          </cell>
          <cell r="B291" t="str">
            <v>F30T12</v>
          </cell>
          <cell r="C291" t="str">
            <v>Fluorescent, (4) 36", STD  lamp</v>
          </cell>
          <cell r="D291" t="str">
            <v>Mag-STD</v>
          </cell>
          <cell r="E291">
            <v>4</v>
          </cell>
          <cell r="F291">
            <v>30</v>
          </cell>
          <cell r="G291">
            <v>162</v>
          </cell>
        </row>
        <row r="292">
          <cell r="A292" t="str">
            <v>F36EE</v>
          </cell>
          <cell r="B292" t="str">
            <v>F30T12/ES</v>
          </cell>
          <cell r="C292" t="str">
            <v>Fluorescent, (6) 36", ES  lamp</v>
          </cell>
          <cell r="D292" t="str">
            <v>Mag-ES</v>
          </cell>
          <cell r="E292">
            <v>6</v>
          </cell>
          <cell r="F292">
            <v>25</v>
          </cell>
          <cell r="G292">
            <v>198</v>
          </cell>
        </row>
        <row r="293">
          <cell r="A293" t="str">
            <v>F36ILL-R</v>
          </cell>
          <cell r="B293" t="str">
            <v>F25T8</v>
          </cell>
          <cell r="C293" t="str">
            <v>Fluorescent, (6) 36", T-8 lamp, Instant Start Ballast, RLO (BF&lt;.85)</v>
          </cell>
          <cell r="D293" t="str">
            <v>Electronic</v>
          </cell>
          <cell r="E293">
            <v>6</v>
          </cell>
          <cell r="F293">
            <v>25</v>
          </cell>
          <cell r="G293">
            <v>134</v>
          </cell>
        </row>
        <row r="294">
          <cell r="A294" t="str">
            <v>F36SE</v>
          </cell>
          <cell r="B294" t="str">
            <v>F30T12</v>
          </cell>
          <cell r="C294" t="str">
            <v>Fluorescent, (6) 36", STD  lamp</v>
          </cell>
          <cell r="D294" t="str">
            <v>Mag-ES</v>
          </cell>
          <cell r="E294">
            <v>6</v>
          </cell>
          <cell r="F294">
            <v>30</v>
          </cell>
          <cell r="G294">
            <v>238</v>
          </cell>
        </row>
        <row r="295">
          <cell r="A295" t="str">
            <v>F40EE/D1</v>
          </cell>
          <cell r="B295" t="str">
            <v>None</v>
          </cell>
          <cell r="C295" t="str">
            <v>Fluorescent, (0) 48" lamp, Completely delamped fixture with (1) hot ballast</v>
          </cell>
          <cell r="D295" t="str">
            <v>Mag-ES</v>
          </cell>
          <cell r="E295">
            <v>0</v>
          </cell>
          <cell r="F295">
            <v>0</v>
          </cell>
          <cell r="G295">
            <v>4</v>
          </cell>
        </row>
        <row r="296">
          <cell r="A296" t="str">
            <v>F40EE/D2</v>
          </cell>
          <cell r="B296" t="str">
            <v>None</v>
          </cell>
          <cell r="C296" t="str">
            <v>Fluorescent, (0) 48" lamp, Completely delamped fixture with (2) hot ballast</v>
          </cell>
          <cell r="D296" t="str">
            <v>Mag-ES</v>
          </cell>
          <cell r="E296">
            <v>0</v>
          </cell>
          <cell r="F296">
            <v>0</v>
          </cell>
          <cell r="G296">
            <v>8</v>
          </cell>
        </row>
        <row r="297">
          <cell r="A297" t="str">
            <v>F41EE</v>
          </cell>
          <cell r="B297" t="str">
            <v>F40T12/ES</v>
          </cell>
          <cell r="C297" t="str">
            <v>Fluorescent, (1) 48", ES lamp</v>
          </cell>
          <cell r="D297" t="str">
            <v>Mag-ES</v>
          </cell>
          <cell r="E297">
            <v>1</v>
          </cell>
          <cell r="F297">
            <v>34</v>
          </cell>
          <cell r="G297">
            <v>43</v>
          </cell>
        </row>
        <row r="298">
          <cell r="A298" t="str">
            <v>F41EE/D2</v>
          </cell>
          <cell r="B298" t="str">
            <v>F40T12/ES</v>
          </cell>
          <cell r="C298" t="str">
            <v>Fluorescent, (1) 48", ES lamp, 2 ballast </v>
          </cell>
          <cell r="D298" t="str">
            <v>Mag-ES</v>
          </cell>
          <cell r="E298">
            <v>1</v>
          </cell>
          <cell r="F298">
            <v>34</v>
          </cell>
          <cell r="G298">
            <v>43</v>
          </cell>
        </row>
        <row r="299">
          <cell r="A299" t="str">
            <v>F41EE/T2</v>
          </cell>
          <cell r="B299" t="str">
            <v>F40T12/ES</v>
          </cell>
          <cell r="C299" t="str">
            <v>Fluorescent, (1) 48", ES lamp, tandem wired, 2-lamp ballast</v>
          </cell>
          <cell r="D299" t="str">
            <v>Mag-ES</v>
          </cell>
          <cell r="E299">
            <v>1</v>
          </cell>
          <cell r="F299">
            <v>34</v>
          </cell>
          <cell r="G299">
            <v>36</v>
          </cell>
        </row>
        <row r="300">
          <cell r="A300" t="str">
            <v>F41EHS</v>
          </cell>
          <cell r="B300" t="str">
            <v>F48T12/HO/ES</v>
          </cell>
          <cell r="C300" t="str">
            <v>Fluorescent, (1) 48", ES HO lamp</v>
          </cell>
          <cell r="D300" t="str">
            <v>Mag-STD</v>
          </cell>
          <cell r="E300">
            <v>1</v>
          </cell>
          <cell r="F300">
            <v>55</v>
          </cell>
          <cell r="G300">
            <v>80</v>
          </cell>
        </row>
        <row r="301">
          <cell r="A301" t="str">
            <v>F41EIS</v>
          </cell>
          <cell r="B301" t="str">
            <v>F48T12/ES</v>
          </cell>
          <cell r="C301" t="str">
            <v>Fluorescent, (1) 48" ES Instant Start lamp. Magnetic ballast</v>
          </cell>
          <cell r="D301" t="str">
            <v>Mag-STD</v>
          </cell>
          <cell r="E301">
            <v>1</v>
          </cell>
          <cell r="F301">
            <v>30</v>
          </cell>
          <cell r="G301">
            <v>51</v>
          </cell>
        </row>
        <row r="302">
          <cell r="A302" t="str">
            <v>F41EL</v>
          </cell>
          <cell r="B302" t="str">
            <v>F40T12/ES</v>
          </cell>
          <cell r="C302" t="str">
            <v>Fluorescent, (1) 48", T12 ES lamp, Electronic Ballast</v>
          </cell>
          <cell r="D302" t="str">
            <v>Electronic</v>
          </cell>
          <cell r="E302">
            <v>1</v>
          </cell>
          <cell r="F302">
            <v>34</v>
          </cell>
          <cell r="G302">
            <v>32</v>
          </cell>
        </row>
        <row r="303">
          <cell r="A303" t="str">
            <v>F41EL/T2</v>
          </cell>
          <cell r="B303" t="str">
            <v>F40T12/ES</v>
          </cell>
          <cell r="C303" t="str">
            <v>Fluorescent, (1) 48", T-12 ES lamp, Rapid Start Ballast, NLO (BF: .85-.95), Tandem 2 Lamp Ballast</v>
          </cell>
          <cell r="D303" t="str">
            <v>Electronic</v>
          </cell>
          <cell r="E303">
            <v>1</v>
          </cell>
          <cell r="F303">
            <v>34</v>
          </cell>
          <cell r="G303">
            <v>32</v>
          </cell>
        </row>
        <row r="304">
          <cell r="A304" t="str">
            <v>F41ES</v>
          </cell>
          <cell r="B304" t="str">
            <v>F40T12/ES</v>
          </cell>
          <cell r="C304" t="str">
            <v>Fluorescent, (1) 48", ES lamp</v>
          </cell>
          <cell r="D304" t="str">
            <v>Mag-STD</v>
          </cell>
          <cell r="E304">
            <v>1</v>
          </cell>
          <cell r="F304">
            <v>34</v>
          </cell>
          <cell r="G304">
            <v>50</v>
          </cell>
        </row>
        <row r="305">
          <cell r="A305" t="str">
            <v>F41EVS</v>
          </cell>
          <cell r="B305" t="str">
            <v>F48T12/VHO/ES</v>
          </cell>
          <cell r="C305" t="str">
            <v>Fluorescent, (1) 48", VHO ES lamp</v>
          </cell>
          <cell r="D305" t="str">
            <v>Mag-STD</v>
          </cell>
          <cell r="E305">
            <v>1</v>
          </cell>
          <cell r="G305">
            <v>123</v>
          </cell>
        </row>
        <row r="306">
          <cell r="A306" t="str">
            <v>F41IAL</v>
          </cell>
          <cell r="B306" t="str">
            <v>F25T12</v>
          </cell>
          <cell r="C306" t="str">
            <v>Fluorescent, (1) 48", F25T12 lamp, Instant Start Ballast</v>
          </cell>
          <cell r="D306" t="str">
            <v>Electronic</v>
          </cell>
          <cell r="E306">
            <v>1</v>
          </cell>
          <cell r="F306">
            <v>25</v>
          </cell>
          <cell r="G306">
            <v>25</v>
          </cell>
        </row>
        <row r="307">
          <cell r="A307" t="str">
            <v>F41IAL/T2-R</v>
          </cell>
          <cell r="B307" t="str">
            <v>F25T12</v>
          </cell>
          <cell r="C307" t="str">
            <v>Fluorescent, (1) 48", F25T12 lamp, Instant Start, Tandem 2-Lamp Ballast, RLO (BF&lt;0.85)</v>
          </cell>
          <cell r="D307" t="str">
            <v>Electronic</v>
          </cell>
          <cell r="E307">
            <v>1</v>
          </cell>
          <cell r="F307">
            <v>25</v>
          </cell>
          <cell r="G307">
            <v>19</v>
          </cell>
        </row>
        <row r="308">
          <cell r="A308" t="str">
            <v>F41IAL/T3-R</v>
          </cell>
          <cell r="B308" t="str">
            <v>F25T12</v>
          </cell>
          <cell r="C308" t="str">
            <v>Fluorescent, (1) 48", F25T12 lamp, Instant Start, Tandem 3-Lamp Ballast, RLO (BF&lt;0.85)</v>
          </cell>
          <cell r="D308" t="str">
            <v>Electronic</v>
          </cell>
          <cell r="E308">
            <v>1</v>
          </cell>
          <cell r="F308">
            <v>25</v>
          </cell>
          <cell r="G308">
            <v>20</v>
          </cell>
        </row>
        <row r="309">
          <cell r="A309" t="str">
            <v>F41ILL</v>
          </cell>
          <cell r="B309" t="str">
            <v>F32T8</v>
          </cell>
          <cell r="C309" t="str">
            <v>Fluorescent, (1) 48", T-8 lamp, Instant Start Ballast, NLO (BF: .85-.95)</v>
          </cell>
          <cell r="D309" t="str">
            <v>Electronic</v>
          </cell>
          <cell r="E309">
            <v>1</v>
          </cell>
          <cell r="F309">
            <v>32</v>
          </cell>
          <cell r="G309">
            <v>31</v>
          </cell>
        </row>
        <row r="310">
          <cell r="A310" t="str">
            <v>F41SILL</v>
          </cell>
          <cell r="B310" t="str">
            <v>F30T8</v>
          </cell>
          <cell r="C310" t="str">
            <v>Fluorescent, (1) 48", Super T-8 lamp, Instant Start Ballast, NLO (BF: .85-.95)</v>
          </cell>
          <cell r="D310" t="str">
            <v>Electronic</v>
          </cell>
          <cell r="E310">
            <v>1</v>
          </cell>
          <cell r="F310">
            <v>30</v>
          </cell>
          <cell r="G310">
            <v>28</v>
          </cell>
        </row>
        <row r="311">
          <cell r="A311" t="str">
            <v>F41SILL/T2</v>
          </cell>
          <cell r="B311" t="str">
            <v>F30T8</v>
          </cell>
          <cell r="C311" t="str">
            <v>Fluorescent, (1) 48", Super T-8 lamp, Instant Start Ballast, NLO (BF: .85-.95), Tandem 2 Lamp Ballast</v>
          </cell>
          <cell r="D311" t="str">
            <v>Electronic</v>
          </cell>
          <cell r="E311">
            <v>1</v>
          </cell>
          <cell r="F311">
            <v>30</v>
          </cell>
          <cell r="G311">
            <v>27</v>
          </cell>
        </row>
        <row r="312">
          <cell r="A312" t="str">
            <v>F41SILL/T3</v>
          </cell>
          <cell r="B312" t="str">
            <v>F30T8</v>
          </cell>
          <cell r="C312" t="str">
            <v>Fluorescent, (1) 48", Super T-8 lamp, Instant Start Ballast, NLO (BF: .85-.95), Tandem 3 Lamp Ballast</v>
          </cell>
          <cell r="D312" t="str">
            <v>Electronic</v>
          </cell>
          <cell r="E312">
            <v>1</v>
          </cell>
          <cell r="F312">
            <v>30</v>
          </cell>
          <cell r="G312">
            <v>27</v>
          </cell>
        </row>
        <row r="313">
          <cell r="A313" t="str">
            <v>F41SILL/T4</v>
          </cell>
          <cell r="B313" t="str">
            <v>F30T8</v>
          </cell>
          <cell r="C313" t="str">
            <v>Fluorescent, (1) 48", Super T-8 lamp, Instant Start Ballast, NLO (BF: .85-.95), Tandem 4 Lamp Ballast</v>
          </cell>
          <cell r="D313" t="str">
            <v>Electronic</v>
          </cell>
          <cell r="E313">
            <v>1</v>
          </cell>
          <cell r="F313">
            <v>30</v>
          </cell>
          <cell r="G313">
            <v>26</v>
          </cell>
        </row>
        <row r="314">
          <cell r="A314" t="str">
            <v>F41SILL-R</v>
          </cell>
          <cell r="B314" t="str">
            <v>F30T8</v>
          </cell>
          <cell r="C314" t="str">
            <v>Fluorescent, (1) 48", Super T-8 lamp, Instant Start Ballast, RLO (BF&lt;0.85)</v>
          </cell>
          <cell r="D314" t="str">
            <v>Electronic</v>
          </cell>
          <cell r="E314">
            <v>1</v>
          </cell>
          <cell r="F314">
            <v>30</v>
          </cell>
          <cell r="G314">
            <v>25</v>
          </cell>
        </row>
        <row r="315">
          <cell r="A315" t="str">
            <v>F41SILL/T2-R</v>
          </cell>
          <cell r="B315" t="str">
            <v>F30T8</v>
          </cell>
          <cell r="C315" t="str">
            <v>Fluorescent, (1) 48", Super T-8 lamp, IS Ballast, RLO (BF&lt;0.85), Tandem 2 Lamp Ballast</v>
          </cell>
          <cell r="D315" t="str">
            <v>Electronic</v>
          </cell>
          <cell r="E315">
            <v>1</v>
          </cell>
          <cell r="F315">
            <v>30</v>
          </cell>
          <cell r="G315">
            <v>24</v>
          </cell>
        </row>
        <row r="316">
          <cell r="A316" t="str">
            <v>F41SILL/T3-R</v>
          </cell>
          <cell r="B316" t="str">
            <v>F30T8</v>
          </cell>
          <cell r="C316" t="str">
            <v>Fluorescent, (1) 48", Super T-8 lamp, IS Ballast, RLO (BF&lt;0.85), Tandem 3 Lamp Ballast</v>
          </cell>
          <cell r="D316" t="str">
            <v>Electronic</v>
          </cell>
          <cell r="E316">
            <v>1</v>
          </cell>
          <cell r="F316">
            <v>30</v>
          </cell>
          <cell r="G316">
            <v>24</v>
          </cell>
        </row>
        <row r="317">
          <cell r="A317" t="str">
            <v>F41SILL/T4-R</v>
          </cell>
          <cell r="B317" t="str">
            <v>F30T8</v>
          </cell>
          <cell r="C317" t="str">
            <v>Fluorescent, (1) 48", Super T-8 lamp, IS Ballast, RLO (BF&lt;0.85), Tandem 4 Lamp Ballast</v>
          </cell>
          <cell r="D317" t="str">
            <v>Electronic</v>
          </cell>
          <cell r="E317">
            <v>1</v>
          </cell>
          <cell r="F317">
            <v>30</v>
          </cell>
          <cell r="G317">
            <v>23</v>
          </cell>
        </row>
        <row r="318">
          <cell r="A318" t="str">
            <v>F41SILL-H</v>
          </cell>
          <cell r="B318" t="str">
            <v>F30T8</v>
          </cell>
          <cell r="C318" t="str">
            <v>Fluorescent, (1) 48", Super T-8 lamp, Instant Start Ballast, HLO (BF:.96-1.1)</v>
          </cell>
          <cell r="D318" t="str">
            <v>Electronic</v>
          </cell>
          <cell r="E318">
            <v>1</v>
          </cell>
          <cell r="F318">
            <v>30</v>
          </cell>
          <cell r="G318">
            <v>37</v>
          </cell>
        </row>
        <row r="319">
          <cell r="A319" t="str">
            <v>F41SILL/T2-H</v>
          </cell>
          <cell r="B319" t="str">
            <v>F30T8</v>
          </cell>
          <cell r="C319" t="str">
            <v>Fluorescent, (1) 48", Super T-8 lamp, Instant Start Ballast, HLO (BF:.96-1.1), Tandem 2 Lamp Ballast</v>
          </cell>
          <cell r="D319" t="str">
            <v>Electronic</v>
          </cell>
          <cell r="E319">
            <v>1</v>
          </cell>
          <cell r="F319">
            <v>30</v>
          </cell>
          <cell r="G319">
            <v>36</v>
          </cell>
        </row>
        <row r="320">
          <cell r="A320" t="str">
            <v>F41SILL/T3-H</v>
          </cell>
          <cell r="B320" t="str">
            <v>F30T8</v>
          </cell>
          <cell r="C320" t="str">
            <v>Fluorescent, (1) 48", Super T-8 lamp, Instant Start Ballast, HLO (BF:.96-1.1), Tandem 3 Lamp Ballast</v>
          </cell>
          <cell r="D320" t="str">
            <v>Electronic</v>
          </cell>
          <cell r="E320">
            <v>1</v>
          </cell>
          <cell r="F320">
            <v>30</v>
          </cell>
          <cell r="G320">
            <v>36</v>
          </cell>
        </row>
        <row r="321">
          <cell r="A321" t="str">
            <v>F41SSILL</v>
          </cell>
          <cell r="B321" t="str">
            <v>F28T8</v>
          </cell>
          <cell r="C321" t="str">
            <v>Fluorescent, (1) 48", Super T-8 lamp, Instant Start Ballast, NLO (BF: .85-.95)</v>
          </cell>
          <cell r="D321" t="str">
            <v>Electronic</v>
          </cell>
          <cell r="E321">
            <v>1</v>
          </cell>
          <cell r="F321">
            <v>28</v>
          </cell>
          <cell r="G321">
            <v>26</v>
          </cell>
        </row>
        <row r="322">
          <cell r="A322" t="str">
            <v>F41SSILL/T2</v>
          </cell>
          <cell r="B322" t="str">
            <v>F28T8</v>
          </cell>
          <cell r="C322" t="str">
            <v>Fluorescent, (1) 48", Super T-8 lamp, Instant Start Ballast, NLO (BF: .85-.95), Tandem 2 Lamp Ballast</v>
          </cell>
          <cell r="D322" t="str">
            <v>Electronic</v>
          </cell>
          <cell r="E322">
            <v>1</v>
          </cell>
          <cell r="F322">
            <v>28</v>
          </cell>
          <cell r="G322">
            <v>25</v>
          </cell>
        </row>
        <row r="323">
          <cell r="A323" t="str">
            <v>F41SSILL/T3</v>
          </cell>
          <cell r="B323" t="str">
            <v>F28T8</v>
          </cell>
          <cell r="C323" t="str">
            <v>Fluorescent, (1) 48", Super T-8 lamp, Instant Start Ballast, NLO (BF: .85-.95), Tandem 3 Lamp Ballast</v>
          </cell>
          <cell r="D323" t="str">
            <v>Electronic</v>
          </cell>
          <cell r="E323">
            <v>1</v>
          </cell>
          <cell r="F323">
            <v>28</v>
          </cell>
          <cell r="G323">
            <v>25</v>
          </cell>
        </row>
        <row r="324">
          <cell r="A324" t="str">
            <v>F41SSILL/T4</v>
          </cell>
          <cell r="B324" t="str">
            <v>F28T8</v>
          </cell>
          <cell r="C324" t="str">
            <v>Fluorescent, (1) 48", Super T-8 lamp, Instant Start Ballast, NLO (BF: .85-.95), Tandem 4 Lamp Ballast</v>
          </cell>
          <cell r="D324" t="str">
            <v>Electronic</v>
          </cell>
          <cell r="E324">
            <v>1</v>
          </cell>
          <cell r="F324">
            <v>28</v>
          </cell>
          <cell r="G324">
            <v>24</v>
          </cell>
        </row>
        <row r="325">
          <cell r="A325" t="str">
            <v>F41SSILL-R</v>
          </cell>
          <cell r="B325" t="str">
            <v>F28T8</v>
          </cell>
          <cell r="C325" t="str">
            <v>Fluorescent, (1) 48", Super T-8 lamp, Instant Start Ballast, RLO (BF&lt;0.85)</v>
          </cell>
          <cell r="D325" t="str">
            <v>Electronic</v>
          </cell>
          <cell r="E325">
            <v>1</v>
          </cell>
          <cell r="F325">
            <v>28</v>
          </cell>
          <cell r="G325">
            <v>23</v>
          </cell>
        </row>
        <row r="326">
          <cell r="A326" t="str">
            <v>F41SSILL/T2-R</v>
          </cell>
          <cell r="B326" t="str">
            <v>F28T8</v>
          </cell>
          <cell r="C326" t="str">
            <v>Fluorescent, (1) 48", Super T-8 lamp, IS Ballast, RLO (BF&lt;0.85), Tandem 2 Lamp Ballast</v>
          </cell>
          <cell r="D326" t="str">
            <v>Electronic</v>
          </cell>
          <cell r="E326">
            <v>1</v>
          </cell>
          <cell r="F326">
            <v>28</v>
          </cell>
          <cell r="G326">
            <v>22</v>
          </cell>
        </row>
        <row r="327">
          <cell r="A327" t="str">
            <v>F41SSILL/T3-R</v>
          </cell>
          <cell r="B327" t="str">
            <v>F28T8</v>
          </cell>
          <cell r="C327" t="str">
            <v>Fluorescent, (1) 48", Super T-8 lamp, IS Ballast, RLO (BF&lt;0.85), Tandem 3 Lamp Ballast</v>
          </cell>
          <cell r="D327" t="str">
            <v>Electronic</v>
          </cell>
          <cell r="E327">
            <v>1</v>
          </cell>
          <cell r="F327">
            <v>28</v>
          </cell>
          <cell r="G327">
            <v>22</v>
          </cell>
        </row>
        <row r="328">
          <cell r="A328" t="str">
            <v>F41SSILL/T4-R</v>
          </cell>
          <cell r="B328" t="str">
            <v>F28T8</v>
          </cell>
          <cell r="C328" t="str">
            <v>Fluorescent, (1) 48", Super T-8 lamp, IS Ballast, RLO (BF&lt;0.85), Tandem 4 Lamp Ballast</v>
          </cell>
          <cell r="D328" t="str">
            <v>Electronic</v>
          </cell>
          <cell r="E328">
            <v>1</v>
          </cell>
          <cell r="F328">
            <v>28</v>
          </cell>
          <cell r="G328">
            <v>21</v>
          </cell>
        </row>
        <row r="329">
          <cell r="A329" t="str">
            <v>F41SSILL-H</v>
          </cell>
          <cell r="B329" t="str">
            <v>F28T8</v>
          </cell>
          <cell r="C329" t="str">
            <v>Fluorescent, (1) 48", Super T-8 lamp, Instant Start Ballast, HLO (BF:.96-1.1)</v>
          </cell>
          <cell r="D329" t="str">
            <v>Electronic</v>
          </cell>
          <cell r="E329">
            <v>1</v>
          </cell>
          <cell r="F329">
            <v>28</v>
          </cell>
          <cell r="G329">
            <v>33</v>
          </cell>
        </row>
        <row r="330">
          <cell r="A330" t="str">
            <v>F41SSILL/T2-H</v>
          </cell>
          <cell r="B330" t="str">
            <v>F28T8</v>
          </cell>
          <cell r="C330" t="str">
            <v>Fluorescent, (1) 48", Super T-8 lamp, Instant Start Ballast, HLO (BF:.96-1.1), Tandem 2 Lamp Ballast</v>
          </cell>
          <cell r="D330" t="str">
            <v>Electronic</v>
          </cell>
          <cell r="E330">
            <v>1</v>
          </cell>
          <cell r="F330">
            <v>28</v>
          </cell>
          <cell r="G330">
            <v>32</v>
          </cell>
        </row>
        <row r="331">
          <cell r="A331" t="str">
            <v>F41SSILL/T3-H</v>
          </cell>
          <cell r="B331" t="str">
            <v>F28T8</v>
          </cell>
          <cell r="C331" t="str">
            <v>Fluorescent, (1) 48", Super T-8 lamp, Instant Start Ballast, HLO (BF:.96-1.1), Tandem 3 Lamp Ballast</v>
          </cell>
          <cell r="D331" t="str">
            <v>Electronic</v>
          </cell>
          <cell r="E331">
            <v>1</v>
          </cell>
          <cell r="F331">
            <v>28</v>
          </cell>
          <cell r="G331">
            <v>32</v>
          </cell>
        </row>
        <row r="332">
          <cell r="A332" t="str">
            <v>F41ILL/T2</v>
          </cell>
          <cell r="B332" t="str">
            <v>F32T8</v>
          </cell>
          <cell r="C332" t="str">
            <v>Fluorescent, (1) 48", T-8 lamp, Instant Start Ballast, NLO (BF: .85-.95), Tandem 2 Lamp Ballast</v>
          </cell>
          <cell r="D332" t="str">
            <v>Electronic</v>
          </cell>
          <cell r="E332">
            <v>1</v>
          </cell>
          <cell r="F332">
            <v>32</v>
          </cell>
          <cell r="G332">
            <v>30</v>
          </cell>
        </row>
        <row r="333">
          <cell r="A333" t="str">
            <v>F41ILL/T2-H</v>
          </cell>
          <cell r="B333" t="str">
            <v>F32T8</v>
          </cell>
          <cell r="C333" t="str">
            <v>Fluorescent, (1) 48", T-8 lamp, Instant Start Ballast, HLO (BF:.96-1.1), Tandem 2 Lamp Ballast</v>
          </cell>
          <cell r="D333" t="str">
            <v>Electronic</v>
          </cell>
          <cell r="E333">
            <v>1</v>
          </cell>
          <cell r="F333">
            <v>32</v>
          </cell>
          <cell r="G333">
            <v>33</v>
          </cell>
        </row>
        <row r="334">
          <cell r="A334" t="str">
            <v>F41ILL/T2-R</v>
          </cell>
          <cell r="B334" t="str">
            <v>F32T8</v>
          </cell>
          <cell r="C334" t="str">
            <v>Fluorescent, (1) 48", T-8 lamp, IS Ballast, RLO (BF&lt;0.85), Tandem 2 Lamp Ballast</v>
          </cell>
          <cell r="D334" t="str">
            <v>Electronic</v>
          </cell>
          <cell r="E334">
            <v>1</v>
          </cell>
          <cell r="F334">
            <v>32</v>
          </cell>
          <cell r="G334">
            <v>26</v>
          </cell>
        </row>
        <row r="335">
          <cell r="A335" t="str">
            <v>F41ILL/T3</v>
          </cell>
          <cell r="B335" t="str">
            <v>F32T8</v>
          </cell>
          <cell r="C335" t="str">
            <v>Fluorescent, (1) 48", T-8 lamp, Instant Start Ballast, NLO (BF: .85-.95), Tandem 3 Lamp Ballast</v>
          </cell>
          <cell r="D335" t="str">
            <v>Electronic</v>
          </cell>
          <cell r="E335">
            <v>1</v>
          </cell>
          <cell r="F335">
            <v>32</v>
          </cell>
          <cell r="G335">
            <v>30</v>
          </cell>
        </row>
        <row r="336">
          <cell r="A336" t="str">
            <v>F41ILL/T3-H</v>
          </cell>
          <cell r="B336" t="str">
            <v>F32T8</v>
          </cell>
          <cell r="C336" t="str">
            <v>Fluorescent, (1) 48", T-8 lamp, Instant Start Ballast, HLO (BF:.96-1.1), Tandem 3 Lamp Ballast</v>
          </cell>
          <cell r="D336" t="str">
            <v>Electronic</v>
          </cell>
          <cell r="E336">
            <v>1</v>
          </cell>
          <cell r="F336">
            <v>32</v>
          </cell>
          <cell r="G336">
            <v>31</v>
          </cell>
        </row>
        <row r="337">
          <cell r="A337" t="str">
            <v>F41ILL/T3-R</v>
          </cell>
          <cell r="B337" t="str">
            <v>F32T8</v>
          </cell>
          <cell r="C337" t="str">
            <v>Fluorescent, (1) 48", T-8 lamp, IS Ballast, RLO (BF&lt;0.85), Tandem 3 Lamp Ballast</v>
          </cell>
          <cell r="D337" t="str">
            <v>Electronic</v>
          </cell>
          <cell r="E337">
            <v>1</v>
          </cell>
          <cell r="F337">
            <v>32</v>
          </cell>
          <cell r="G337">
            <v>26</v>
          </cell>
        </row>
        <row r="338">
          <cell r="A338" t="str">
            <v>F41ILL/T4</v>
          </cell>
          <cell r="B338" t="str">
            <v>F32T8</v>
          </cell>
          <cell r="C338" t="str">
            <v>Fluorescent, (1) 48", T-8 lamp, Instant Start Ballast, NLO (BF: .85-.95), Tandem 4 Lamp Ballast</v>
          </cell>
          <cell r="D338" t="str">
            <v>Electronic</v>
          </cell>
          <cell r="E338">
            <v>1</v>
          </cell>
          <cell r="F338">
            <v>32</v>
          </cell>
          <cell r="G338">
            <v>28</v>
          </cell>
        </row>
        <row r="339">
          <cell r="A339" t="str">
            <v>F41ILL/T4-R</v>
          </cell>
          <cell r="B339" t="str">
            <v>F32T8</v>
          </cell>
          <cell r="C339" t="str">
            <v>Fluorescent, (1) 48", T-8 lamp, IS Ballast, RLO (BF&lt;0.85), Tandem 4 Lamp Ballast</v>
          </cell>
          <cell r="D339" t="str">
            <v>Electronic</v>
          </cell>
          <cell r="E339">
            <v>1</v>
          </cell>
          <cell r="F339">
            <v>32</v>
          </cell>
          <cell r="G339">
            <v>26</v>
          </cell>
        </row>
        <row r="340">
          <cell r="A340" t="str">
            <v>F41ILL-H</v>
          </cell>
          <cell r="B340" t="str">
            <v>F32T8</v>
          </cell>
          <cell r="C340" t="str">
            <v>Fluorescent, (1) 48", T-8 lamp, Instant Start Ballast, HLO (BF:.96-1.1)</v>
          </cell>
          <cell r="D340" t="str">
            <v>Electronic</v>
          </cell>
          <cell r="E340">
            <v>1</v>
          </cell>
          <cell r="F340">
            <v>32</v>
          </cell>
          <cell r="G340">
            <v>36</v>
          </cell>
        </row>
        <row r="341">
          <cell r="A341" t="str">
            <v>F41LE</v>
          </cell>
          <cell r="B341" t="str">
            <v>F32T8</v>
          </cell>
          <cell r="C341" t="str">
            <v>Fluorescent, (1) 48", T-8 lamp</v>
          </cell>
          <cell r="D341" t="str">
            <v>Mag-ES</v>
          </cell>
          <cell r="E341">
            <v>1</v>
          </cell>
          <cell r="F341">
            <v>32</v>
          </cell>
          <cell r="G341">
            <v>35</v>
          </cell>
        </row>
        <row r="342">
          <cell r="A342" t="str">
            <v>F41LL</v>
          </cell>
          <cell r="B342" t="str">
            <v>F32T8</v>
          </cell>
          <cell r="C342" t="str">
            <v>Fluorescent, (1) 48", T-8 lamp, Rapid Start Ballast, NLO (BF: .85-.95)</v>
          </cell>
          <cell r="D342" t="str">
            <v>Electronic</v>
          </cell>
          <cell r="E342">
            <v>1</v>
          </cell>
          <cell r="F342">
            <v>32</v>
          </cell>
          <cell r="G342">
            <v>32</v>
          </cell>
        </row>
        <row r="343">
          <cell r="A343" t="str">
            <v>F41LL/T2</v>
          </cell>
          <cell r="B343" t="str">
            <v>F32T8</v>
          </cell>
          <cell r="C343" t="str">
            <v>Fluorescent, (1) 48", T-8 lamp, Rapid Start Ballast, NLO (BF: .85-.95), Tandem 2 Lamp Ballast</v>
          </cell>
          <cell r="D343" t="str">
            <v>Electronic</v>
          </cell>
          <cell r="E343">
            <v>1</v>
          </cell>
          <cell r="F343">
            <v>32</v>
          </cell>
          <cell r="G343">
            <v>30</v>
          </cell>
        </row>
        <row r="344">
          <cell r="A344" t="str">
            <v>F41LL/T2-H</v>
          </cell>
          <cell r="B344" t="str">
            <v>F32T8</v>
          </cell>
          <cell r="C344" t="str">
            <v>Fluorescent, (1) 48", T-8 lamp, Rapid Start Ballast, HLO (BF:.96-1.1), Tandem 2 Lamp Ballast</v>
          </cell>
          <cell r="D344" t="str">
            <v>Electronic</v>
          </cell>
          <cell r="E344">
            <v>1</v>
          </cell>
          <cell r="F344">
            <v>32</v>
          </cell>
          <cell r="G344">
            <v>39</v>
          </cell>
        </row>
        <row r="345">
          <cell r="A345" t="str">
            <v>F41LL/T2-R</v>
          </cell>
          <cell r="B345" t="str">
            <v>F32T8</v>
          </cell>
          <cell r="C345" t="str">
            <v>Fluorescent, (1) 48", T-8 lamp, Rapid Start Ballast, RLO (BF&lt;0.85), Tandem 2 Lamp Ballast</v>
          </cell>
          <cell r="D345" t="str">
            <v>Electronic</v>
          </cell>
          <cell r="E345">
            <v>1</v>
          </cell>
          <cell r="F345">
            <v>32</v>
          </cell>
          <cell r="G345">
            <v>27</v>
          </cell>
        </row>
        <row r="346">
          <cell r="A346" t="str">
            <v>F41LL/T3</v>
          </cell>
          <cell r="B346" t="str">
            <v>F32T8</v>
          </cell>
          <cell r="C346" t="str">
            <v>Fluorescent, (1) 48", T-8 lamp, Rapid Start Ballast, NLO (BF: .85-.95), Tandem 3 Lamp Ballast</v>
          </cell>
          <cell r="D346" t="str">
            <v>Electronic</v>
          </cell>
          <cell r="E346">
            <v>1</v>
          </cell>
          <cell r="F346">
            <v>32</v>
          </cell>
          <cell r="G346">
            <v>31</v>
          </cell>
        </row>
        <row r="347">
          <cell r="A347" t="str">
            <v>F41LL/T3-H</v>
          </cell>
          <cell r="B347" t="str">
            <v>F32T8</v>
          </cell>
          <cell r="C347" t="str">
            <v>Fluorescent, (1) 48", T-8 lamp, Rapid Start Ballast, HLO (BF:.96-1.1), Tandem 3 Lamp Ballast</v>
          </cell>
          <cell r="D347" t="str">
            <v>Electronic</v>
          </cell>
          <cell r="E347">
            <v>1</v>
          </cell>
          <cell r="F347">
            <v>32</v>
          </cell>
          <cell r="G347">
            <v>33</v>
          </cell>
        </row>
        <row r="348">
          <cell r="A348" t="str">
            <v>F41LL/T3-R</v>
          </cell>
          <cell r="B348" t="str">
            <v>F32T8</v>
          </cell>
          <cell r="C348" t="str">
            <v>Fluorescent, (1) 48", T-8 lamp, Rapid Start Ballast, RLO (BF&lt;0.85), Tandem 3 Lamp Ballast</v>
          </cell>
          <cell r="D348" t="str">
            <v>Electronic</v>
          </cell>
          <cell r="E348">
            <v>1</v>
          </cell>
          <cell r="F348">
            <v>32</v>
          </cell>
          <cell r="G348">
            <v>25</v>
          </cell>
        </row>
        <row r="349">
          <cell r="A349" t="str">
            <v>F41LL/T4</v>
          </cell>
          <cell r="B349" t="str">
            <v>F32T8</v>
          </cell>
          <cell r="C349" t="str">
            <v>Fluorescent, (1) 48", T-8 lamp, Rapid Start Ballast, NLO (BF: .85-.95), Tandem 4 Lamp Ballast</v>
          </cell>
          <cell r="D349" t="str">
            <v>Electronic</v>
          </cell>
          <cell r="E349">
            <v>1</v>
          </cell>
          <cell r="F349">
            <v>32</v>
          </cell>
          <cell r="G349">
            <v>30</v>
          </cell>
        </row>
        <row r="350">
          <cell r="A350" t="str">
            <v>F41LL/T4-R</v>
          </cell>
          <cell r="B350" t="str">
            <v>F32T8</v>
          </cell>
          <cell r="C350" t="str">
            <v>Fluorescent, (1) 48", T-8 lamp, Rapid Start Ballast, RLO (BF&lt;0.85), Tandem 4 Lamp Ballast</v>
          </cell>
          <cell r="D350" t="str">
            <v>Electronic</v>
          </cell>
          <cell r="E350">
            <v>1</v>
          </cell>
          <cell r="F350">
            <v>32</v>
          </cell>
          <cell r="G350">
            <v>26</v>
          </cell>
        </row>
        <row r="351">
          <cell r="A351" t="str">
            <v>F41LL-H</v>
          </cell>
          <cell r="B351" t="str">
            <v>F32T8</v>
          </cell>
          <cell r="C351" t="str">
            <v>Fluorescent, (1) 48", T-8 lamp, Rapid Start Ballast, HLO (BF:.96-1.1)</v>
          </cell>
          <cell r="D351" t="str">
            <v>Electronic</v>
          </cell>
          <cell r="E351">
            <v>1</v>
          </cell>
          <cell r="F351">
            <v>32</v>
          </cell>
          <cell r="G351">
            <v>39</v>
          </cell>
        </row>
        <row r="352">
          <cell r="A352" t="str">
            <v>F41LL-R</v>
          </cell>
          <cell r="B352" t="str">
            <v>F32T8</v>
          </cell>
          <cell r="C352" t="str">
            <v>Fluorescent, (1) 48", T-8 lamp, Rapid Start Ballast, RLO (BF&lt;0.85)</v>
          </cell>
          <cell r="D352" t="str">
            <v>Electronic</v>
          </cell>
          <cell r="E352">
            <v>1</v>
          </cell>
          <cell r="F352">
            <v>32</v>
          </cell>
          <cell r="G352">
            <v>27</v>
          </cell>
        </row>
        <row r="353">
          <cell r="A353" t="str">
            <v>F41SE</v>
          </cell>
          <cell r="B353" t="str">
            <v>F40T12</v>
          </cell>
          <cell r="C353" t="str">
            <v>Fluorescent, (1) 48", STD lamp</v>
          </cell>
          <cell r="D353" t="str">
            <v>Mag-ES</v>
          </cell>
          <cell r="E353">
            <v>1</v>
          </cell>
          <cell r="F353">
            <v>40</v>
          </cell>
          <cell r="G353">
            <v>50</v>
          </cell>
        </row>
        <row r="354">
          <cell r="A354" t="str">
            <v>F41GHL</v>
          </cell>
          <cell r="B354" t="str">
            <v>F48T5/HO</v>
          </cell>
          <cell r="C354" t="str">
            <v>Fluorescent, (1) 48", STD HO T5 lamp</v>
          </cell>
          <cell r="D354" t="str">
            <v>Electronic</v>
          </cell>
          <cell r="E354">
            <v>1</v>
          </cell>
          <cell r="F354">
            <v>54</v>
          </cell>
          <cell r="G354">
            <v>59</v>
          </cell>
        </row>
        <row r="355">
          <cell r="A355" t="str">
            <v>F41SHS</v>
          </cell>
          <cell r="B355" t="str">
            <v>F48T12/HO</v>
          </cell>
          <cell r="C355" t="str">
            <v>Fluorescent, (1) 48", STD HO lamp</v>
          </cell>
          <cell r="D355" t="str">
            <v>Mag-STD</v>
          </cell>
          <cell r="E355">
            <v>1</v>
          </cell>
          <cell r="F355">
            <v>60</v>
          </cell>
          <cell r="G355">
            <v>85</v>
          </cell>
        </row>
        <row r="356">
          <cell r="A356" t="str">
            <v>F41SIL</v>
          </cell>
          <cell r="B356" t="str">
            <v>F48T12</v>
          </cell>
          <cell r="C356" t="str">
            <v>Fluorescent, (1) 48", STD IS lamp, Electronic ballast</v>
          </cell>
          <cell r="D356" t="str">
            <v>Electronic</v>
          </cell>
          <cell r="E356">
            <v>1</v>
          </cell>
          <cell r="F356">
            <v>39</v>
          </cell>
          <cell r="G356">
            <v>46</v>
          </cell>
        </row>
        <row r="357">
          <cell r="A357" t="str">
            <v>F41SIL/T2</v>
          </cell>
          <cell r="B357" t="str">
            <v>F48T12</v>
          </cell>
          <cell r="C357" t="str">
            <v>Fluorescent, (1) 48", STD IS lamp, Electronic ballast, tandem wired</v>
          </cell>
          <cell r="D357" t="str">
            <v>Electronic</v>
          </cell>
          <cell r="E357">
            <v>1</v>
          </cell>
          <cell r="F357">
            <v>39</v>
          </cell>
          <cell r="G357">
            <v>37</v>
          </cell>
        </row>
        <row r="358">
          <cell r="A358" t="str">
            <v>F41SIS</v>
          </cell>
          <cell r="B358" t="str">
            <v>F48T12</v>
          </cell>
          <cell r="C358" t="str">
            <v>Fluorescent, (1) 48", STD IS lamp </v>
          </cell>
          <cell r="D358" t="str">
            <v>Mag-STD</v>
          </cell>
          <cell r="E358">
            <v>1</v>
          </cell>
          <cell r="F358">
            <v>39</v>
          </cell>
          <cell r="G358">
            <v>60</v>
          </cell>
        </row>
        <row r="359">
          <cell r="A359" t="str">
            <v>F41SIS/T2</v>
          </cell>
          <cell r="B359" t="str">
            <v>F48T12</v>
          </cell>
          <cell r="C359" t="str">
            <v>Fluorescent, (1) 48", STD IS lamp, tandem to 2-lamp ballast</v>
          </cell>
          <cell r="D359" t="str">
            <v>Mag-STD</v>
          </cell>
          <cell r="E359">
            <v>1</v>
          </cell>
          <cell r="F359">
            <v>39</v>
          </cell>
          <cell r="G359">
            <v>52</v>
          </cell>
        </row>
        <row r="360">
          <cell r="A360" t="str">
            <v>F41GL</v>
          </cell>
          <cell r="B360" t="str">
            <v>F48T5</v>
          </cell>
          <cell r="C360" t="str">
            <v>Fluorescent, (1) 48", STD T5 lamp</v>
          </cell>
          <cell r="D360" t="str">
            <v>Electronic</v>
          </cell>
          <cell r="E360">
            <v>1</v>
          </cell>
          <cell r="F360">
            <v>28</v>
          </cell>
          <cell r="G360">
            <v>32</v>
          </cell>
        </row>
        <row r="361">
          <cell r="A361" t="str">
            <v>F41SL/T2</v>
          </cell>
          <cell r="B361" t="str">
            <v>F40T12</v>
          </cell>
          <cell r="C361" t="str">
            <v>Fluorescent, (1) 48", T-12 STD lamp, Rapid Start Ballast, NLO (BF: .85-.95), Tandem 2 Lamp Ballast</v>
          </cell>
          <cell r="D361" t="str">
            <v>Electronic</v>
          </cell>
          <cell r="E361">
            <v>1</v>
          </cell>
          <cell r="F361">
            <v>40</v>
          </cell>
          <cell r="G361">
            <v>36</v>
          </cell>
        </row>
        <row r="362">
          <cell r="A362" t="str">
            <v>F41SS</v>
          </cell>
          <cell r="B362" t="str">
            <v>F40T12</v>
          </cell>
          <cell r="C362" t="str">
            <v>Fluorescent, (1) 48", STD lamp</v>
          </cell>
          <cell r="D362" t="str">
            <v>Mag-STD</v>
          </cell>
          <cell r="E362">
            <v>1</v>
          </cell>
          <cell r="F362">
            <v>40</v>
          </cell>
          <cell r="G362">
            <v>57</v>
          </cell>
        </row>
        <row r="363">
          <cell r="A363" t="str">
            <v>F41SVS</v>
          </cell>
          <cell r="B363" t="str">
            <v>F48T12/VHO</v>
          </cell>
          <cell r="C363" t="str">
            <v>Fluorescent, (1) 48", STD VHO lamp</v>
          </cell>
          <cell r="D363" t="str">
            <v>Mag-STD</v>
          </cell>
          <cell r="E363">
            <v>1</v>
          </cell>
          <cell r="F363">
            <v>110</v>
          </cell>
          <cell r="G363">
            <v>135</v>
          </cell>
        </row>
        <row r="364">
          <cell r="A364" t="str">
            <v>F41TS</v>
          </cell>
          <cell r="B364" t="str">
            <v>F40T10</v>
          </cell>
          <cell r="C364" t="str">
            <v>Fluorescent, (1) 48", T-10 lamp</v>
          </cell>
          <cell r="D364" t="str">
            <v>Mag-STD</v>
          </cell>
          <cell r="E364">
            <v>1</v>
          </cell>
          <cell r="F364">
            <v>40</v>
          </cell>
          <cell r="G364">
            <v>51</v>
          </cell>
        </row>
        <row r="365">
          <cell r="A365" t="str">
            <v>F42EE</v>
          </cell>
          <cell r="B365" t="str">
            <v>F40T12/ES</v>
          </cell>
          <cell r="C365" t="str">
            <v>Fluorescent, (2) 48", ES lamp</v>
          </cell>
          <cell r="D365" t="str">
            <v>Mag-ES</v>
          </cell>
          <cell r="E365">
            <v>2</v>
          </cell>
          <cell r="F365">
            <v>34</v>
          </cell>
          <cell r="G365">
            <v>72</v>
          </cell>
        </row>
        <row r="366">
          <cell r="A366" t="str">
            <v>F42EE/D2</v>
          </cell>
          <cell r="B366" t="str">
            <v>F40T12/ES</v>
          </cell>
          <cell r="C366" t="str">
            <v>Fluorescent, (2) 48", ES lamp, 2 Ballasts (delamped)</v>
          </cell>
          <cell r="D366" t="str">
            <v>Mag-ES</v>
          </cell>
          <cell r="E366">
            <v>2</v>
          </cell>
          <cell r="F366">
            <v>34</v>
          </cell>
          <cell r="G366">
            <v>76</v>
          </cell>
        </row>
        <row r="367">
          <cell r="A367" t="str">
            <v>F42EHS</v>
          </cell>
          <cell r="B367" t="str">
            <v>F48T12/HO/ES</v>
          </cell>
          <cell r="C367" t="str">
            <v>Fluorescent, (2) 42", HO lamp (3.5' lamp)</v>
          </cell>
          <cell r="D367" t="str">
            <v>Mag-STD</v>
          </cell>
          <cell r="E367">
            <v>2</v>
          </cell>
          <cell r="F367">
            <v>55</v>
          </cell>
          <cell r="G367">
            <v>135</v>
          </cell>
        </row>
        <row r="368">
          <cell r="A368" t="str">
            <v>F42EIS</v>
          </cell>
          <cell r="B368" t="str">
            <v>F48T12/ES</v>
          </cell>
          <cell r="C368" t="str">
            <v>Fluorescent, (2) 48" ES Instant Start lamp. Magnetic ballast</v>
          </cell>
          <cell r="D368" t="str">
            <v>Mag-STD</v>
          </cell>
          <cell r="E368">
            <v>2</v>
          </cell>
          <cell r="F368">
            <v>30</v>
          </cell>
          <cell r="G368">
            <v>82</v>
          </cell>
        </row>
        <row r="369">
          <cell r="A369" t="str">
            <v>F42EL</v>
          </cell>
          <cell r="B369" t="str">
            <v>F40T12/ES</v>
          </cell>
          <cell r="C369" t="str">
            <v>Fluorescent, (2) 48", T12 ES lamps, Electronic Ballast</v>
          </cell>
          <cell r="D369" t="str">
            <v>Electronic</v>
          </cell>
          <cell r="E369">
            <v>2</v>
          </cell>
          <cell r="F369">
            <v>34</v>
          </cell>
          <cell r="G369">
            <v>60</v>
          </cell>
        </row>
        <row r="370">
          <cell r="A370" t="str">
            <v>F42ES</v>
          </cell>
          <cell r="B370" t="str">
            <v>F40T12/ES</v>
          </cell>
          <cell r="C370" t="str">
            <v>Fluorescent, (2) 48", ES lamp</v>
          </cell>
          <cell r="D370" t="str">
            <v>Mag-STD</v>
          </cell>
          <cell r="E370">
            <v>2</v>
          </cell>
          <cell r="F370">
            <v>34</v>
          </cell>
          <cell r="G370">
            <v>80</v>
          </cell>
        </row>
        <row r="371">
          <cell r="A371" t="str">
            <v>F42EVS</v>
          </cell>
          <cell r="B371" t="str">
            <v>F48T12/VHO/ES</v>
          </cell>
          <cell r="C371" t="str">
            <v>Fluorescent, (2) 48", VHO ES lamp</v>
          </cell>
          <cell r="D371" t="str">
            <v>Mag-STD</v>
          </cell>
          <cell r="E371">
            <v>2</v>
          </cell>
          <cell r="G371">
            <v>210</v>
          </cell>
        </row>
        <row r="372">
          <cell r="A372" t="str">
            <v>F42IAL/T4-R</v>
          </cell>
          <cell r="B372" t="str">
            <v>F25T12</v>
          </cell>
          <cell r="C372" t="str">
            <v>Fluorescent, (2) 48", F25T12 lamp, Instant Start, Tandem 4-Lamp Ballast, RLO (BF&lt;0.85)</v>
          </cell>
          <cell r="D372" t="str">
            <v>Electronic</v>
          </cell>
          <cell r="E372">
            <v>2</v>
          </cell>
          <cell r="F372">
            <v>25</v>
          </cell>
          <cell r="G372">
            <v>40</v>
          </cell>
        </row>
        <row r="373">
          <cell r="A373" t="str">
            <v>F42IAL-R</v>
          </cell>
          <cell r="B373" t="str">
            <v>F25T12</v>
          </cell>
          <cell r="C373" t="str">
            <v>Fluorescent, (2) 48", F25T12 lamp, Instant Start Ballast, RLO (BF&lt;0.85)</v>
          </cell>
          <cell r="D373" t="str">
            <v>Electronic</v>
          </cell>
          <cell r="E373">
            <v>2</v>
          </cell>
          <cell r="F373">
            <v>25</v>
          </cell>
          <cell r="G373">
            <v>39</v>
          </cell>
        </row>
        <row r="374">
          <cell r="A374" t="str">
            <v>F42ILL</v>
          </cell>
          <cell r="B374" t="str">
            <v>F32T8</v>
          </cell>
          <cell r="C374" t="str">
            <v>Fluorescent, (2) 48", T-8 lamp, Instant Start Ballast, NLO (BF: .85-.95)</v>
          </cell>
          <cell r="D374" t="str">
            <v>Electronic</v>
          </cell>
          <cell r="E374">
            <v>2</v>
          </cell>
          <cell r="F374">
            <v>32</v>
          </cell>
          <cell r="G374">
            <v>59</v>
          </cell>
        </row>
        <row r="375">
          <cell r="A375" t="str">
            <v>F42SILL</v>
          </cell>
          <cell r="B375" t="str">
            <v>F30T8</v>
          </cell>
          <cell r="C375" t="str">
            <v>Fluorescent, (2) 48", Super T-8 lamp, Instant Start Ballast, NLO (BF: .85-.95)</v>
          </cell>
          <cell r="D375" t="str">
            <v>Electronic</v>
          </cell>
          <cell r="E375">
            <v>2</v>
          </cell>
          <cell r="F375">
            <v>30</v>
          </cell>
          <cell r="G375">
            <v>53</v>
          </cell>
        </row>
        <row r="376">
          <cell r="A376" t="str">
            <v>F41SILL/T4</v>
          </cell>
          <cell r="B376" t="str">
            <v>F30T8</v>
          </cell>
          <cell r="C376" t="str">
            <v>Fluorescent, (2) 48", Super T-8 lamp, Instant Start Ballast, NLO (BF: .85-.95), Tandem 4 Lamp Ballast</v>
          </cell>
          <cell r="D376" t="str">
            <v>Electronic</v>
          </cell>
          <cell r="E376">
            <v>2</v>
          </cell>
          <cell r="F376">
            <v>30</v>
          </cell>
          <cell r="G376">
            <v>52</v>
          </cell>
        </row>
        <row r="377">
          <cell r="A377" t="str">
            <v>F42SILL-R</v>
          </cell>
          <cell r="B377" t="str">
            <v>F30T8</v>
          </cell>
          <cell r="C377" t="str">
            <v>Fluorescent, (2) 48", Super T-8 lamp, Instant Start Ballast, RLO (BF&lt;0.85)</v>
          </cell>
          <cell r="D377" t="str">
            <v>Electronic</v>
          </cell>
          <cell r="E377">
            <v>2</v>
          </cell>
          <cell r="F377">
            <v>30</v>
          </cell>
          <cell r="G377">
            <v>47</v>
          </cell>
        </row>
        <row r="378">
          <cell r="A378" t="str">
            <v>F41SILL/T4-R</v>
          </cell>
          <cell r="B378" t="str">
            <v>F30T8</v>
          </cell>
          <cell r="C378" t="str">
            <v>Fluorescent, (2) 48", Super T-8 lamp, IS Ballast, RLO (BF&lt;0.85), Tandem 4 Lamp Ballast</v>
          </cell>
          <cell r="D378" t="str">
            <v>Electronic</v>
          </cell>
          <cell r="E378">
            <v>2</v>
          </cell>
          <cell r="F378">
            <v>30</v>
          </cell>
          <cell r="G378">
            <v>46</v>
          </cell>
        </row>
        <row r="379">
          <cell r="A379" t="str">
            <v>F42SILL-H</v>
          </cell>
          <cell r="B379" t="str">
            <v>F30T8</v>
          </cell>
          <cell r="C379" t="str">
            <v>Fluorescent, (2) 48", Super T-8 lamp, Instant Start Ballast, HLO (BF:.96-2.2)</v>
          </cell>
          <cell r="D379" t="str">
            <v>Electronic</v>
          </cell>
          <cell r="E379">
            <v>2</v>
          </cell>
          <cell r="F379">
            <v>30</v>
          </cell>
          <cell r="G379">
            <v>72</v>
          </cell>
        </row>
        <row r="380">
          <cell r="A380" t="str">
            <v>F42SSILL</v>
          </cell>
          <cell r="B380" t="str">
            <v>F28T8</v>
          </cell>
          <cell r="C380" t="str">
            <v>Fluorescent, (2) 48", Super T-8 lamp, Instant Start Ballast, NLO (BF: .85-.95)</v>
          </cell>
          <cell r="D380" t="str">
            <v>Electronic</v>
          </cell>
          <cell r="E380">
            <v>2</v>
          </cell>
          <cell r="F380">
            <v>28</v>
          </cell>
          <cell r="G380">
            <v>48</v>
          </cell>
        </row>
        <row r="381">
          <cell r="A381" t="str">
            <v>F41SSILL/T4</v>
          </cell>
          <cell r="B381" t="str">
            <v>F28T8</v>
          </cell>
          <cell r="C381" t="str">
            <v>Fluorescent, (2) 48", Super T-8 lamp, Instant Start Ballast, NLO (BF: .85-.95), Tandem 4 Lamp Ballast</v>
          </cell>
          <cell r="D381" t="str">
            <v>Electronic</v>
          </cell>
          <cell r="E381">
            <v>2</v>
          </cell>
          <cell r="F381">
            <v>28</v>
          </cell>
          <cell r="G381">
            <v>47</v>
          </cell>
        </row>
        <row r="382">
          <cell r="A382" t="str">
            <v>F42SSILL-R</v>
          </cell>
          <cell r="B382" t="str">
            <v>F28T8</v>
          </cell>
          <cell r="C382" t="str">
            <v>Fluorescent, (2) 48", Super T-8 lamp, Instant Start Ballast, RLO (BF&lt;0.85)</v>
          </cell>
          <cell r="D382" t="str">
            <v>Electronic</v>
          </cell>
          <cell r="E382">
            <v>2</v>
          </cell>
          <cell r="F382">
            <v>28</v>
          </cell>
          <cell r="G382">
            <v>45</v>
          </cell>
        </row>
        <row r="383">
          <cell r="A383" t="str">
            <v>F41SSILL/T4-R</v>
          </cell>
          <cell r="B383" t="str">
            <v>F28T8</v>
          </cell>
          <cell r="C383" t="str">
            <v>Fluorescent, (2) 48", Super T-8 lamp, IS Ballast, RLO (BF&lt;0.85), Tandem 4 Lamp Ballast</v>
          </cell>
          <cell r="D383" t="str">
            <v>Electronic</v>
          </cell>
          <cell r="E383">
            <v>2</v>
          </cell>
          <cell r="F383">
            <v>28</v>
          </cell>
          <cell r="G383">
            <v>44</v>
          </cell>
        </row>
        <row r="384">
          <cell r="A384" t="str">
            <v>F42SSILL-H</v>
          </cell>
          <cell r="B384" t="str">
            <v>F28T8</v>
          </cell>
          <cell r="C384" t="str">
            <v>Fluorescent, (2) 48", Super T-8 lamp, Instant Start Ballast, HLO (BF:.96-2.2)</v>
          </cell>
          <cell r="D384" t="str">
            <v>Electronic</v>
          </cell>
          <cell r="E384">
            <v>2</v>
          </cell>
          <cell r="F384">
            <v>28</v>
          </cell>
          <cell r="G384">
            <v>67</v>
          </cell>
        </row>
        <row r="385">
          <cell r="A385" t="str">
            <v>F42ILL/T4</v>
          </cell>
          <cell r="B385" t="str">
            <v>F32T8</v>
          </cell>
          <cell r="C385" t="str">
            <v>Fluorescent, (2) 48", T-8 lamp, Instant Start Ballast, NLO (BF: .85-.95), Tandem 4 Lamp Ballast</v>
          </cell>
          <cell r="D385" t="str">
            <v>Electronic</v>
          </cell>
          <cell r="E385">
            <v>2</v>
          </cell>
          <cell r="F385">
            <v>32</v>
          </cell>
          <cell r="G385">
            <v>56</v>
          </cell>
        </row>
        <row r="386">
          <cell r="A386" t="str">
            <v>F42ILL/T4-R</v>
          </cell>
          <cell r="B386" t="str">
            <v>F32T8</v>
          </cell>
          <cell r="C386" t="str">
            <v>Fluorescent, (2) 48", T-8 lamp, Instant Start Ballast, RLO (BF&lt;0.85), Tandem 4 Lamp Ballast</v>
          </cell>
          <cell r="D386" t="str">
            <v>Electronic</v>
          </cell>
          <cell r="E386">
            <v>2</v>
          </cell>
          <cell r="F386">
            <v>32</v>
          </cell>
          <cell r="G386">
            <v>51</v>
          </cell>
        </row>
        <row r="387">
          <cell r="A387" t="str">
            <v>F42ILL-H</v>
          </cell>
          <cell r="B387" t="str">
            <v>F32T8</v>
          </cell>
          <cell r="C387" t="str">
            <v>Fluorescent, (2) 48", T-8 lamp, Instant Start Ballast, HLO (BF:.96-1.1)</v>
          </cell>
          <cell r="D387" t="str">
            <v>Electronic</v>
          </cell>
          <cell r="E387">
            <v>2</v>
          </cell>
          <cell r="F387">
            <v>32</v>
          </cell>
          <cell r="G387">
            <v>65</v>
          </cell>
        </row>
        <row r="388">
          <cell r="A388" t="str">
            <v>F42ILL-R</v>
          </cell>
          <cell r="B388" t="str">
            <v>F32T8</v>
          </cell>
          <cell r="C388" t="str">
            <v>Fluorescent, (2) 48", T-8 lamp, Instant Start Ballast, RLO (BF&lt;0.85)</v>
          </cell>
          <cell r="D388" t="str">
            <v>Electronic</v>
          </cell>
          <cell r="E388">
            <v>2</v>
          </cell>
          <cell r="F388">
            <v>32</v>
          </cell>
          <cell r="G388">
            <v>52</v>
          </cell>
        </row>
        <row r="389">
          <cell r="A389" t="str">
            <v>F42ILL-V</v>
          </cell>
          <cell r="B389" t="str">
            <v>F32T8</v>
          </cell>
          <cell r="C389" t="str">
            <v>Fluorescent, (2) 48", T-8 lamp, Instant Start Ballast, VHLO (BF&gt;1.1)</v>
          </cell>
          <cell r="D389" t="str">
            <v>Electronic</v>
          </cell>
          <cell r="E389">
            <v>2</v>
          </cell>
          <cell r="F389">
            <v>32</v>
          </cell>
          <cell r="G389">
            <v>79</v>
          </cell>
        </row>
        <row r="390">
          <cell r="A390" t="str">
            <v>F42LE</v>
          </cell>
          <cell r="B390" t="str">
            <v>F32T8</v>
          </cell>
          <cell r="C390" t="str">
            <v>Fluorescent, (2) 48", T-8 lamp</v>
          </cell>
          <cell r="D390" t="str">
            <v>Mag-ES</v>
          </cell>
          <cell r="E390">
            <v>2</v>
          </cell>
          <cell r="F390">
            <v>32</v>
          </cell>
          <cell r="G390">
            <v>71</v>
          </cell>
        </row>
        <row r="391">
          <cell r="A391" t="str">
            <v>F42LL</v>
          </cell>
          <cell r="B391" t="str">
            <v>F32T8</v>
          </cell>
          <cell r="C391" t="str">
            <v>Fluorescent, (2) 48", T-8 lamp, Rapid Start Ballast, NLO (BF: .85-.95)</v>
          </cell>
          <cell r="D391" t="str">
            <v>Electronic</v>
          </cell>
          <cell r="E391">
            <v>2</v>
          </cell>
          <cell r="F391">
            <v>32</v>
          </cell>
          <cell r="G391">
            <v>60</v>
          </cell>
        </row>
        <row r="392">
          <cell r="A392" t="str">
            <v>F42LL/T4</v>
          </cell>
          <cell r="B392" t="str">
            <v>F32T8</v>
          </cell>
          <cell r="C392" t="str">
            <v>Fluorescent, (2) 48", T-8 lamp, Rapid Start Ballast, NLO (BF: .85-.95), Tandem 4 Lamp Ballast</v>
          </cell>
          <cell r="D392" t="str">
            <v>Electronic</v>
          </cell>
          <cell r="E392">
            <v>2</v>
          </cell>
          <cell r="F392">
            <v>32</v>
          </cell>
          <cell r="G392">
            <v>59</v>
          </cell>
        </row>
        <row r="393">
          <cell r="A393" t="str">
            <v>F42LL/T4-R</v>
          </cell>
          <cell r="B393" t="str">
            <v>F32T8</v>
          </cell>
          <cell r="C393" t="str">
            <v>Fluorescent, (2) 48", T-8 lamp, Rapid Start Ballast, RLO (BF&lt;0.85), Tandem 4 Lamp Ballast</v>
          </cell>
          <cell r="D393" t="str">
            <v>Electronic</v>
          </cell>
          <cell r="E393">
            <v>2</v>
          </cell>
          <cell r="F393">
            <v>32</v>
          </cell>
          <cell r="G393">
            <v>53</v>
          </cell>
        </row>
        <row r="394">
          <cell r="A394" t="str">
            <v>F42LL-H</v>
          </cell>
          <cell r="B394" t="str">
            <v>F32T8</v>
          </cell>
          <cell r="C394" t="str">
            <v>Fluorescent, (2) 48", T-8 lamp, Rapid Start Ballast, HLO (BF:.96-1.1)</v>
          </cell>
          <cell r="D394" t="str">
            <v>Electronic</v>
          </cell>
          <cell r="E394">
            <v>2</v>
          </cell>
          <cell r="F394">
            <v>32</v>
          </cell>
          <cell r="G394">
            <v>70</v>
          </cell>
        </row>
        <row r="395">
          <cell r="A395" t="str">
            <v>F42LL-R</v>
          </cell>
          <cell r="B395" t="str">
            <v>F32T8</v>
          </cell>
          <cell r="C395" t="str">
            <v>Fluorescent, (2) 48", T-8 lamp, Rapid Start Ballast, RLO (BF&lt;0.85)</v>
          </cell>
          <cell r="D395" t="str">
            <v>Electronic</v>
          </cell>
          <cell r="E395">
            <v>2</v>
          </cell>
          <cell r="F395">
            <v>32</v>
          </cell>
          <cell r="G395">
            <v>54</v>
          </cell>
        </row>
        <row r="396">
          <cell r="A396" t="str">
            <v>F42LL-V</v>
          </cell>
          <cell r="B396" t="str">
            <v>F32T8</v>
          </cell>
          <cell r="C396" t="str">
            <v>Fluorescent, (2) 48", T-8 lamp, Rapid Start Ballast, VHLO (BF&gt;1.1)</v>
          </cell>
          <cell r="D396" t="str">
            <v>Electronic</v>
          </cell>
          <cell r="E396">
            <v>2</v>
          </cell>
          <cell r="F396">
            <v>32</v>
          </cell>
          <cell r="G396">
            <v>85</v>
          </cell>
        </row>
        <row r="397">
          <cell r="A397" t="str">
            <v>F42SE</v>
          </cell>
          <cell r="B397" t="str">
            <v>F40T12</v>
          </cell>
          <cell r="C397" t="str">
            <v>Fluorescent, (2) 48", STD lamp</v>
          </cell>
          <cell r="D397" t="str">
            <v>Mag-ES</v>
          </cell>
          <cell r="E397">
            <v>2</v>
          </cell>
          <cell r="F397">
            <v>40</v>
          </cell>
          <cell r="G397">
            <v>86</v>
          </cell>
        </row>
        <row r="398">
          <cell r="A398" t="str">
            <v>F42GHL</v>
          </cell>
          <cell r="B398" t="str">
            <v>F48T5/HO</v>
          </cell>
          <cell r="C398" t="str">
            <v>Fluorescent, (2) 48", STD HO T5 lamp</v>
          </cell>
          <cell r="D398" t="str">
            <v>Electronic</v>
          </cell>
          <cell r="E398">
            <v>2</v>
          </cell>
          <cell r="F398">
            <v>54</v>
          </cell>
          <cell r="G398">
            <v>117</v>
          </cell>
        </row>
        <row r="399">
          <cell r="A399" t="str">
            <v>F42SHS</v>
          </cell>
          <cell r="B399" t="str">
            <v>F48T12/HO</v>
          </cell>
          <cell r="C399" t="str">
            <v>Fluorescent, (2) 48", STD HO lamp</v>
          </cell>
          <cell r="D399" t="str">
            <v>Mag-STD</v>
          </cell>
          <cell r="E399">
            <v>2</v>
          </cell>
          <cell r="F399">
            <v>60</v>
          </cell>
          <cell r="G399">
            <v>145</v>
          </cell>
        </row>
        <row r="400">
          <cell r="A400" t="str">
            <v>F42SIL</v>
          </cell>
          <cell r="B400" t="str">
            <v>F48T12</v>
          </cell>
          <cell r="C400" t="str">
            <v>Fluorescent, (2) 48", STD IS lamp, Electronic ballast</v>
          </cell>
          <cell r="D400" t="str">
            <v>Electronic</v>
          </cell>
          <cell r="E400">
            <v>2</v>
          </cell>
          <cell r="F400">
            <v>39</v>
          </cell>
          <cell r="G400">
            <v>74</v>
          </cell>
        </row>
        <row r="401">
          <cell r="A401" t="str">
            <v>F42SIS</v>
          </cell>
          <cell r="B401" t="str">
            <v>F48T12</v>
          </cell>
          <cell r="C401" t="str">
            <v>Fluorescent, (2) 48", STD IS lamp </v>
          </cell>
          <cell r="D401" t="str">
            <v>Mag-STD</v>
          </cell>
          <cell r="E401">
            <v>2</v>
          </cell>
          <cell r="F401">
            <v>39</v>
          </cell>
          <cell r="G401">
            <v>103</v>
          </cell>
        </row>
        <row r="402">
          <cell r="A402" t="str">
            <v>F42GL</v>
          </cell>
          <cell r="B402" t="str">
            <v>F48T5</v>
          </cell>
          <cell r="C402" t="str">
            <v>Fluorescent, (2) 48", STD T5 lamp</v>
          </cell>
          <cell r="D402" t="str">
            <v>Electronic</v>
          </cell>
          <cell r="E402">
            <v>2</v>
          </cell>
          <cell r="F402">
            <v>28</v>
          </cell>
          <cell r="G402">
            <v>63</v>
          </cell>
        </row>
        <row r="403">
          <cell r="A403" t="str">
            <v>F42SS</v>
          </cell>
          <cell r="B403" t="str">
            <v>F40T12</v>
          </cell>
          <cell r="C403" t="str">
            <v>Fluorescent, (2) 48", STD lamp</v>
          </cell>
          <cell r="D403" t="str">
            <v>Mag-STD</v>
          </cell>
          <cell r="E403">
            <v>2</v>
          </cell>
          <cell r="F403">
            <v>40</v>
          </cell>
          <cell r="G403">
            <v>94</v>
          </cell>
        </row>
        <row r="404">
          <cell r="A404" t="str">
            <v>F42SVS</v>
          </cell>
          <cell r="B404" t="str">
            <v>F48T12/VHO</v>
          </cell>
          <cell r="C404" t="str">
            <v>Fluorescent, (2) 48", STD VHO lamp</v>
          </cell>
          <cell r="D404" t="str">
            <v>Mag-STD</v>
          </cell>
          <cell r="E404">
            <v>2</v>
          </cell>
          <cell r="F404">
            <v>110</v>
          </cell>
          <cell r="G404">
            <v>242</v>
          </cell>
        </row>
        <row r="405">
          <cell r="A405" t="str">
            <v>F43EE</v>
          </cell>
          <cell r="B405" t="str">
            <v>F40T12/ES</v>
          </cell>
          <cell r="C405" t="str">
            <v>Fluorescent, (3) 48", ES lamp</v>
          </cell>
          <cell r="D405" t="str">
            <v>Mag-ES</v>
          </cell>
          <cell r="E405">
            <v>3</v>
          </cell>
          <cell r="F405">
            <v>34</v>
          </cell>
          <cell r="G405">
            <v>115</v>
          </cell>
        </row>
        <row r="406">
          <cell r="A406" t="str">
            <v>F43EHS</v>
          </cell>
          <cell r="B406" t="str">
            <v>F48T12/HO/ES</v>
          </cell>
          <cell r="C406" t="str">
            <v>Fluorescent, (3) 48", ES HO lamp (3.5' lamp)</v>
          </cell>
          <cell r="D406" t="str">
            <v>Mag-STD</v>
          </cell>
          <cell r="E406">
            <v>3</v>
          </cell>
          <cell r="F406">
            <v>55</v>
          </cell>
          <cell r="G406">
            <v>215</v>
          </cell>
        </row>
        <row r="407">
          <cell r="A407" t="str">
            <v>F43EIS</v>
          </cell>
          <cell r="B407" t="str">
            <v>F48T12/ES</v>
          </cell>
          <cell r="C407" t="str">
            <v>Fluorescent, (3) 48" ES Instant Start lamp. Magnetic ballast</v>
          </cell>
          <cell r="D407" t="str">
            <v>Mag-STD</v>
          </cell>
          <cell r="E407">
            <v>3</v>
          </cell>
          <cell r="F407">
            <v>30</v>
          </cell>
          <cell r="G407">
            <v>133</v>
          </cell>
        </row>
        <row r="408">
          <cell r="A408" t="str">
            <v>F43EL</v>
          </cell>
          <cell r="B408" t="str">
            <v>F40T12/ES</v>
          </cell>
          <cell r="C408" t="str">
            <v>Fluorescent, (3) 48", T12 ES lamps, Electronic Ballast</v>
          </cell>
          <cell r="D408" t="str">
            <v>Electronic</v>
          </cell>
          <cell r="E408">
            <v>3</v>
          </cell>
          <cell r="F408">
            <v>34</v>
          </cell>
          <cell r="G408">
            <v>92</v>
          </cell>
        </row>
        <row r="409">
          <cell r="A409" t="str">
            <v>F43ES</v>
          </cell>
          <cell r="B409" t="str">
            <v>F40T12/ES</v>
          </cell>
          <cell r="C409" t="str">
            <v>Fluorescent, (3) 48", ES lamp</v>
          </cell>
          <cell r="D409" t="str">
            <v>Mag-STD</v>
          </cell>
          <cell r="E409">
            <v>3</v>
          </cell>
          <cell r="F409">
            <v>34</v>
          </cell>
          <cell r="G409">
            <v>130</v>
          </cell>
        </row>
        <row r="410">
          <cell r="A410" t="str">
            <v>F43EVS</v>
          </cell>
          <cell r="B410" t="str">
            <v>F48T12/VHO/ES</v>
          </cell>
          <cell r="C410" t="str">
            <v>Fluorescent, (3) 48", VHO ES lamp</v>
          </cell>
          <cell r="D410" t="str">
            <v>Mag-STD</v>
          </cell>
          <cell r="E410">
            <v>3</v>
          </cell>
          <cell r="G410">
            <v>333</v>
          </cell>
        </row>
        <row r="411">
          <cell r="A411" t="str">
            <v>F43IAL-R</v>
          </cell>
          <cell r="B411" t="str">
            <v>F25T12</v>
          </cell>
          <cell r="C411" t="str">
            <v>Fluorescent, (3) 48", F25T12 lamp, Instant Start Ballast, RLO (BF&lt;0.85)</v>
          </cell>
          <cell r="D411" t="str">
            <v>Electronic</v>
          </cell>
          <cell r="E411">
            <v>3</v>
          </cell>
          <cell r="F411">
            <v>25</v>
          </cell>
          <cell r="G411">
            <v>60</v>
          </cell>
        </row>
        <row r="412">
          <cell r="A412" t="str">
            <v>F43ILL</v>
          </cell>
          <cell r="B412" t="str">
            <v>F32T8</v>
          </cell>
          <cell r="C412" t="str">
            <v>Fluorescent, (3) 48", T-8 lamp, Instant Start Ballast, NLO (BF: .85-.95)</v>
          </cell>
          <cell r="D412" t="str">
            <v>Electronic</v>
          </cell>
          <cell r="E412">
            <v>3</v>
          </cell>
          <cell r="F412">
            <v>32</v>
          </cell>
          <cell r="G412">
            <v>89</v>
          </cell>
        </row>
        <row r="413">
          <cell r="A413" t="str">
            <v>F43SILL</v>
          </cell>
          <cell r="B413" t="str">
            <v>F30T8</v>
          </cell>
          <cell r="C413" t="str">
            <v>Fluorescent, (3) 48", Super T-8 lamp, Instant Start Ballast, NLO (BF: .85-.95)</v>
          </cell>
          <cell r="D413" t="str">
            <v>Electronic</v>
          </cell>
          <cell r="E413">
            <v>3</v>
          </cell>
          <cell r="F413">
            <v>30</v>
          </cell>
          <cell r="G413">
            <v>78</v>
          </cell>
        </row>
        <row r="414">
          <cell r="A414" t="str">
            <v>F43SILL-R</v>
          </cell>
          <cell r="B414" t="str">
            <v>F30T8</v>
          </cell>
          <cell r="C414" t="str">
            <v>Fluorescent, (3) 48", Super T-8 lamp, Instant Start Ballast, RLO (BF&lt;0.85)</v>
          </cell>
          <cell r="D414" t="str">
            <v>Electronic</v>
          </cell>
          <cell r="E414">
            <v>3</v>
          </cell>
          <cell r="F414">
            <v>30</v>
          </cell>
          <cell r="G414">
            <v>70</v>
          </cell>
        </row>
        <row r="415">
          <cell r="A415" t="str">
            <v>F43SILL-H</v>
          </cell>
          <cell r="B415" t="str">
            <v>F30T8</v>
          </cell>
          <cell r="C415" t="str">
            <v>Fluorescent, (3) 48", Super T-8 lamp, Instant Start Ballast, HLO (BF:.96-3.3)</v>
          </cell>
          <cell r="D415" t="str">
            <v>Electronic</v>
          </cell>
          <cell r="E415">
            <v>3</v>
          </cell>
          <cell r="F415">
            <v>30</v>
          </cell>
          <cell r="G415">
            <v>105</v>
          </cell>
        </row>
        <row r="416">
          <cell r="A416" t="str">
            <v>F43SSILL</v>
          </cell>
          <cell r="B416" t="str">
            <v>F28T8</v>
          </cell>
          <cell r="C416" t="str">
            <v>Fluorescent, (3) 48", Super T-8 lamp, Instant Start Ballast, NLO (BF: .85-.95)</v>
          </cell>
          <cell r="D416" t="str">
            <v>Electronic</v>
          </cell>
          <cell r="E416">
            <v>3</v>
          </cell>
          <cell r="F416">
            <v>28</v>
          </cell>
          <cell r="G416">
            <v>72</v>
          </cell>
        </row>
        <row r="417">
          <cell r="A417" t="str">
            <v>F43SSILL-R</v>
          </cell>
          <cell r="B417" t="str">
            <v>F28T8</v>
          </cell>
          <cell r="C417" t="str">
            <v>Fluorescent, (3) 48", Super T-8 lamp, Instant Start Ballast, RLO (BF&lt;0.85)</v>
          </cell>
          <cell r="D417" t="str">
            <v>Electronic</v>
          </cell>
          <cell r="E417">
            <v>3</v>
          </cell>
          <cell r="F417">
            <v>28</v>
          </cell>
          <cell r="G417">
            <v>66</v>
          </cell>
        </row>
        <row r="418">
          <cell r="A418" t="str">
            <v>F43SSILL-H</v>
          </cell>
          <cell r="B418" t="str">
            <v>F28T8</v>
          </cell>
          <cell r="C418" t="str">
            <v>Fluorescent, (3) 48", Super T-8 lamp, Instant Start Ballast, HLO (BF:.96-3.3)</v>
          </cell>
          <cell r="D418" t="str">
            <v>Electronic</v>
          </cell>
          <cell r="E418">
            <v>3</v>
          </cell>
          <cell r="F418">
            <v>28</v>
          </cell>
          <cell r="G418">
            <v>98</v>
          </cell>
        </row>
        <row r="419">
          <cell r="A419" t="str">
            <v>F43ILL/2</v>
          </cell>
          <cell r="B419" t="str">
            <v>F32T8</v>
          </cell>
          <cell r="C419" t="str">
            <v>Fluorescent, (3) 48", T-8 lamp, Instant Start Ballast, NLO (BF: .85-.95), (2) ballast</v>
          </cell>
          <cell r="D419" t="str">
            <v>Electronic</v>
          </cell>
          <cell r="E419">
            <v>3</v>
          </cell>
          <cell r="F419">
            <v>32</v>
          </cell>
          <cell r="G419">
            <v>90</v>
          </cell>
        </row>
        <row r="420">
          <cell r="A420" t="str">
            <v>F43ILL-H</v>
          </cell>
          <cell r="B420" t="str">
            <v>F32T8</v>
          </cell>
          <cell r="C420" t="str">
            <v>Fluorescent, (3) 48", T-8 lamp, Instant Start Ballast, HLO (BF:.96-1.1)</v>
          </cell>
          <cell r="D420" t="str">
            <v>Electronic</v>
          </cell>
          <cell r="E420">
            <v>3</v>
          </cell>
          <cell r="F420">
            <v>32</v>
          </cell>
          <cell r="G420">
            <v>93</v>
          </cell>
        </row>
        <row r="421">
          <cell r="A421" t="str">
            <v>F43ILL-R</v>
          </cell>
          <cell r="B421" t="str">
            <v>F32T8</v>
          </cell>
          <cell r="C421" t="str">
            <v>Fluorescent, (3) 48", T-8 lamp, Instant Start Ballast, RLO (BF&lt;0.85)</v>
          </cell>
          <cell r="D421" t="str">
            <v>Electronic</v>
          </cell>
          <cell r="E421">
            <v>3</v>
          </cell>
          <cell r="F421">
            <v>32</v>
          </cell>
          <cell r="G421">
            <v>78</v>
          </cell>
        </row>
        <row r="422">
          <cell r="A422" t="str">
            <v>F43ILL-V</v>
          </cell>
          <cell r="B422" t="str">
            <v>F32T8</v>
          </cell>
          <cell r="C422" t="str">
            <v>Fluorescent, (3) 48", T-8 lamp, Instant Start Ballast, VHLO (BF&gt;1.1)</v>
          </cell>
          <cell r="D422" t="str">
            <v>Electronic</v>
          </cell>
          <cell r="E422">
            <v>3</v>
          </cell>
          <cell r="F422">
            <v>32</v>
          </cell>
          <cell r="G422">
            <v>112</v>
          </cell>
        </row>
        <row r="423">
          <cell r="A423" t="str">
            <v>F43LE</v>
          </cell>
          <cell r="B423" t="str">
            <v>F32T8</v>
          </cell>
          <cell r="C423" t="str">
            <v>Fluorescent, (3) 48", T-8 lamp</v>
          </cell>
          <cell r="D423" t="str">
            <v>Mag-ES</v>
          </cell>
          <cell r="E423">
            <v>3</v>
          </cell>
          <cell r="F423">
            <v>32</v>
          </cell>
          <cell r="G423">
            <v>110</v>
          </cell>
        </row>
        <row r="424">
          <cell r="A424" t="str">
            <v>F43LL</v>
          </cell>
          <cell r="B424" t="str">
            <v>F32T8</v>
          </cell>
          <cell r="C424" t="str">
            <v>Fluorescent, (3) 48", T-8 lamp, Rapid Start Ballast, NLO (BF: .85-.95)</v>
          </cell>
          <cell r="D424" t="str">
            <v>Electronic</v>
          </cell>
          <cell r="E424">
            <v>3</v>
          </cell>
          <cell r="F424">
            <v>32</v>
          </cell>
          <cell r="G424">
            <v>93</v>
          </cell>
        </row>
        <row r="425">
          <cell r="A425" t="str">
            <v>F43LL/2</v>
          </cell>
          <cell r="B425" t="str">
            <v>F32T8</v>
          </cell>
          <cell r="C425" t="str">
            <v>Fluorescent, (3) 48", T-8 lamp, Rapid Start Ballast, NLO (BF: .85-.95), (2) ballast</v>
          </cell>
          <cell r="D425" t="str">
            <v>Electronic</v>
          </cell>
          <cell r="E425">
            <v>3</v>
          </cell>
          <cell r="F425">
            <v>32</v>
          </cell>
          <cell r="G425">
            <v>92</v>
          </cell>
        </row>
        <row r="426">
          <cell r="A426" t="str">
            <v>F43LL-H</v>
          </cell>
          <cell r="B426" t="str">
            <v>F32T8</v>
          </cell>
          <cell r="C426" t="str">
            <v>Fluorescent, (3) 48", T-8 lamp, Rapid Start Ballast, HLO (BF:.96-1.1)</v>
          </cell>
          <cell r="D426" t="str">
            <v>Electronic</v>
          </cell>
          <cell r="E426">
            <v>3</v>
          </cell>
          <cell r="F426">
            <v>32</v>
          </cell>
          <cell r="G426">
            <v>98</v>
          </cell>
        </row>
        <row r="427">
          <cell r="A427" t="str">
            <v>F43LL-R</v>
          </cell>
          <cell r="B427" t="str">
            <v>F32T8</v>
          </cell>
          <cell r="C427" t="str">
            <v>Fluorescent, (3) 48", T-8 lamp, Rapid Start Ballast, RLO (BF&lt;0.85)</v>
          </cell>
          <cell r="D427" t="str">
            <v>Electronic</v>
          </cell>
          <cell r="E427">
            <v>3</v>
          </cell>
          <cell r="F427">
            <v>32</v>
          </cell>
          <cell r="G427">
            <v>76</v>
          </cell>
        </row>
        <row r="428">
          <cell r="A428" t="str">
            <v>F43SE</v>
          </cell>
          <cell r="B428" t="str">
            <v>F40T12</v>
          </cell>
          <cell r="C428" t="str">
            <v>Fluorescent, (3) 48", STD lamp</v>
          </cell>
          <cell r="D428" t="str">
            <v>Mag-ES</v>
          </cell>
          <cell r="E428">
            <v>3</v>
          </cell>
          <cell r="F428">
            <v>40</v>
          </cell>
          <cell r="G428">
            <v>136</v>
          </cell>
        </row>
        <row r="429">
          <cell r="A429" t="str">
            <v>F43GHL</v>
          </cell>
          <cell r="B429" t="str">
            <v>F48T5/HO</v>
          </cell>
          <cell r="C429" t="str">
            <v>Fluorescent, (3) 48", STD HO T5 lamp</v>
          </cell>
          <cell r="D429" t="str">
            <v>Electronic</v>
          </cell>
          <cell r="E429">
            <v>3</v>
          </cell>
          <cell r="F429">
            <v>54</v>
          </cell>
          <cell r="G429">
            <v>177</v>
          </cell>
        </row>
        <row r="430">
          <cell r="A430" t="str">
            <v>F43SHS</v>
          </cell>
          <cell r="B430" t="str">
            <v>F48T12/HO</v>
          </cell>
          <cell r="C430" t="str">
            <v>Fluorescent, (3) 48", STD HO lamp</v>
          </cell>
          <cell r="D430" t="str">
            <v>Mag-STD</v>
          </cell>
          <cell r="E430">
            <v>3</v>
          </cell>
          <cell r="F430">
            <v>60</v>
          </cell>
          <cell r="G430">
            <v>230</v>
          </cell>
        </row>
        <row r="431">
          <cell r="A431" t="str">
            <v>F43SIL</v>
          </cell>
          <cell r="B431" t="str">
            <v>F40T12</v>
          </cell>
          <cell r="C431" t="str">
            <v>Fluorescent, (3) 48", STD IS lamp, Electronic ballast</v>
          </cell>
          <cell r="D431" t="str">
            <v>Electronic</v>
          </cell>
          <cell r="E431">
            <v>3</v>
          </cell>
          <cell r="F431">
            <v>39</v>
          </cell>
          <cell r="G431">
            <v>120</v>
          </cell>
        </row>
        <row r="432">
          <cell r="A432" t="str">
            <v>F43SIS</v>
          </cell>
          <cell r="B432" t="str">
            <v>F48T12</v>
          </cell>
          <cell r="C432" t="str">
            <v>Fluorescent, (3) 48", STD IS lamp </v>
          </cell>
          <cell r="D432" t="str">
            <v>Mag-STD</v>
          </cell>
          <cell r="E432">
            <v>3</v>
          </cell>
          <cell r="F432">
            <v>39</v>
          </cell>
          <cell r="G432">
            <v>162</v>
          </cell>
        </row>
        <row r="433">
          <cell r="A433" t="str">
            <v>F43SS</v>
          </cell>
          <cell r="B433" t="str">
            <v>F40T12</v>
          </cell>
          <cell r="C433" t="str">
            <v>Fluorescent, (3) 48", STD lamp</v>
          </cell>
          <cell r="D433" t="str">
            <v>Mag-STD</v>
          </cell>
          <cell r="E433">
            <v>3</v>
          </cell>
          <cell r="F433">
            <v>40</v>
          </cell>
          <cell r="G433">
            <v>151</v>
          </cell>
        </row>
        <row r="434">
          <cell r="A434" t="str">
            <v>F43SVS</v>
          </cell>
          <cell r="B434" t="str">
            <v>F48T12/VHO</v>
          </cell>
          <cell r="C434" t="str">
            <v>Fluorescent, (3) 48", STD VHO lamp</v>
          </cell>
          <cell r="D434" t="str">
            <v>Mag-STD</v>
          </cell>
          <cell r="E434">
            <v>3</v>
          </cell>
          <cell r="F434">
            <v>110</v>
          </cell>
          <cell r="G434">
            <v>377</v>
          </cell>
        </row>
        <row r="435">
          <cell r="A435" t="str">
            <v>F44EE</v>
          </cell>
          <cell r="B435" t="str">
            <v>F40T12/ES</v>
          </cell>
          <cell r="C435" t="str">
            <v>Fluorescent, (4) 48", ES lamp</v>
          </cell>
          <cell r="D435" t="str">
            <v>Mag-ES</v>
          </cell>
          <cell r="E435">
            <v>4</v>
          </cell>
          <cell r="F435">
            <v>34</v>
          </cell>
          <cell r="G435">
            <v>144</v>
          </cell>
        </row>
        <row r="436">
          <cell r="A436" t="str">
            <v>F44EE/D4</v>
          </cell>
          <cell r="B436" t="str">
            <v>F40T12/ES</v>
          </cell>
          <cell r="C436" t="str">
            <v>Fluorescent, (4) 48", ES lamp, 4 Ballasts (delamped)</v>
          </cell>
          <cell r="D436" t="str">
            <v>Mag-ES</v>
          </cell>
          <cell r="E436">
            <v>4</v>
          </cell>
          <cell r="F436">
            <v>34</v>
          </cell>
          <cell r="G436">
            <v>152</v>
          </cell>
        </row>
        <row r="437">
          <cell r="A437" t="str">
            <v>F44EHS</v>
          </cell>
          <cell r="B437" t="str">
            <v>F48T12/HO/ES</v>
          </cell>
          <cell r="C437" t="str">
            <v>Fluorescent, (4) 48", ES HO lamp</v>
          </cell>
          <cell r="D437" t="str">
            <v>Mag-STD</v>
          </cell>
          <cell r="E437">
            <v>4</v>
          </cell>
          <cell r="F437">
            <v>55</v>
          </cell>
          <cell r="G437">
            <v>270</v>
          </cell>
        </row>
        <row r="438">
          <cell r="A438" t="str">
            <v>F44EIS</v>
          </cell>
          <cell r="B438" t="str">
            <v>F48T12/ES</v>
          </cell>
          <cell r="C438" t="str">
            <v>Fluorescent, (4) 48" ES Instant Start lamp, Magnetic ballast</v>
          </cell>
          <cell r="D438" t="str">
            <v>Mag-STD</v>
          </cell>
          <cell r="E438">
            <v>4</v>
          </cell>
          <cell r="F438">
            <v>30</v>
          </cell>
          <cell r="G438">
            <v>164</v>
          </cell>
        </row>
        <row r="439">
          <cell r="A439" t="str">
            <v>F44EL</v>
          </cell>
          <cell r="B439" t="str">
            <v>F40T12/ES</v>
          </cell>
          <cell r="C439" t="str">
            <v>Fluorescent, (4) 48", T12 ES lamp, Electronic Ballast</v>
          </cell>
          <cell r="D439" t="str">
            <v>Electronic</v>
          </cell>
          <cell r="E439">
            <v>4</v>
          </cell>
          <cell r="F439">
            <v>34</v>
          </cell>
          <cell r="G439">
            <v>120</v>
          </cell>
        </row>
        <row r="440">
          <cell r="A440" t="str">
            <v>F44ES</v>
          </cell>
          <cell r="B440" t="str">
            <v>F40T12/ES</v>
          </cell>
          <cell r="C440" t="str">
            <v>Fluorescent, (4) 48", ES lamp</v>
          </cell>
          <cell r="D440" t="str">
            <v>Mag-STD</v>
          </cell>
          <cell r="E440">
            <v>4</v>
          </cell>
          <cell r="F440">
            <v>34</v>
          </cell>
          <cell r="G440">
            <v>160</v>
          </cell>
        </row>
        <row r="441">
          <cell r="A441" t="str">
            <v>F44EVS</v>
          </cell>
          <cell r="B441" t="str">
            <v>F48T12/VHO/ES</v>
          </cell>
          <cell r="C441" t="str">
            <v>Fluorescent, (4) 48", VHO ES lamp</v>
          </cell>
          <cell r="D441" t="str">
            <v>Mag-STD</v>
          </cell>
          <cell r="E441">
            <v>4</v>
          </cell>
          <cell r="G441">
            <v>420</v>
          </cell>
        </row>
        <row r="442">
          <cell r="A442" t="str">
            <v>F44IAL-R</v>
          </cell>
          <cell r="B442" t="str">
            <v>F25T12</v>
          </cell>
          <cell r="C442" t="str">
            <v>Fluorescent, (4) 48", F25T12 lamp, Instant Start Ballast, RLO (BF&lt;0.85)</v>
          </cell>
          <cell r="D442" t="str">
            <v>Electronic</v>
          </cell>
          <cell r="E442">
            <v>4</v>
          </cell>
          <cell r="F442">
            <v>25</v>
          </cell>
          <cell r="G442">
            <v>80</v>
          </cell>
        </row>
        <row r="443">
          <cell r="A443" t="str">
            <v>F44ILL</v>
          </cell>
          <cell r="B443" t="str">
            <v>F32T8</v>
          </cell>
          <cell r="C443" t="str">
            <v>Fluorescent, (4) 48", T-8 lamp, Instant Start Ballast, NLO (BF: .85-.95)</v>
          </cell>
          <cell r="D443" t="str">
            <v>Electronic</v>
          </cell>
          <cell r="E443">
            <v>4</v>
          </cell>
          <cell r="F443">
            <v>32</v>
          </cell>
          <cell r="G443">
            <v>112</v>
          </cell>
        </row>
        <row r="444">
          <cell r="A444" t="str">
            <v>F44SILL</v>
          </cell>
          <cell r="B444" t="str">
            <v>F30T8</v>
          </cell>
          <cell r="C444" t="str">
            <v>Fluorescent, (4) 48", Super T-8 lamp, Instant Start Ballast, NLO (BF: .85-.95)</v>
          </cell>
          <cell r="D444" t="str">
            <v>Electronic</v>
          </cell>
          <cell r="E444">
            <v>4</v>
          </cell>
          <cell r="F444">
            <v>30</v>
          </cell>
          <cell r="G444">
            <v>105</v>
          </cell>
        </row>
        <row r="445">
          <cell r="A445" t="str">
            <v>F44SILL-R</v>
          </cell>
          <cell r="B445" t="str">
            <v>F30T8</v>
          </cell>
          <cell r="C445" t="str">
            <v>Fluorescent, (4) 48", Super T-8 lamp, Instant Start Ballast, RLO (BF&lt;0.85)</v>
          </cell>
          <cell r="D445" t="str">
            <v>Electronic</v>
          </cell>
          <cell r="E445">
            <v>4</v>
          </cell>
          <cell r="F445">
            <v>30</v>
          </cell>
          <cell r="G445">
            <v>91</v>
          </cell>
        </row>
        <row r="446">
          <cell r="A446" t="str">
            <v>F44SILL-H</v>
          </cell>
          <cell r="B446" t="str">
            <v>F30T8</v>
          </cell>
          <cell r="C446" t="str">
            <v>Fluorescent, (4) 48", Super T-8 lamp, Instant Start Ballast, HLO (BF:.96-4.4)</v>
          </cell>
          <cell r="D446" t="str">
            <v>Electronic</v>
          </cell>
          <cell r="E446">
            <v>4</v>
          </cell>
          <cell r="F446">
            <v>30</v>
          </cell>
          <cell r="G446">
            <v>140</v>
          </cell>
        </row>
        <row r="447">
          <cell r="A447" t="str">
            <v>F44SSILL</v>
          </cell>
          <cell r="B447" t="str">
            <v>F28T8</v>
          </cell>
          <cell r="C447" t="str">
            <v>Fluorescent, (4) 48", Super T-8 lamp, Instant Start Ballast, NLO (BF: .85-.95)</v>
          </cell>
          <cell r="D447" t="str">
            <v>Electronic</v>
          </cell>
          <cell r="E447">
            <v>4</v>
          </cell>
          <cell r="F447">
            <v>28</v>
          </cell>
          <cell r="G447">
            <v>96</v>
          </cell>
        </row>
        <row r="448">
          <cell r="A448" t="str">
            <v>F44SSILL-R</v>
          </cell>
          <cell r="B448" t="str">
            <v>F28T8</v>
          </cell>
          <cell r="C448" t="str">
            <v>Fluorescent, (4) 48", Super T-8 lamp, Instant Start Ballast, RLO (BF&lt;0.85)</v>
          </cell>
          <cell r="D448" t="str">
            <v>Electronic</v>
          </cell>
          <cell r="E448">
            <v>4</v>
          </cell>
          <cell r="F448">
            <v>28</v>
          </cell>
          <cell r="G448">
            <v>86</v>
          </cell>
        </row>
        <row r="449">
          <cell r="A449" t="str">
            <v>F44SSILL-H</v>
          </cell>
          <cell r="B449" t="str">
            <v>F28T8</v>
          </cell>
          <cell r="C449" t="str">
            <v>Fluorescent, (4) 48", Super T-8 lamp, Instant Start Ballast, HLO (BF:.96-4.4)</v>
          </cell>
          <cell r="D449" t="str">
            <v>Electronic</v>
          </cell>
          <cell r="E449">
            <v>4</v>
          </cell>
          <cell r="F449">
            <v>28</v>
          </cell>
          <cell r="G449">
            <v>131</v>
          </cell>
        </row>
        <row r="450">
          <cell r="A450" t="str">
            <v>F44ILL/2</v>
          </cell>
          <cell r="B450" t="str">
            <v>F32T8</v>
          </cell>
          <cell r="C450" t="str">
            <v>Fluorescent, (4) 48", T-8 lamp, Instant Start Ballast, NLO (BF: .85-.95), (2) ballast</v>
          </cell>
          <cell r="D450" t="str">
            <v>Electronic</v>
          </cell>
          <cell r="E450">
            <v>4</v>
          </cell>
          <cell r="F450">
            <v>32</v>
          </cell>
          <cell r="G450">
            <v>118</v>
          </cell>
        </row>
        <row r="451">
          <cell r="A451" t="str">
            <v>F44ILL-R</v>
          </cell>
          <cell r="B451" t="str">
            <v>F32T8</v>
          </cell>
          <cell r="C451" t="str">
            <v>Fluorescent, (4) 48", T-8 lamp, Instant Start Ballast, RLO (BF&lt;0.85)</v>
          </cell>
          <cell r="D451" t="str">
            <v>Electronic</v>
          </cell>
          <cell r="E451">
            <v>4</v>
          </cell>
          <cell r="F451">
            <v>32</v>
          </cell>
          <cell r="G451">
            <v>102</v>
          </cell>
        </row>
        <row r="452">
          <cell r="A452" t="str">
            <v>F44LE</v>
          </cell>
          <cell r="B452" t="str">
            <v>F32T8</v>
          </cell>
          <cell r="C452" t="str">
            <v>Fluorescent, (4) 48", T-8 lamp</v>
          </cell>
          <cell r="D452" t="str">
            <v>Mag-ES</v>
          </cell>
          <cell r="E452">
            <v>4</v>
          </cell>
          <cell r="F452">
            <v>32</v>
          </cell>
          <cell r="G452">
            <v>142</v>
          </cell>
        </row>
        <row r="453">
          <cell r="A453" t="str">
            <v>F44LL</v>
          </cell>
          <cell r="B453" t="str">
            <v>F32T8</v>
          </cell>
          <cell r="C453" t="str">
            <v>Fluorescent, (4) 48", T-8 lamp, Rapid Start Ballast, NLO (BF: .85-.95)</v>
          </cell>
          <cell r="D453" t="str">
            <v>Electronic</v>
          </cell>
          <cell r="E453">
            <v>4</v>
          </cell>
          <cell r="F453">
            <v>32</v>
          </cell>
          <cell r="G453">
            <v>118</v>
          </cell>
        </row>
        <row r="454">
          <cell r="A454" t="str">
            <v>F44LL/2</v>
          </cell>
          <cell r="B454" t="str">
            <v>F32T8</v>
          </cell>
          <cell r="C454" t="str">
            <v>Fluorescent, (4) 48", T-8 lamp, Rapid Start Ballast, NLO (BF: .85-.95), (2) ballast</v>
          </cell>
          <cell r="D454" t="str">
            <v>Electronic</v>
          </cell>
          <cell r="E454">
            <v>4</v>
          </cell>
          <cell r="F454">
            <v>32</v>
          </cell>
          <cell r="G454">
            <v>120</v>
          </cell>
        </row>
        <row r="455">
          <cell r="A455" t="str">
            <v>F44LL-R</v>
          </cell>
          <cell r="B455" t="str">
            <v>F32T8</v>
          </cell>
          <cell r="C455" t="str">
            <v>Fluorescent, (4) 48", T-8 lamp, Rapid Start Ballast, RLO (BF&lt;0.85)</v>
          </cell>
          <cell r="D455" t="str">
            <v>Electronic</v>
          </cell>
          <cell r="E455">
            <v>4</v>
          </cell>
          <cell r="F455">
            <v>32</v>
          </cell>
          <cell r="G455">
            <v>105</v>
          </cell>
        </row>
        <row r="456">
          <cell r="A456" t="str">
            <v>F44SE</v>
          </cell>
          <cell r="B456" t="str">
            <v>F40T12</v>
          </cell>
          <cell r="C456" t="str">
            <v>Fluorescent, (4) 48", STD lamp</v>
          </cell>
          <cell r="D456" t="str">
            <v>Mag-ES</v>
          </cell>
          <cell r="E456">
            <v>4</v>
          </cell>
          <cell r="F456">
            <v>40</v>
          </cell>
          <cell r="G456">
            <v>172</v>
          </cell>
        </row>
        <row r="457">
          <cell r="A457" t="str">
            <v>F44GHL</v>
          </cell>
          <cell r="B457" t="str">
            <v>F48T5/HO</v>
          </cell>
          <cell r="C457" t="str">
            <v>Fluorescent, (4) 48", STD HO T5 lamp</v>
          </cell>
          <cell r="D457" t="str">
            <v>Electronic</v>
          </cell>
          <cell r="E457">
            <v>4</v>
          </cell>
          <cell r="F457">
            <v>54</v>
          </cell>
          <cell r="G457">
            <v>234</v>
          </cell>
        </row>
        <row r="458">
          <cell r="A458" t="str">
            <v>F44SHS</v>
          </cell>
          <cell r="B458" t="str">
            <v>F48T12/HO</v>
          </cell>
          <cell r="C458" t="str">
            <v>Fluorescent, (4) 48", STD HO lamp</v>
          </cell>
          <cell r="D458" t="str">
            <v>Mag-STD</v>
          </cell>
          <cell r="E458">
            <v>4</v>
          </cell>
          <cell r="F458">
            <v>60</v>
          </cell>
          <cell r="G458">
            <v>290</v>
          </cell>
        </row>
        <row r="459">
          <cell r="A459" t="str">
            <v>F44SIL</v>
          </cell>
          <cell r="B459" t="str">
            <v>F48T12</v>
          </cell>
          <cell r="C459" t="str">
            <v>Fluorescent, (4) 48", STD IS lamp, Electronic ballast</v>
          </cell>
          <cell r="D459" t="str">
            <v>Electronic</v>
          </cell>
          <cell r="E459">
            <v>4</v>
          </cell>
          <cell r="F459">
            <v>39</v>
          </cell>
          <cell r="G459">
            <v>148</v>
          </cell>
        </row>
        <row r="460">
          <cell r="A460" t="str">
            <v>F44SIS</v>
          </cell>
          <cell r="B460" t="str">
            <v>F48T12</v>
          </cell>
          <cell r="C460" t="str">
            <v>Fluorescent, (4) 48", STD IS lamp </v>
          </cell>
          <cell r="D460" t="str">
            <v>Mag-STD</v>
          </cell>
          <cell r="E460">
            <v>4</v>
          </cell>
          <cell r="F460">
            <v>39</v>
          </cell>
          <cell r="G460">
            <v>204</v>
          </cell>
        </row>
        <row r="461">
          <cell r="A461" t="str">
            <v>F44SS</v>
          </cell>
          <cell r="B461" t="str">
            <v>F40T12</v>
          </cell>
          <cell r="C461" t="str">
            <v>Fluorescent, (4) 48", STD lamp</v>
          </cell>
          <cell r="D461" t="str">
            <v>Mag-STD</v>
          </cell>
          <cell r="E461">
            <v>4</v>
          </cell>
          <cell r="F461">
            <v>40</v>
          </cell>
          <cell r="G461">
            <v>188</v>
          </cell>
        </row>
        <row r="462">
          <cell r="A462" t="str">
            <v>F44SVS</v>
          </cell>
          <cell r="B462" t="str">
            <v>F48T12/VHO</v>
          </cell>
          <cell r="C462" t="str">
            <v>Fluorescent, (4) 48", STD VHO lamp</v>
          </cell>
          <cell r="D462" t="str">
            <v>Mag-STD</v>
          </cell>
          <cell r="E462">
            <v>4</v>
          </cell>
          <cell r="F462">
            <v>110</v>
          </cell>
          <cell r="G462">
            <v>484</v>
          </cell>
        </row>
        <row r="463">
          <cell r="A463" t="str">
            <v>F45ILL</v>
          </cell>
          <cell r="B463" t="str">
            <v>F32T8</v>
          </cell>
          <cell r="C463" t="str">
            <v>Fluorescent, (5) 48", T-8 lamp, (1) 3-lamp IS ballast and (1) 2-lamp IS ballast, NLO (BF: .85-.95)</v>
          </cell>
          <cell r="D463" t="str">
            <v>Electronic</v>
          </cell>
          <cell r="E463">
            <v>5</v>
          </cell>
          <cell r="F463">
            <v>32</v>
          </cell>
          <cell r="G463">
            <v>148</v>
          </cell>
        </row>
        <row r="464">
          <cell r="A464" t="str">
            <v>F45GHL</v>
          </cell>
          <cell r="B464" t="str">
            <v>F48T5/HO</v>
          </cell>
          <cell r="C464" t="str">
            <v>Fluorescent, (5) 48", STD HO T5 lamp</v>
          </cell>
          <cell r="D464" t="str">
            <v>Electronic</v>
          </cell>
          <cell r="E464">
            <v>5</v>
          </cell>
          <cell r="F464">
            <v>54</v>
          </cell>
          <cell r="G464">
            <v>294</v>
          </cell>
        </row>
        <row r="465">
          <cell r="A465" t="str">
            <v>F46EE</v>
          </cell>
          <cell r="B465" t="str">
            <v>F40T12/ES</v>
          </cell>
          <cell r="C465" t="str">
            <v>Fluorescent, (6) 48", ES lamp</v>
          </cell>
          <cell r="D465" t="str">
            <v>Mag-ES</v>
          </cell>
          <cell r="E465">
            <v>6</v>
          </cell>
          <cell r="F465">
            <v>34</v>
          </cell>
          <cell r="G465">
            <v>216</v>
          </cell>
        </row>
        <row r="466">
          <cell r="A466" t="str">
            <v>F46EL</v>
          </cell>
          <cell r="B466" t="str">
            <v>F40T12/ES</v>
          </cell>
          <cell r="C466" t="str">
            <v>Fluorescent, (6) 48", ES lamp</v>
          </cell>
          <cell r="D466" t="str">
            <v>Electronic</v>
          </cell>
          <cell r="E466">
            <v>6</v>
          </cell>
          <cell r="F466">
            <v>34</v>
          </cell>
          <cell r="G466">
            <v>186</v>
          </cell>
        </row>
        <row r="467">
          <cell r="A467" t="str">
            <v>F46ES</v>
          </cell>
          <cell r="B467" t="str">
            <v>F40T12/ES</v>
          </cell>
          <cell r="C467" t="str">
            <v>Fluorescent, (6) 48", ES lamp</v>
          </cell>
          <cell r="D467" t="str">
            <v>Mag-STD</v>
          </cell>
          <cell r="E467">
            <v>6</v>
          </cell>
          <cell r="F467">
            <v>34</v>
          </cell>
          <cell r="G467">
            <v>236</v>
          </cell>
        </row>
        <row r="468">
          <cell r="A468" t="str">
            <v>F46ILL</v>
          </cell>
          <cell r="B468" t="str">
            <v>F32T8</v>
          </cell>
          <cell r="C468" t="str">
            <v>Fluorescent, (6) 48", T-8 lamp, Instant Start Ballast, NLO (BF: .85-.95)</v>
          </cell>
          <cell r="D468" t="str">
            <v>Electronic</v>
          </cell>
          <cell r="E468">
            <v>6</v>
          </cell>
          <cell r="F468">
            <v>32</v>
          </cell>
          <cell r="G468">
            <v>175</v>
          </cell>
        </row>
        <row r="469">
          <cell r="A469" t="str">
            <v>F46ILL-R</v>
          </cell>
          <cell r="B469" t="str">
            <v>F32T8</v>
          </cell>
          <cell r="C469" t="str">
            <v>Fluorescent, (6) 48", T-8 lamp, Instant Start Ballast, RLO (BF&lt; .85)</v>
          </cell>
          <cell r="D469" t="str">
            <v>Electronic</v>
          </cell>
          <cell r="E469">
            <v>6</v>
          </cell>
          <cell r="F469">
            <v>32</v>
          </cell>
          <cell r="G469">
            <v>156</v>
          </cell>
        </row>
        <row r="470">
          <cell r="A470" t="str">
            <v>F46LL</v>
          </cell>
          <cell r="B470" t="str">
            <v>F32T8</v>
          </cell>
          <cell r="C470" t="str">
            <v>Fluorescent, (6) 48", T-8 lamp,  NLO (BF: .85-.95)</v>
          </cell>
          <cell r="D470" t="str">
            <v>Electronic</v>
          </cell>
          <cell r="E470">
            <v>6</v>
          </cell>
          <cell r="F470">
            <v>32</v>
          </cell>
          <cell r="G470">
            <v>182</v>
          </cell>
        </row>
        <row r="471">
          <cell r="A471" t="str">
            <v>F46GHL</v>
          </cell>
          <cell r="B471" t="str">
            <v>F48T5/HO</v>
          </cell>
          <cell r="C471" t="str">
            <v>Fluorescent, (6) 48", STD HO T5 lamp</v>
          </cell>
          <cell r="D471" t="str">
            <v>Electronic</v>
          </cell>
          <cell r="E471">
            <v>6</v>
          </cell>
          <cell r="F471">
            <v>54</v>
          </cell>
          <cell r="G471">
            <v>351</v>
          </cell>
        </row>
        <row r="472">
          <cell r="A472" t="str">
            <v>F46SE</v>
          </cell>
          <cell r="B472" t="str">
            <v>F40T12</v>
          </cell>
          <cell r="C472" t="str">
            <v>Fluorescent, (6) 48", STD lamp</v>
          </cell>
          <cell r="D472" t="str">
            <v>Mag-ES</v>
          </cell>
          <cell r="E472">
            <v>6</v>
          </cell>
          <cell r="F472">
            <v>40</v>
          </cell>
          <cell r="G472">
            <v>258</v>
          </cell>
        </row>
        <row r="473">
          <cell r="A473" t="str">
            <v>F46SS</v>
          </cell>
          <cell r="B473" t="str">
            <v>F40T12</v>
          </cell>
          <cell r="C473" t="str">
            <v>Fluorescent, (6) 48", STD lamp</v>
          </cell>
          <cell r="D473" t="str">
            <v>Mag-STD</v>
          </cell>
          <cell r="E473">
            <v>6</v>
          </cell>
          <cell r="F473">
            <v>40</v>
          </cell>
          <cell r="G473">
            <v>282</v>
          </cell>
        </row>
        <row r="474">
          <cell r="A474" t="str">
            <v>F48EE</v>
          </cell>
          <cell r="B474" t="str">
            <v>F40T12/ES</v>
          </cell>
          <cell r="C474" t="str">
            <v>Fluorescent, (8) 48", ES lamp</v>
          </cell>
          <cell r="D474" t="str">
            <v>Mag-ES</v>
          </cell>
          <cell r="E474">
            <v>8</v>
          </cell>
          <cell r="F474">
            <v>34</v>
          </cell>
          <cell r="G474">
            <v>288</v>
          </cell>
        </row>
        <row r="475">
          <cell r="A475" t="str">
            <v>F48ILL</v>
          </cell>
          <cell r="B475" t="str">
            <v>F32T8</v>
          </cell>
          <cell r="C475" t="str">
            <v>Fluorescent, (8) 48", T-8 lamp, Instant Start Ballast, NLO (BF: .85-.95)</v>
          </cell>
          <cell r="D475" t="str">
            <v>Electronic</v>
          </cell>
          <cell r="E475">
            <v>8</v>
          </cell>
          <cell r="F475">
            <v>32</v>
          </cell>
          <cell r="G475">
            <v>224</v>
          </cell>
        </row>
        <row r="476">
          <cell r="A476" t="str">
            <v>F48ILL-R</v>
          </cell>
          <cell r="B476" t="str">
            <v>F32T8</v>
          </cell>
          <cell r="C476" t="str">
            <v>Fluorescent, (8) 48", T-8 lamp, Instant Start Ballast, RLO (BF&lt;0.85)</v>
          </cell>
          <cell r="D476" t="str">
            <v>Electronic</v>
          </cell>
          <cell r="E476">
            <v>8</v>
          </cell>
          <cell r="F476">
            <v>32</v>
          </cell>
          <cell r="G476">
            <v>204</v>
          </cell>
        </row>
        <row r="477">
          <cell r="A477" t="str">
            <v>F48GHL</v>
          </cell>
          <cell r="B477" t="str">
            <v>F48T5/HO</v>
          </cell>
          <cell r="C477" t="str">
            <v>Fluorescent, (8) 48", STD HO T5 lamp</v>
          </cell>
          <cell r="D477" t="str">
            <v>Electronic</v>
          </cell>
          <cell r="E477">
            <v>8</v>
          </cell>
          <cell r="F477">
            <v>54</v>
          </cell>
          <cell r="G477">
            <v>468</v>
          </cell>
        </row>
        <row r="478">
          <cell r="A478" t="str">
            <v>F51ILHL</v>
          </cell>
          <cell r="B478" t="str">
            <v>F60T12/HO</v>
          </cell>
          <cell r="C478" t="str">
            <v>Fluorescent, (1) 60", T-8 HO lamp, Instant Start Ballast</v>
          </cell>
          <cell r="D478" t="str">
            <v>Electronic</v>
          </cell>
          <cell r="E478">
            <v>1</v>
          </cell>
          <cell r="F478">
            <v>55</v>
          </cell>
          <cell r="G478">
            <v>59</v>
          </cell>
        </row>
        <row r="479">
          <cell r="A479" t="str">
            <v>F51ILL</v>
          </cell>
          <cell r="B479" t="str">
            <v>F40T8</v>
          </cell>
          <cell r="C479" t="str">
            <v>Fluorescent, (1) 60", T-8 lamp, Instant Start Ballast, NLO (BF: .85-.95)</v>
          </cell>
          <cell r="D479" t="str">
            <v>Electronic</v>
          </cell>
          <cell r="E479">
            <v>1</v>
          </cell>
          <cell r="F479">
            <v>40</v>
          </cell>
          <cell r="G479">
            <v>36</v>
          </cell>
        </row>
        <row r="480">
          <cell r="A480" t="str">
            <v>F51ILL/T2</v>
          </cell>
          <cell r="B480" t="str">
            <v>F40T8</v>
          </cell>
          <cell r="C480" t="str">
            <v>Fluorescent, (1) 60", T-8 lamp, Instant Start Ballast, NLO (BF: .85-.95), Tandem 2 Lamp Ballast</v>
          </cell>
          <cell r="D480" t="str">
            <v>Electronic</v>
          </cell>
          <cell r="E480">
            <v>1</v>
          </cell>
          <cell r="F480">
            <v>40</v>
          </cell>
          <cell r="G480">
            <v>36</v>
          </cell>
        </row>
        <row r="481">
          <cell r="A481" t="str">
            <v>F51ILL/T3</v>
          </cell>
          <cell r="B481" t="str">
            <v>F40T8</v>
          </cell>
          <cell r="C481" t="str">
            <v>Fluorescent, (1) 60", T-8 lamp, Instant Start Ballast, NLO (BF: .85-.95), Tandem 3 Lamp Ballast</v>
          </cell>
          <cell r="D481" t="str">
            <v>Electronic</v>
          </cell>
          <cell r="E481">
            <v>1</v>
          </cell>
          <cell r="F481">
            <v>40</v>
          </cell>
          <cell r="G481">
            <v>35</v>
          </cell>
        </row>
        <row r="482">
          <cell r="A482" t="str">
            <v>F51ILL/T4</v>
          </cell>
          <cell r="B482" t="str">
            <v>F40T8</v>
          </cell>
          <cell r="C482" t="str">
            <v>Fluorescent, (1) 60", T-8 lamp, Instant Start Ballast, NLO (BF: .85-.95), Tandem 4 Lamp Ballast</v>
          </cell>
          <cell r="D482" t="str">
            <v>Electronic</v>
          </cell>
          <cell r="E482">
            <v>1</v>
          </cell>
          <cell r="F482">
            <v>40</v>
          </cell>
          <cell r="G482">
            <v>34</v>
          </cell>
        </row>
        <row r="483">
          <cell r="A483" t="str">
            <v>F51ILL-R</v>
          </cell>
          <cell r="B483" t="str">
            <v>F40T8</v>
          </cell>
          <cell r="C483" t="str">
            <v>Fluorescent, (1) 60", T-8 lamp, Instant Start Ballast, RLO (BF&lt;0.85)</v>
          </cell>
          <cell r="D483" t="str">
            <v>Electronic</v>
          </cell>
          <cell r="E483">
            <v>1</v>
          </cell>
          <cell r="F483">
            <v>40</v>
          </cell>
          <cell r="G483">
            <v>43</v>
          </cell>
        </row>
        <row r="484">
          <cell r="A484" t="str">
            <v>F51SHE</v>
          </cell>
          <cell r="B484" t="str">
            <v>F60T12/HO</v>
          </cell>
          <cell r="C484" t="str">
            <v>Fluorescent, (1) 60", STD HO lamp</v>
          </cell>
          <cell r="D484" t="str">
            <v>Mag-ES</v>
          </cell>
          <cell r="E484">
            <v>1</v>
          </cell>
          <cell r="F484">
            <v>75</v>
          </cell>
          <cell r="G484">
            <v>88</v>
          </cell>
        </row>
        <row r="485">
          <cell r="A485" t="str">
            <v>F51SHL</v>
          </cell>
          <cell r="B485" t="str">
            <v>F60T12/HO</v>
          </cell>
          <cell r="C485" t="str">
            <v>Fluorescent, (1) 60", STD HO lamp</v>
          </cell>
          <cell r="D485" t="str">
            <v>Electronic</v>
          </cell>
          <cell r="E485">
            <v>1</v>
          </cell>
          <cell r="F485">
            <v>75</v>
          </cell>
          <cell r="G485">
            <v>69</v>
          </cell>
        </row>
        <row r="486">
          <cell r="A486" t="str">
            <v>F51GHL</v>
          </cell>
          <cell r="B486" t="str">
            <v>F60T5/HO</v>
          </cell>
          <cell r="C486" t="str">
            <v>Fluorescent, (1) 60", STD HO T5 lamp</v>
          </cell>
          <cell r="D486" t="str">
            <v>Electronic</v>
          </cell>
          <cell r="E486">
            <v>1</v>
          </cell>
          <cell r="F486">
            <v>49</v>
          </cell>
          <cell r="G486">
            <v>54</v>
          </cell>
        </row>
        <row r="487">
          <cell r="A487" t="str">
            <v>F51GHL</v>
          </cell>
          <cell r="B487" t="str">
            <v>F60T5/HO</v>
          </cell>
          <cell r="C487" t="str">
            <v>Fluorescent, (1) 60", STD HO T5 lamp</v>
          </cell>
          <cell r="D487" t="str">
            <v>Electronic</v>
          </cell>
          <cell r="E487">
            <v>1</v>
          </cell>
          <cell r="F487">
            <v>80</v>
          </cell>
          <cell r="G487">
            <v>89</v>
          </cell>
        </row>
        <row r="488">
          <cell r="A488" t="str">
            <v>F51SHS</v>
          </cell>
          <cell r="B488" t="str">
            <v>F60T12/HO</v>
          </cell>
          <cell r="C488" t="str">
            <v>Fluorescent, (1) 60", STD HO lamp</v>
          </cell>
          <cell r="D488" t="str">
            <v>Mag-STD</v>
          </cell>
          <cell r="E488">
            <v>1</v>
          </cell>
          <cell r="F488">
            <v>75</v>
          </cell>
          <cell r="G488">
            <v>92</v>
          </cell>
        </row>
        <row r="489">
          <cell r="A489" t="str">
            <v>F51SL</v>
          </cell>
          <cell r="B489" t="str">
            <v>F60T12</v>
          </cell>
          <cell r="C489" t="str">
            <v>Fluorescent, (1) 60", STD lamp</v>
          </cell>
          <cell r="D489" t="str">
            <v>Electronic</v>
          </cell>
          <cell r="E489">
            <v>1</v>
          </cell>
          <cell r="F489">
            <v>50</v>
          </cell>
          <cell r="G489">
            <v>44</v>
          </cell>
        </row>
        <row r="490">
          <cell r="A490" t="str">
            <v>F51GL</v>
          </cell>
          <cell r="B490" t="str">
            <v>F60T5</v>
          </cell>
          <cell r="C490" t="str">
            <v>Fluorescent, (1) 60", STD T5 lamp</v>
          </cell>
          <cell r="D490" t="str">
            <v>Electronic</v>
          </cell>
          <cell r="E490">
            <v>1</v>
          </cell>
          <cell r="F490">
            <v>35</v>
          </cell>
          <cell r="G490">
            <v>39</v>
          </cell>
        </row>
        <row r="491">
          <cell r="A491" t="str">
            <v>F51SS</v>
          </cell>
          <cell r="B491" t="str">
            <v>F60T12</v>
          </cell>
          <cell r="C491" t="str">
            <v>Fluorescent, (1) 60", STD lamp</v>
          </cell>
          <cell r="D491" t="str">
            <v>Mag-STD</v>
          </cell>
          <cell r="E491">
            <v>1</v>
          </cell>
          <cell r="F491">
            <v>50</v>
          </cell>
          <cell r="G491">
            <v>63</v>
          </cell>
        </row>
        <row r="492">
          <cell r="A492" t="str">
            <v>F51SVS</v>
          </cell>
          <cell r="B492" t="str">
            <v>F60T12/VHO</v>
          </cell>
          <cell r="C492" t="str">
            <v>Fluorescent, (1) 60", VHO ES lamp</v>
          </cell>
          <cell r="D492" t="str">
            <v>Mag-STD</v>
          </cell>
          <cell r="E492">
            <v>1</v>
          </cell>
          <cell r="F492">
            <v>135</v>
          </cell>
          <cell r="G492">
            <v>165</v>
          </cell>
        </row>
        <row r="493">
          <cell r="A493" t="str">
            <v>F52ILHL</v>
          </cell>
          <cell r="B493" t="str">
            <v>F60T12/HO</v>
          </cell>
          <cell r="C493" t="str">
            <v>Fluorescent, (2) 60", T-8 HO lamp, Instant Start Ballast</v>
          </cell>
          <cell r="D493" t="str">
            <v>Electronic</v>
          </cell>
          <cell r="E493">
            <v>2</v>
          </cell>
          <cell r="F493">
            <v>55</v>
          </cell>
          <cell r="G493">
            <v>123</v>
          </cell>
        </row>
        <row r="494">
          <cell r="A494" t="str">
            <v>F52ILL</v>
          </cell>
          <cell r="B494" t="str">
            <v>F40T8</v>
          </cell>
          <cell r="C494" t="str">
            <v>Fluorescent, (2) 60", T-8 lamp, Instant Start Ballast, NLO (BF: .85-.95)</v>
          </cell>
          <cell r="D494" t="str">
            <v>Electronic</v>
          </cell>
          <cell r="E494">
            <v>2</v>
          </cell>
          <cell r="F494">
            <v>40</v>
          </cell>
          <cell r="G494">
            <v>72</v>
          </cell>
        </row>
        <row r="495">
          <cell r="A495" t="str">
            <v>F52ILL/T4</v>
          </cell>
          <cell r="B495" t="str">
            <v>F40T8</v>
          </cell>
          <cell r="C495" t="str">
            <v>Fluorescent, (2) 60", T-8 lamp, Instant Start Ballast, NLO (BF: .85-.95), Tandem 2 Lamp Ballast</v>
          </cell>
          <cell r="D495" t="str">
            <v>Electronic</v>
          </cell>
          <cell r="E495">
            <v>2</v>
          </cell>
          <cell r="F495">
            <v>40</v>
          </cell>
          <cell r="G495">
            <v>67</v>
          </cell>
        </row>
        <row r="496">
          <cell r="A496" t="str">
            <v>F52ILL-H</v>
          </cell>
          <cell r="B496" t="str">
            <v>F40T8</v>
          </cell>
          <cell r="C496" t="str">
            <v>Fluorescent, (2) 60", T-8 lamp, Instant Start Ballast, HLO (BF:.96-1.1)</v>
          </cell>
          <cell r="D496" t="str">
            <v>Electronic</v>
          </cell>
          <cell r="E496">
            <v>2</v>
          </cell>
          <cell r="F496">
            <v>40</v>
          </cell>
          <cell r="G496">
            <v>80</v>
          </cell>
        </row>
        <row r="497">
          <cell r="A497" t="str">
            <v>F52ILL-R</v>
          </cell>
          <cell r="B497" t="str">
            <v>F40T8</v>
          </cell>
          <cell r="C497" t="str">
            <v>Fluorescent, (2) 60", T-8 lamp, Instant Start Ballast, RLO (BF&lt;0.85)</v>
          </cell>
          <cell r="D497" t="str">
            <v>Electronic</v>
          </cell>
          <cell r="E497">
            <v>2</v>
          </cell>
          <cell r="F497">
            <v>40</v>
          </cell>
          <cell r="G497">
            <v>73</v>
          </cell>
        </row>
        <row r="498">
          <cell r="A498" t="str">
            <v>F52SHE</v>
          </cell>
          <cell r="B498" t="str">
            <v>F60T12/HO</v>
          </cell>
          <cell r="C498" t="str">
            <v>Fluorescent, (2) 60", STD HO lamp</v>
          </cell>
          <cell r="D498" t="str">
            <v>Mag-ES</v>
          </cell>
          <cell r="E498">
            <v>2</v>
          </cell>
          <cell r="F498">
            <v>75</v>
          </cell>
          <cell r="G498">
            <v>176</v>
          </cell>
        </row>
        <row r="499">
          <cell r="A499" t="str">
            <v>F52SHL</v>
          </cell>
          <cell r="B499" t="str">
            <v>F60T12/HO</v>
          </cell>
          <cell r="C499" t="str">
            <v>Fluorescent, (2) 60", STD HO lamp</v>
          </cell>
          <cell r="D499" t="str">
            <v>Electronic</v>
          </cell>
          <cell r="E499">
            <v>2</v>
          </cell>
          <cell r="F499">
            <v>75</v>
          </cell>
          <cell r="G499">
            <v>138</v>
          </cell>
        </row>
        <row r="500">
          <cell r="A500" t="str">
            <v>F52GHL</v>
          </cell>
          <cell r="B500" t="str">
            <v>F60T5/HO</v>
          </cell>
          <cell r="C500" t="str">
            <v>Fluorescent, (2) 60", STD HO T5 lamp</v>
          </cell>
          <cell r="D500" t="str">
            <v>Electronic</v>
          </cell>
          <cell r="E500">
            <v>2</v>
          </cell>
          <cell r="F500">
            <v>49</v>
          </cell>
          <cell r="G500">
            <v>106</v>
          </cell>
        </row>
        <row r="501">
          <cell r="A501" t="str">
            <v>F52SHS</v>
          </cell>
          <cell r="B501" t="str">
            <v>F60T12/HO</v>
          </cell>
          <cell r="C501" t="str">
            <v>Fluorescent, (2) 60", STD HO lamp</v>
          </cell>
          <cell r="D501" t="str">
            <v>Mag-STD</v>
          </cell>
          <cell r="E501">
            <v>2</v>
          </cell>
          <cell r="F501">
            <v>75</v>
          </cell>
          <cell r="G501">
            <v>168</v>
          </cell>
        </row>
        <row r="502">
          <cell r="A502" t="str">
            <v>F52SL</v>
          </cell>
          <cell r="B502" t="str">
            <v>F60T12</v>
          </cell>
          <cell r="C502" t="str">
            <v>Fluorescent, (2) 60", STD lamp</v>
          </cell>
          <cell r="D502" t="str">
            <v>Electronic</v>
          </cell>
          <cell r="E502">
            <v>2</v>
          </cell>
          <cell r="F502">
            <v>50</v>
          </cell>
          <cell r="G502">
            <v>88</v>
          </cell>
        </row>
        <row r="503">
          <cell r="A503" t="str">
            <v>F52GL</v>
          </cell>
          <cell r="B503" t="str">
            <v>F60T5</v>
          </cell>
          <cell r="C503" t="str">
            <v>Fluorescent, (2) 60", STD T5 lamp</v>
          </cell>
          <cell r="D503" t="str">
            <v>Electronic</v>
          </cell>
          <cell r="E503">
            <v>2</v>
          </cell>
          <cell r="F503">
            <v>35</v>
          </cell>
          <cell r="G503">
            <v>76</v>
          </cell>
        </row>
        <row r="504">
          <cell r="A504" t="str">
            <v>F52SS</v>
          </cell>
          <cell r="B504" t="str">
            <v>F60T12</v>
          </cell>
          <cell r="C504" t="str">
            <v>Fluorescent, (2) 60", STD lamp</v>
          </cell>
          <cell r="D504" t="str">
            <v>Mag-STD</v>
          </cell>
          <cell r="E504">
            <v>2</v>
          </cell>
          <cell r="F504">
            <v>50</v>
          </cell>
          <cell r="G504">
            <v>128</v>
          </cell>
        </row>
        <row r="505">
          <cell r="A505" t="str">
            <v>F52SVS</v>
          </cell>
          <cell r="B505" t="str">
            <v>F60T12/VHO</v>
          </cell>
          <cell r="C505" t="str">
            <v>Fluorescent, (2) 60", VHO ES lamp</v>
          </cell>
          <cell r="D505" t="str">
            <v>Mag-STD</v>
          </cell>
          <cell r="E505">
            <v>2</v>
          </cell>
          <cell r="F505">
            <v>135</v>
          </cell>
          <cell r="G505">
            <v>310</v>
          </cell>
        </row>
        <row r="506">
          <cell r="A506" t="str">
            <v>F53ILL</v>
          </cell>
          <cell r="B506" t="str">
            <v>F40T8</v>
          </cell>
          <cell r="C506" t="str">
            <v>Fluorescent, (3) 60", T-8 lamp, Instant Start Ballast, NLO (BF: .85-.95)</v>
          </cell>
          <cell r="D506" t="str">
            <v>Electronic</v>
          </cell>
          <cell r="E506">
            <v>3</v>
          </cell>
          <cell r="F506">
            <v>40</v>
          </cell>
          <cell r="G506">
            <v>106</v>
          </cell>
        </row>
        <row r="507">
          <cell r="A507" t="str">
            <v>F53ILL-H</v>
          </cell>
          <cell r="B507" t="str">
            <v>F40T8</v>
          </cell>
          <cell r="C507" t="str">
            <v>Fluorescent, (3) 60", T-8 lamp, Instant Start Ballast, HLO (BF:.96-1.1)</v>
          </cell>
          <cell r="D507" t="str">
            <v>Electronic</v>
          </cell>
          <cell r="E507">
            <v>3</v>
          </cell>
          <cell r="F507">
            <v>40</v>
          </cell>
          <cell r="G507">
            <v>108</v>
          </cell>
        </row>
        <row r="508">
          <cell r="A508" t="str">
            <v>F54ILL</v>
          </cell>
          <cell r="B508" t="str">
            <v>F40T8</v>
          </cell>
          <cell r="C508" t="str">
            <v>Fluorescent, (4) 60", T-8 lamp, Instant Start Ballast, NLO (BF: .85-.95)</v>
          </cell>
          <cell r="D508" t="str">
            <v>Electronic</v>
          </cell>
          <cell r="E508">
            <v>4</v>
          </cell>
          <cell r="F508">
            <v>40</v>
          </cell>
          <cell r="G508">
            <v>134</v>
          </cell>
        </row>
        <row r="509">
          <cell r="A509" t="str">
            <v>F54ILL-H</v>
          </cell>
          <cell r="B509" t="str">
            <v>F40T8</v>
          </cell>
          <cell r="C509" t="str">
            <v>Fluorescent, (4) 60", T-8 lamp, Instant Start Ballast, HLO (BF:.96-1.1)</v>
          </cell>
          <cell r="D509" t="str">
            <v>Electronic</v>
          </cell>
          <cell r="E509">
            <v>4</v>
          </cell>
          <cell r="F509">
            <v>40</v>
          </cell>
          <cell r="G509">
            <v>126</v>
          </cell>
        </row>
        <row r="510">
          <cell r="A510" t="str">
            <v>F61ISL</v>
          </cell>
          <cell r="B510" t="str">
            <v>F72T12</v>
          </cell>
          <cell r="C510" t="str">
            <v>Fluorescent, (1) 72", STD lamp, IS electronic ballast</v>
          </cell>
          <cell r="D510" t="str">
            <v>Electronic</v>
          </cell>
          <cell r="E510">
            <v>1</v>
          </cell>
          <cell r="F510">
            <v>55</v>
          </cell>
          <cell r="G510">
            <v>68</v>
          </cell>
        </row>
        <row r="511">
          <cell r="A511" t="str">
            <v>F61SE</v>
          </cell>
          <cell r="B511" t="str">
            <v>F72T12</v>
          </cell>
          <cell r="C511" t="str">
            <v>Fluorescent, (1) 72", STD lamp</v>
          </cell>
          <cell r="D511" t="str">
            <v>Mag-ES</v>
          </cell>
          <cell r="E511">
            <v>1</v>
          </cell>
          <cell r="F511">
            <v>55</v>
          </cell>
          <cell r="G511">
            <v>76</v>
          </cell>
        </row>
        <row r="512">
          <cell r="A512" t="str">
            <v>F61SHS</v>
          </cell>
          <cell r="B512" t="str">
            <v>F72T12/HO</v>
          </cell>
          <cell r="C512" t="str">
            <v>Fluorescent, (1) 72", STD HO lamp</v>
          </cell>
          <cell r="D512" t="str">
            <v>Mag-STD</v>
          </cell>
          <cell r="E512">
            <v>1</v>
          </cell>
          <cell r="F512">
            <v>85</v>
          </cell>
          <cell r="G512">
            <v>120</v>
          </cell>
        </row>
        <row r="513">
          <cell r="A513" t="str">
            <v>F61SS</v>
          </cell>
          <cell r="B513" t="str">
            <v>F72T12</v>
          </cell>
          <cell r="C513" t="str">
            <v>Fluorescent, (1) 72", STD lamp</v>
          </cell>
          <cell r="D513" t="str">
            <v>Mag-STD</v>
          </cell>
          <cell r="E513">
            <v>1</v>
          </cell>
          <cell r="F513">
            <v>55</v>
          </cell>
          <cell r="G513">
            <v>90</v>
          </cell>
        </row>
        <row r="514">
          <cell r="A514" t="str">
            <v>F61SVS</v>
          </cell>
          <cell r="B514" t="str">
            <v>F72T12/VHO</v>
          </cell>
          <cell r="C514" t="str">
            <v>Fluorescent, (1) 72", VHO lamp</v>
          </cell>
          <cell r="D514" t="str">
            <v>Mag-STD</v>
          </cell>
          <cell r="E514">
            <v>1</v>
          </cell>
          <cell r="F514">
            <v>160</v>
          </cell>
          <cell r="G514">
            <v>180</v>
          </cell>
        </row>
        <row r="515">
          <cell r="A515" t="str">
            <v>F62ILHL</v>
          </cell>
          <cell r="B515" t="str">
            <v>F72T8</v>
          </cell>
          <cell r="C515" t="str">
            <v>Fluorescent, (2) 72", T-8 HO lamp, Instant Start Ballast</v>
          </cell>
          <cell r="D515" t="str">
            <v>Electronic</v>
          </cell>
          <cell r="E515">
            <v>2</v>
          </cell>
          <cell r="F515">
            <v>65</v>
          </cell>
          <cell r="G515">
            <v>147</v>
          </cell>
        </row>
        <row r="516">
          <cell r="A516" t="str">
            <v>F62ISL</v>
          </cell>
          <cell r="B516" t="str">
            <v>F72T12</v>
          </cell>
          <cell r="C516" t="str">
            <v>Fluorescent, (2) 72", STD lamp, IS electronic ballast</v>
          </cell>
          <cell r="D516" t="str">
            <v>Electronic</v>
          </cell>
          <cell r="E516">
            <v>2</v>
          </cell>
          <cell r="F516">
            <v>55</v>
          </cell>
          <cell r="G516">
            <v>108</v>
          </cell>
        </row>
        <row r="517">
          <cell r="A517" t="str">
            <v>F62SE</v>
          </cell>
          <cell r="B517" t="str">
            <v>F72T12</v>
          </cell>
          <cell r="C517" t="str">
            <v>Fluorescent, (2) 72", STD lamp</v>
          </cell>
          <cell r="D517" t="str">
            <v>Mag-ES</v>
          </cell>
          <cell r="E517">
            <v>2</v>
          </cell>
          <cell r="F517">
            <v>55</v>
          </cell>
          <cell r="G517">
            <v>122</v>
          </cell>
        </row>
        <row r="518">
          <cell r="A518" t="str">
            <v>F62SHE</v>
          </cell>
          <cell r="B518" t="str">
            <v>F72T12/HO</v>
          </cell>
          <cell r="C518" t="str">
            <v>Fluorescent, (2) 72", STD HO lamp</v>
          </cell>
          <cell r="D518" t="str">
            <v>Mag-ES</v>
          </cell>
          <cell r="E518">
            <v>2</v>
          </cell>
          <cell r="F518">
            <v>85</v>
          </cell>
          <cell r="G518">
            <v>194</v>
          </cell>
        </row>
        <row r="519">
          <cell r="A519" t="str">
            <v>F62SHS</v>
          </cell>
          <cell r="B519" t="str">
            <v>F72T12/HO</v>
          </cell>
          <cell r="C519" t="str">
            <v>Fluorescent, (2) 72", STD HO lamp</v>
          </cell>
          <cell r="D519" t="str">
            <v>Mag-STD</v>
          </cell>
          <cell r="E519">
            <v>2</v>
          </cell>
          <cell r="F519">
            <v>85</v>
          </cell>
          <cell r="G519">
            <v>220</v>
          </cell>
        </row>
        <row r="520">
          <cell r="A520" t="str">
            <v>F62SL</v>
          </cell>
          <cell r="B520" t="str">
            <v>F72T12</v>
          </cell>
          <cell r="C520" t="str">
            <v>Fluorescent, (2) 72", STD lamp</v>
          </cell>
          <cell r="D520" t="str">
            <v>Electronic</v>
          </cell>
          <cell r="E520">
            <v>2</v>
          </cell>
          <cell r="F520">
            <v>55</v>
          </cell>
          <cell r="G520">
            <v>108</v>
          </cell>
        </row>
        <row r="521">
          <cell r="A521" t="str">
            <v>F62SS</v>
          </cell>
          <cell r="B521" t="str">
            <v>F72T12</v>
          </cell>
          <cell r="C521" t="str">
            <v>Fluorescent, (2) 72", STD lamp</v>
          </cell>
          <cell r="D521" t="str">
            <v>Mag-STD</v>
          </cell>
          <cell r="E521">
            <v>2</v>
          </cell>
          <cell r="F521">
            <v>55</v>
          </cell>
          <cell r="G521">
            <v>145</v>
          </cell>
        </row>
        <row r="522">
          <cell r="A522" t="str">
            <v>F62SVS</v>
          </cell>
          <cell r="B522" t="str">
            <v>F72T12/VHO</v>
          </cell>
          <cell r="C522" t="str">
            <v>Fluorescent, (2) 72", VHO lamp</v>
          </cell>
          <cell r="D522" t="str">
            <v>Mag-STD</v>
          </cell>
          <cell r="E522">
            <v>2</v>
          </cell>
          <cell r="F522">
            <v>160</v>
          </cell>
          <cell r="G522">
            <v>330</v>
          </cell>
        </row>
        <row r="523">
          <cell r="A523" t="str">
            <v>F63ISL</v>
          </cell>
          <cell r="B523" t="str">
            <v>F72T12</v>
          </cell>
          <cell r="C523" t="str">
            <v>Fluorescent, (3) 72", STD lamp, IS electronic ballast</v>
          </cell>
          <cell r="D523" t="str">
            <v>Electronic</v>
          </cell>
          <cell r="E523">
            <v>3</v>
          </cell>
          <cell r="F523">
            <v>55</v>
          </cell>
          <cell r="G523">
            <v>176</v>
          </cell>
        </row>
        <row r="524">
          <cell r="A524" t="str">
            <v>F63SS</v>
          </cell>
          <cell r="B524" t="str">
            <v>F72T12</v>
          </cell>
          <cell r="C524" t="str">
            <v>Fluorescent, (3) 72", STD lamp</v>
          </cell>
          <cell r="D524" t="str">
            <v>Mag-STD</v>
          </cell>
          <cell r="E524">
            <v>3</v>
          </cell>
          <cell r="F524">
            <v>55</v>
          </cell>
          <cell r="G524">
            <v>202</v>
          </cell>
        </row>
        <row r="525">
          <cell r="A525" t="str">
            <v>F64ISL</v>
          </cell>
          <cell r="B525" t="str">
            <v>F72T12</v>
          </cell>
          <cell r="C525" t="str">
            <v>Fluorescent, (4) 72", STD lamp, IS electronic ballast</v>
          </cell>
          <cell r="D525" t="str">
            <v>Electronic</v>
          </cell>
          <cell r="E525">
            <v>4</v>
          </cell>
          <cell r="F525">
            <v>55</v>
          </cell>
          <cell r="G525">
            <v>216</v>
          </cell>
        </row>
        <row r="526">
          <cell r="A526" t="str">
            <v>F64SE</v>
          </cell>
          <cell r="B526" t="str">
            <v>F72T12</v>
          </cell>
          <cell r="C526" t="str">
            <v>Fluorescent, (4) 72", STD lamp</v>
          </cell>
          <cell r="D526" t="str">
            <v>Mag-ES</v>
          </cell>
          <cell r="E526">
            <v>4</v>
          </cell>
          <cell r="F526">
            <v>55</v>
          </cell>
          <cell r="G526">
            <v>230</v>
          </cell>
        </row>
        <row r="527">
          <cell r="A527" t="str">
            <v>F64SHE</v>
          </cell>
          <cell r="B527" t="str">
            <v>F72T12/HO</v>
          </cell>
          <cell r="C527" t="str">
            <v>Fluorescent, (4) 72", STD HO lamp</v>
          </cell>
          <cell r="D527" t="str">
            <v>Mag-ES</v>
          </cell>
          <cell r="E527">
            <v>4</v>
          </cell>
          <cell r="F527">
            <v>85</v>
          </cell>
          <cell r="G527">
            <v>388</v>
          </cell>
        </row>
        <row r="528">
          <cell r="A528" t="str">
            <v>F64SS</v>
          </cell>
          <cell r="B528" t="str">
            <v>F72T12</v>
          </cell>
          <cell r="C528" t="str">
            <v>Fluorescent, (4) 72", STD lamp</v>
          </cell>
          <cell r="D528" t="str">
            <v>Mag-STD</v>
          </cell>
          <cell r="E528">
            <v>4</v>
          </cell>
          <cell r="F528">
            <v>55</v>
          </cell>
          <cell r="G528">
            <v>244</v>
          </cell>
        </row>
        <row r="529">
          <cell r="A529" t="str">
            <v>F81EE/T2</v>
          </cell>
          <cell r="B529" t="str">
            <v>F96T12/ES</v>
          </cell>
          <cell r="C529" t="str">
            <v>Fluorescent, (1) 96", ES lamp, tandem to 2-lamp ballast</v>
          </cell>
          <cell r="D529" t="str">
            <v>Mag-ES</v>
          </cell>
          <cell r="E529">
            <v>1</v>
          </cell>
          <cell r="F529">
            <v>60</v>
          </cell>
          <cell r="G529">
            <v>62</v>
          </cell>
        </row>
        <row r="530">
          <cell r="A530" t="str">
            <v>F81EHL</v>
          </cell>
          <cell r="B530" t="str">
            <v>F96T12/HO/ES</v>
          </cell>
          <cell r="C530" t="str">
            <v>Fluorescent, (1) 96", ES HO lamp</v>
          </cell>
          <cell r="D530" t="str">
            <v>Electronic</v>
          </cell>
          <cell r="E530">
            <v>1</v>
          </cell>
          <cell r="F530">
            <v>95</v>
          </cell>
          <cell r="G530">
            <v>80</v>
          </cell>
        </row>
        <row r="531">
          <cell r="A531" t="str">
            <v>F81EHL/T2</v>
          </cell>
          <cell r="B531" t="str">
            <v>F96T12/HO/ES</v>
          </cell>
          <cell r="C531" t="str">
            <v>Fluorescent, (1) 96", ES HO lamp, Rapid Start Ballast, NLO (BF: .85-.95), Tandem 2 Lamp Ballast</v>
          </cell>
          <cell r="D531" t="str">
            <v>Electronic</v>
          </cell>
          <cell r="E531">
            <v>1</v>
          </cell>
          <cell r="F531">
            <v>95</v>
          </cell>
          <cell r="G531">
            <v>85</v>
          </cell>
        </row>
        <row r="532">
          <cell r="A532" t="str">
            <v>F81EHS</v>
          </cell>
          <cell r="B532" t="str">
            <v>F96T12/HO/ES</v>
          </cell>
          <cell r="C532" t="str">
            <v>Fluorescent, (1) 96", ES HO lamp</v>
          </cell>
          <cell r="D532" t="str">
            <v>Mag-STD</v>
          </cell>
          <cell r="E532">
            <v>1</v>
          </cell>
          <cell r="F532">
            <v>95</v>
          </cell>
          <cell r="G532">
            <v>125</v>
          </cell>
        </row>
        <row r="533">
          <cell r="A533" t="str">
            <v>F81EL</v>
          </cell>
          <cell r="B533" t="str">
            <v>F96T12/ES</v>
          </cell>
          <cell r="C533" t="str">
            <v>Fluorescent, (1) 96", ES lamp</v>
          </cell>
          <cell r="D533" t="str">
            <v>Electronic</v>
          </cell>
          <cell r="E533">
            <v>1</v>
          </cell>
          <cell r="F533">
            <v>60</v>
          </cell>
          <cell r="G533">
            <v>60</v>
          </cell>
        </row>
        <row r="534">
          <cell r="A534" t="str">
            <v>F81EL/T2</v>
          </cell>
          <cell r="B534" t="str">
            <v>F96T12/ES</v>
          </cell>
          <cell r="C534" t="str">
            <v>Fluorescent, (1) 96", ES lamp, Rapid Start Ballast, NLO (BF: .85-.95), Tandem 2 Lamp Ballast</v>
          </cell>
          <cell r="D534" t="str">
            <v>Electronic</v>
          </cell>
          <cell r="E534">
            <v>1</v>
          </cell>
          <cell r="F534">
            <v>60</v>
          </cell>
          <cell r="G534">
            <v>55</v>
          </cell>
        </row>
        <row r="535">
          <cell r="A535" t="str">
            <v>F81ES</v>
          </cell>
          <cell r="B535" t="str">
            <v>F96T12/ES</v>
          </cell>
          <cell r="C535" t="str">
            <v>Fluorescent, (1) 96", ES lamp</v>
          </cell>
          <cell r="D535" t="str">
            <v>Mag-STD</v>
          </cell>
          <cell r="E535">
            <v>1</v>
          </cell>
          <cell r="F535">
            <v>60</v>
          </cell>
          <cell r="G535">
            <v>83</v>
          </cell>
        </row>
        <row r="536">
          <cell r="A536" t="str">
            <v>F81ES/T2</v>
          </cell>
          <cell r="B536" t="str">
            <v>F96T12/ES</v>
          </cell>
          <cell r="C536" t="str">
            <v>Fluorescent, (1) 96", ES lamp, tandem to 2-lamp ballast</v>
          </cell>
          <cell r="D536" t="str">
            <v>Mag-STD</v>
          </cell>
          <cell r="E536">
            <v>1</v>
          </cell>
          <cell r="F536">
            <v>60</v>
          </cell>
          <cell r="G536">
            <v>64</v>
          </cell>
        </row>
        <row r="537">
          <cell r="A537" t="str">
            <v>F81EVS</v>
          </cell>
          <cell r="B537" t="str">
            <v>F96T12/VHO/ES</v>
          </cell>
          <cell r="C537" t="str">
            <v>Fluorescent, (1) 96", ES VHO lamp</v>
          </cell>
          <cell r="D537" t="str">
            <v>Mag-STD</v>
          </cell>
          <cell r="E537">
            <v>1</v>
          </cell>
          <cell r="F537">
            <v>185</v>
          </cell>
          <cell r="G537">
            <v>200</v>
          </cell>
        </row>
        <row r="538">
          <cell r="A538" t="str">
            <v>F81ILL</v>
          </cell>
          <cell r="B538" t="str">
            <v>F96T8</v>
          </cell>
          <cell r="C538" t="str">
            <v>Fluorescent, (1) 96", T-8 lamp, Instant Start Ballast, NLO (BF: .85-.95)</v>
          </cell>
          <cell r="D538" t="str">
            <v>Electronic</v>
          </cell>
          <cell r="E538">
            <v>1</v>
          </cell>
          <cell r="F538">
            <v>59</v>
          </cell>
          <cell r="G538">
            <v>58</v>
          </cell>
        </row>
        <row r="539">
          <cell r="A539" t="str">
            <v>F81ILL/T2</v>
          </cell>
          <cell r="B539" t="str">
            <v>F96T8</v>
          </cell>
          <cell r="C539" t="str">
            <v>Fluorescent, (1) 96", T-8 lamp, Instant Start Ballast, NLO (BF: .85-.95), Tandem 2 Lamp Ballast</v>
          </cell>
          <cell r="D539" t="str">
            <v>Electronic</v>
          </cell>
          <cell r="E539">
            <v>1</v>
          </cell>
          <cell r="F539">
            <v>59</v>
          </cell>
          <cell r="G539">
            <v>55</v>
          </cell>
        </row>
        <row r="540">
          <cell r="A540" t="str">
            <v>F81ILL/T2-R</v>
          </cell>
          <cell r="B540" t="str">
            <v>F96T8</v>
          </cell>
          <cell r="C540" t="str">
            <v>Fluorescent, (1) 96", T-8 lamp, Instant Start Ballast, RLO (BF&lt;.85), Tandem 2 Lamp Ballast</v>
          </cell>
          <cell r="D540" t="str">
            <v>Electronic</v>
          </cell>
          <cell r="E540">
            <v>1</v>
          </cell>
          <cell r="F540">
            <v>59</v>
          </cell>
          <cell r="G540">
            <v>49</v>
          </cell>
        </row>
        <row r="541">
          <cell r="A541" t="str">
            <v>F81ILL-H</v>
          </cell>
          <cell r="B541" t="str">
            <v>F96T8</v>
          </cell>
          <cell r="C541" t="str">
            <v>Fluorescent, (1) 96", T-8 lamp, Instant Start Ballast, HLO (BF:.96-1.1)</v>
          </cell>
          <cell r="D541" t="str">
            <v>Electronic</v>
          </cell>
          <cell r="E541">
            <v>1</v>
          </cell>
          <cell r="F541">
            <v>59</v>
          </cell>
          <cell r="G541">
            <v>68</v>
          </cell>
        </row>
        <row r="542">
          <cell r="A542" t="str">
            <v>F81ILL-R</v>
          </cell>
          <cell r="B542" t="str">
            <v>F96T8</v>
          </cell>
          <cell r="C542" t="str">
            <v>Fluorescent, (1) 96", T-8 lamp, Instant Start Ballast, RLO (BF&lt;0.85)</v>
          </cell>
          <cell r="D542" t="str">
            <v>Electronic</v>
          </cell>
          <cell r="E542">
            <v>1</v>
          </cell>
          <cell r="F542">
            <v>59</v>
          </cell>
          <cell r="G542">
            <v>57</v>
          </cell>
        </row>
        <row r="543">
          <cell r="A543" t="str">
            <v>F81ILL-V</v>
          </cell>
          <cell r="B543" t="str">
            <v>F96T8</v>
          </cell>
          <cell r="C543" t="str">
            <v>Fluorescent, (1) 96", T-8 lamp, Instant Start Ballast, VHLO (BF&gt;1.1)</v>
          </cell>
          <cell r="D543" t="str">
            <v>Electronic</v>
          </cell>
          <cell r="E543">
            <v>1</v>
          </cell>
          <cell r="F543">
            <v>59</v>
          </cell>
          <cell r="G543">
            <v>71</v>
          </cell>
        </row>
        <row r="544">
          <cell r="A544" t="str">
            <v>F81LHL</v>
          </cell>
          <cell r="B544" t="str">
            <v>F96T8/HO</v>
          </cell>
          <cell r="C544" t="str">
            <v>Fluorescent, (1) 96", T8 HO lamp</v>
          </cell>
          <cell r="D544" t="str">
            <v>Electronic</v>
          </cell>
          <cell r="E544">
            <v>1</v>
          </cell>
          <cell r="F544">
            <v>86</v>
          </cell>
          <cell r="G544">
            <v>85</v>
          </cell>
        </row>
        <row r="545">
          <cell r="A545" t="str">
            <v>F81LHL/T2</v>
          </cell>
          <cell r="B545" t="str">
            <v>F96T8/HO</v>
          </cell>
          <cell r="C545" t="str">
            <v>Fluorescent, (1) 96", T8 HO lamp, tandem wired to 2-lamp ballast</v>
          </cell>
          <cell r="D545" t="str">
            <v>Electronic</v>
          </cell>
          <cell r="E545">
            <v>1</v>
          </cell>
          <cell r="F545">
            <v>86</v>
          </cell>
          <cell r="G545">
            <v>80</v>
          </cell>
        </row>
        <row r="546">
          <cell r="A546" t="str">
            <v>F81SE</v>
          </cell>
          <cell r="B546" t="str">
            <v>F96T12</v>
          </cell>
          <cell r="C546" t="str">
            <v>Fluorescent, (1) 96", STD lamp</v>
          </cell>
          <cell r="D546" t="str">
            <v>Mag-ES</v>
          </cell>
          <cell r="E546">
            <v>1</v>
          </cell>
          <cell r="F546">
            <v>75</v>
          </cell>
          <cell r="G546">
            <v>91</v>
          </cell>
        </row>
        <row r="547">
          <cell r="A547" t="str">
            <v>F81EHS</v>
          </cell>
          <cell r="B547" t="str">
            <v>F96T12/HO</v>
          </cell>
          <cell r="C547" t="str">
            <v>Fluorescent, (1) 96", ES HO lamp</v>
          </cell>
          <cell r="D547" t="str">
            <v>Mag-STD</v>
          </cell>
          <cell r="E547">
            <v>1</v>
          </cell>
          <cell r="F547">
            <v>95</v>
          </cell>
          <cell r="G547">
            <v>125</v>
          </cell>
        </row>
        <row r="548">
          <cell r="A548" t="str">
            <v>F81SHE</v>
          </cell>
          <cell r="B548" t="str">
            <v>F96T12/HO</v>
          </cell>
          <cell r="C548" t="str">
            <v>Fluorescent, (1) 96", STD HO lamp</v>
          </cell>
          <cell r="D548" t="str">
            <v>Mag-ES</v>
          </cell>
          <cell r="E548">
            <v>1</v>
          </cell>
          <cell r="F548">
            <v>110</v>
          </cell>
          <cell r="G548">
            <v>132</v>
          </cell>
        </row>
        <row r="549">
          <cell r="A549" t="str">
            <v>F81SHL/T2</v>
          </cell>
          <cell r="B549" t="str">
            <v>F96T12/HO</v>
          </cell>
          <cell r="C549" t="str">
            <v>Fluorescent, (1) 96", STD HO lamp, Rapid Start Ballast, NLO (BF: .85-.95), Tandem 2 Lamp Ballast</v>
          </cell>
          <cell r="D549" t="str">
            <v>Electronic</v>
          </cell>
          <cell r="E549">
            <v>1</v>
          </cell>
          <cell r="F549">
            <v>110</v>
          </cell>
          <cell r="G549">
            <v>98</v>
          </cell>
        </row>
        <row r="550">
          <cell r="A550" t="str">
            <v>F81SHS</v>
          </cell>
          <cell r="B550" t="str">
            <v>F96T12/HO</v>
          </cell>
          <cell r="C550" t="str">
            <v>Fluorescent, (1) 96", STD HO lamp</v>
          </cell>
          <cell r="D550" t="str">
            <v>Mag-STD</v>
          </cell>
          <cell r="E550">
            <v>1</v>
          </cell>
          <cell r="F550">
            <v>110</v>
          </cell>
          <cell r="G550">
            <v>145</v>
          </cell>
        </row>
        <row r="551">
          <cell r="A551" t="str">
            <v>F81SL</v>
          </cell>
          <cell r="B551" t="str">
            <v>F96T12</v>
          </cell>
          <cell r="C551" t="str">
            <v>Fluorescent, (1) 96", STD lamp, Instant Start Ballast, NLO (BF: .85-.95)</v>
          </cell>
          <cell r="D551" t="str">
            <v>Electronic</v>
          </cell>
          <cell r="E551">
            <v>1</v>
          </cell>
          <cell r="F551">
            <v>75</v>
          </cell>
          <cell r="G551">
            <v>70</v>
          </cell>
        </row>
        <row r="552">
          <cell r="A552" t="str">
            <v>F81SL/T2</v>
          </cell>
          <cell r="B552" t="str">
            <v>F96T12</v>
          </cell>
          <cell r="C552" t="str">
            <v>Fluorescent, (1) 96", STD lamp, Rapid Start Ballast, NLO (BF: .85-.95), Tandem 2 Lamp Ballast</v>
          </cell>
          <cell r="D552" t="str">
            <v>Electronic</v>
          </cell>
          <cell r="E552">
            <v>1</v>
          </cell>
          <cell r="F552">
            <v>75</v>
          </cell>
          <cell r="G552">
            <v>67</v>
          </cell>
        </row>
        <row r="553">
          <cell r="A553" t="str">
            <v>F81SS</v>
          </cell>
          <cell r="B553" t="str">
            <v>F96T12</v>
          </cell>
          <cell r="C553" t="str">
            <v>Fluorescent, (1) 96", STD lamp</v>
          </cell>
          <cell r="D553" t="str">
            <v>Mag-STD</v>
          </cell>
          <cell r="E553">
            <v>1</v>
          </cell>
          <cell r="F553">
            <v>75</v>
          </cell>
          <cell r="G553">
            <v>100</v>
          </cell>
        </row>
        <row r="554">
          <cell r="A554" t="str">
            <v>F81SVS</v>
          </cell>
          <cell r="B554" t="str">
            <v>F96T12/VHO</v>
          </cell>
          <cell r="C554" t="str">
            <v>Fluorescent, (1) 96", STD VHO lamp</v>
          </cell>
          <cell r="D554" t="str">
            <v>Mag-STD</v>
          </cell>
          <cell r="E554">
            <v>1</v>
          </cell>
          <cell r="F554">
            <v>215</v>
          </cell>
          <cell r="G554">
            <v>230</v>
          </cell>
        </row>
        <row r="555">
          <cell r="A555" t="str">
            <v>F82EE</v>
          </cell>
          <cell r="B555" t="str">
            <v>F96T12/ES</v>
          </cell>
          <cell r="C555" t="str">
            <v>Fluorescent, (2) 96", ES lamp</v>
          </cell>
          <cell r="D555" t="str">
            <v>Mag-ES</v>
          </cell>
          <cell r="E555">
            <v>2</v>
          </cell>
          <cell r="F555">
            <v>60</v>
          </cell>
          <cell r="G555">
            <v>123</v>
          </cell>
        </row>
        <row r="556">
          <cell r="A556" t="str">
            <v>F82EHE</v>
          </cell>
          <cell r="B556" t="str">
            <v>F96T12/HO/ES</v>
          </cell>
          <cell r="C556" t="str">
            <v>Fluorescent, (2) 96", ES HO lamp</v>
          </cell>
          <cell r="D556" t="str">
            <v>Mag-ES</v>
          </cell>
          <cell r="E556">
            <v>2</v>
          </cell>
          <cell r="F556">
            <v>95</v>
          </cell>
          <cell r="G556">
            <v>207</v>
          </cell>
        </row>
        <row r="557">
          <cell r="A557" t="str">
            <v>F82EHL</v>
          </cell>
          <cell r="B557" t="str">
            <v>F96T12/HO/ES</v>
          </cell>
          <cell r="C557" t="str">
            <v>Fluorescent, (2) 96", ES HO lamp</v>
          </cell>
          <cell r="D557" t="str">
            <v>Electronic</v>
          </cell>
          <cell r="E557">
            <v>2</v>
          </cell>
          <cell r="F557">
            <v>95</v>
          </cell>
          <cell r="G557">
            <v>170</v>
          </cell>
        </row>
        <row r="558">
          <cell r="A558" t="str">
            <v>F82EHS</v>
          </cell>
          <cell r="B558" t="str">
            <v>F96T12/HO/ES</v>
          </cell>
          <cell r="C558" t="str">
            <v>Fluorescent, (2) 96", ES HO lamp</v>
          </cell>
          <cell r="D558" t="str">
            <v>Mag-STD</v>
          </cell>
          <cell r="E558">
            <v>2</v>
          </cell>
          <cell r="F558">
            <v>95</v>
          </cell>
          <cell r="G558">
            <v>227</v>
          </cell>
        </row>
        <row r="559">
          <cell r="A559" t="str">
            <v>F82EL</v>
          </cell>
          <cell r="B559" t="str">
            <v>F96T12/ES</v>
          </cell>
          <cell r="C559" t="str">
            <v>Fluorescent, (2) 96", ES lamp</v>
          </cell>
          <cell r="D559" t="str">
            <v>Electronic</v>
          </cell>
          <cell r="E559">
            <v>2</v>
          </cell>
          <cell r="F559">
            <v>60</v>
          </cell>
          <cell r="G559">
            <v>110</v>
          </cell>
        </row>
        <row r="560">
          <cell r="A560" t="str">
            <v>F82ES</v>
          </cell>
          <cell r="B560" t="str">
            <v>F96T12/ES</v>
          </cell>
          <cell r="C560" t="str">
            <v>Fluorescent, (2) 96", ES lamp</v>
          </cell>
          <cell r="D560" t="str">
            <v>Mag-STD</v>
          </cell>
          <cell r="E560">
            <v>2</v>
          </cell>
          <cell r="F560">
            <v>60</v>
          </cell>
          <cell r="G560">
            <v>138</v>
          </cell>
        </row>
        <row r="561">
          <cell r="A561" t="str">
            <v>F82EVS</v>
          </cell>
          <cell r="B561" t="str">
            <v>F96T12/VHO/ES</v>
          </cell>
          <cell r="C561" t="str">
            <v>Fluorescent, (2) 96", ES VHO lamp</v>
          </cell>
          <cell r="D561" t="str">
            <v>Mag-STD</v>
          </cell>
          <cell r="E561">
            <v>2</v>
          </cell>
          <cell r="F561">
            <v>185</v>
          </cell>
          <cell r="G561">
            <v>390</v>
          </cell>
        </row>
        <row r="562">
          <cell r="A562" t="str">
            <v>F82ILL</v>
          </cell>
          <cell r="B562" t="str">
            <v>F96T8</v>
          </cell>
          <cell r="C562" t="str">
            <v>Fluorescent, (2) 96", T-8 lamp, Instant Start Ballast, NLO (BF: .85-.95)</v>
          </cell>
          <cell r="D562" t="str">
            <v>Electronic</v>
          </cell>
          <cell r="E562">
            <v>2</v>
          </cell>
          <cell r="F562">
            <v>59</v>
          </cell>
          <cell r="G562">
            <v>109</v>
          </cell>
        </row>
        <row r="563">
          <cell r="A563" t="str">
            <v>F82ILL-R</v>
          </cell>
          <cell r="B563" t="str">
            <v>F96T8</v>
          </cell>
          <cell r="C563" t="str">
            <v>Fluorescent, (2) 96", T-8 lamp, Instant Start Ballast, RLO (BF&lt;0.85)</v>
          </cell>
          <cell r="D563" t="str">
            <v>Electronic</v>
          </cell>
          <cell r="E563">
            <v>2</v>
          </cell>
          <cell r="F563">
            <v>59</v>
          </cell>
          <cell r="G563">
            <v>98</v>
          </cell>
        </row>
        <row r="564">
          <cell r="A564" t="str">
            <v>F82LHL</v>
          </cell>
          <cell r="B564" t="str">
            <v>F96T8/HO</v>
          </cell>
          <cell r="C564" t="str">
            <v>Fluorescent, (2) 96", T8 HO lamp</v>
          </cell>
          <cell r="D564" t="str">
            <v>Electronic</v>
          </cell>
          <cell r="E564">
            <v>2</v>
          </cell>
          <cell r="F564">
            <v>86</v>
          </cell>
          <cell r="G564">
            <v>160</v>
          </cell>
        </row>
        <row r="565">
          <cell r="A565" t="str">
            <v>F82SE</v>
          </cell>
          <cell r="B565" t="str">
            <v>F96T12</v>
          </cell>
          <cell r="C565" t="str">
            <v>Fluorescent, (2) 96", STD lamp</v>
          </cell>
          <cell r="D565" t="str">
            <v>Mag-ES</v>
          </cell>
          <cell r="E565">
            <v>2</v>
          </cell>
          <cell r="F565">
            <v>75</v>
          </cell>
          <cell r="G565">
            <v>158</v>
          </cell>
        </row>
        <row r="566">
          <cell r="A566" t="str">
            <v>F82SHE</v>
          </cell>
          <cell r="B566" t="str">
            <v>F96T12/HO</v>
          </cell>
          <cell r="C566" t="str">
            <v>Fluorescent, (2) 96", STD HO lamp</v>
          </cell>
          <cell r="D566" t="str">
            <v>Mag-ES</v>
          </cell>
          <cell r="E566">
            <v>2</v>
          </cell>
          <cell r="F566">
            <v>110</v>
          </cell>
          <cell r="G566">
            <v>237</v>
          </cell>
        </row>
        <row r="567">
          <cell r="A567" t="str">
            <v>F82SHL</v>
          </cell>
          <cell r="B567" t="str">
            <v>F96T12/HO</v>
          </cell>
          <cell r="C567" t="str">
            <v>Fluorescent, (2) 96", STD HO lamp</v>
          </cell>
          <cell r="D567" t="str">
            <v>Electronic</v>
          </cell>
          <cell r="E567">
            <v>2</v>
          </cell>
          <cell r="F567">
            <v>110</v>
          </cell>
          <cell r="G567">
            <v>195</v>
          </cell>
        </row>
        <row r="568">
          <cell r="A568" t="str">
            <v>F82SHS</v>
          </cell>
          <cell r="B568" t="str">
            <v>F96T12/HO</v>
          </cell>
          <cell r="C568" t="str">
            <v>Fluorescent, (2) 96", STD HO lamp</v>
          </cell>
          <cell r="D568" t="str">
            <v>Mag-STD</v>
          </cell>
          <cell r="E568">
            <v>2</v>
          </cell>
          <cell r="F568">
            <v>110</v>
          </cell>
          <cell r="G568">
            <v>257</v>
          </cell>
        </row>
        <row r="569">
          <cell r="A569" t="str">
            <v>F82SL</v>
          </cell>
          <cell r="B569" t="str">
            <v>F96T12</v>
          </cell>
          <cell r="C569" t="str">
            <v>Fluorescent, (2) 96", STD lamp, Instant Start Ballast, NLO (BF: .85-.95)</v>
          </cell>
          <cell r="D569" t="str">
            <v>Electronic</v>
          </cell>
          <cell r="E569">
            <v>2</v>
          </cell>
          <cell r="F569">
            <v>75</v>
          </cell>
          <cell r="G569">
            <v>134</v>
          </cell>
        </row>
        <row r="570">
          <cell r="A570" t="str">
            <v>F82SS</v>
          </cell>
          <cell r="B570" t="str">
            <v>F96T12</v>
          </cell>
          <cell r="C570" t="str">
            <v>Fluorescent, (2) 96", STD lamp</v>
          </cell>
          <cell r="D570" t="str">
            <v>Mag-STD</v>
          </cell>
          <cell r="E570">
            <v>2</v>
          </cell>
          <cell r="F570">
            <v>75</v>
          </cell>
          <cell r="G570">
            <v>173</v>
          </cell>
        </row>
        <row r="571">
          <cell r="A571" t="str">
            <v>F82SVS</v>
          </cell>
          <cell r="B571" t="str">
            <v>F96T12/VHO</v>
          </cell>
          <cell r="C571" t="str">
            <v>Fluorescent, (2) 96", STD VHO lamp</v>
          </cell>
          <cell r="D571" t="str">
            <v>Mag-STD</v>
          </cell>
          <cell r="E571">
            <v>2</v>
          </cell>
          <cell r="F571">
            <v>215</v>
          </cell>
          <cell r="G571">
            <v>450</v>
          </cell>
        </row>
        <row r="572">
          <cell r="A572" t="str">
            <v>F83EE</v>
          </cell>
          <cell r="B572" t="str">
            <v>F96T12/ES</v>
          </cell>
          <cell r="C572" t="str">
            <v>Fluorescent, (3) 96", ES lamp</v>
          </cell>
          <cell r="D572" t="str">
            <v>Mag-ES</v>
          </cell>
          <cell r="E572">
            <v>3</v>
          </cell>
          <cell r="F572">
            <v>60</v>
          </cell>
          <cell r="G572">
            <v>210</v>
          </cell>
        </row>
        <row r="573">
          <cell r="A573" t="str">
            <v>F83EHE</v>
          </cell>
          <cell r="B573" t="str">
            <v>F96T12/HO/ES</v>
          </cell>
          <cell r="C573" t="str">
            <v>Fluorescent, (3) 96", ES HO lamp, (1) 2-lamp ES Ballast, (1) 1-lamp STD Ballast</v>
          </cell>
          <cell r="D573" t="str">
            <v>Mag-ES/STD</v>
          </cell>
          <cell r="E573">
            <v>3</v>
          </cell>
          <cell r="F573">
            <v>95</v>
          </cell>
          <cell r="G573">
            <v>319</v>
          </cell>
        </row>
        <row r="574">
          <cell r="A574" t="str">
            <v>F83EHS</v>
          </cell>
          <cell r="B574" t="str">
            <v>F96T12/HO/ES</v>
          </cell>
          <cell r="C574" t="str">
            <v>Fluorescent, (3) 96", ES HO lamp</v>
          </cell>
          <cell r="D574" t="str">
            <v>Mag-STD</v>
          </cell>
          <cell r="E574">
            <v>3</v>
          </cell>
          <cell r="F574">
            <v>95</v>
          </cell>
          <cell r="G574">
            <v>352</v>
          </cell>
        </row>
        <row r="575">
          <cell r="A575" t="str">
            <v>F83EL</v>
          </cell>
          <cell r="B575" t="str">
            <v>F96T12/ES</v>
          </cell>
          <cell r="C575" t="str">
            <v>Fluorescent, (3) 96", ES lamp</v>
          </cell>
          <cell r="D575" t="str">
            <v>Electronic</v>
          </cell>
          <cell r="E575">
            <v>3</v>
          </cell>
          <cell r="F575">
            <v>60</v>
          </cell>
          <cell r="G575">
            <v>179</v>
          </cell>
        </row>
        <row r="576">
          <cell r="A576" t="str">
            <v>F83ES</v>
          </cell>
          <cell r="B576" t="str">
            <v>F96T12/ES</v>
          </cell>
          <cell r="C576" t="str">
            <v>Fluorescent, (3) 96", ES lamp</v>
          </cell>
          <cell r="D576" t="str">
            <v>Mag-STD</v>
          </cell>
          <cell r="E576">
            <v>3</v>
          </cell>
          <cell r="F576">
            <v>60</v>
          </cell>
          <cell r="G576">
            <v>221</v>
          </cell>
        </row>
        <row r="577">
          <cell r="A577" t="str">
            <v>F83EVS</v>
          </cell>
          <cell r="B577" t="str">
            <v>F96T12/VHO/ES</v>
          </cell>
          <cell r="C577" t="str">
            <v>Fluorescent, (3) 96", ES VHO lamp</v>
          </cell>
          <cell r="D577" t="str">
            <v>Mag-STD</v>
          </cell>
          <cell r="E577">
            <v>3</v>
          </cell>
          <cell r="F577">
            <v>185</v>
          </cell>
          <cell r="G577">
            <v>590</v>
          </cell>
        </row>
        <row r="578">
          <cell r="A578" t="str">
            <v>F83ILL</v>
          </cell>
          <cell r="B578" t="str">
            <v>F96T8</v>
          </cell>
          <cell r="C578" t="str">
            <v>Fluorescent, (3) 96", T-8 lamp, Instant Start Ballast, NLO (BF: .85-.95)</v>
          </cell>
          <cell r="D578" t="str">
            <v>Electronic</v>
          </cell>
          <cell r="E578">
            <v>3</v>
          </cell>
          <cell r="F578">
            <v>59</v>
          </cell>
          <cell r="G578">
            <v>167</v>
          </cell>
        </row>
        <row r="579">
          <cell r="A579" t="str">
            <v>F83SHS</v>
          </cell>
          <cell r="B579" t="str">
            <v>F96T12/HO</v>
          </cell>
          <cell r="C579" t="str">
            <v>Fluorescent, (3) 96", STD HO lamp</v>
          </cell>
          <cell r="D579" t="str">
            <v>Mag-STD</v>
          </cell>
          <cell r="E579">
            <v>3</v>
          </cell>
          <cell r="F579">
            <v>110</v>
          </cell>
          <cell r="G579">
            <v>392</v>
          </cell>
        </row>
        <row r="580">
          <cell r="A580" t="str">
            <v>F83SS</v>
          </cell>
          <cell r="B580" t="str">
            <v>F96T12</v>
          </cell>
          <cell r="C580" t="str">
            <v>Fluorescent, (3) 96", STD lamp</v>
          </cell>
          <cell r="D580" t="str">
            <v>Mag-STD</v>
          </cell>
          <cell r="E580">
            <v>3</v>
          </cell>
          <cell r="F580">
            <v>75</v>
          </cell>
          <cell r="G580">
            <v>273</v>
          </cell>
        </row>
        <row r="581">
          <cell r="A581" t="str">
            <v>F83SVS</v>
          </cell>
          <cell r="B581" t="str">
            <v>F96T12/VHO</v>
          </cell>
          <cell r="C581" t="str">
            <v>Fluorescent, (3) 96", STD VHO lamp</v>
          </cell>
          <cell r="D581" t="str">
            <v>Mag-STD</v>
          </cell>
          <cell r="E581">
            <v>3</v>
          </cell>
          <cell r="F581">
            <v>215</v>
          </cell>
          <cell r="G581">
            <v>680</v>
          </cell>
        </row>
        <row r="582">
          <cell r="A582" t="str">
            <v>F84EE</v>
          </cell>
          <cell r="B582" t="str">
            <v>F96T12/ES</v>
          </cell>
          <cell r="C582" t="str">
            <v>Fluorescent, (4) 96", ES lamp</v>
          </cell>
          <cell r="D582" t="str">
            <v>Mag-ES</v>
          </cell>
          <cell r="E582">
            <v>4</v>
          </cell>
          <cell r="F582">
            <v>60</v>
          </cell>
          <cell r="G582">
            <v>246</v>
          </cell>
        </row>
        <row r="583">
          <cell r="A583" t="str">
            <v>F84EHE</v>
          </cell>
          <cell r="B583" t="str">
            <v>F96T12/HO/ES</v>
          </cell>
          <cell r="C583" t="str">
            <v>Fluorescent, (4) 96", ES HO lamp</v>
          </cell>
          <cell r="D583" t="str">
            <v>Mag-ES</v>
          </cell>
          <cell r="E583">
            <v>4</v>
          </cell>
          <cell r="F583">
            <v>95</v>
          </cell>
          <cell r="G583">
            <v>414</v>
          </cell>
        </row>
        <row r="584">
          <cell r="A584" t="str">
            <v>F84EHL</v>
          </cell>
          <cell r="B584" t="str">
            <v>F96T12/HO/ES</v>
          </cell>
          <cell r="C584" t="str">
            <v>Fluorescent, (4) 96", ES HO lamp</v>
          </cell>
          <cell r="D584" t="str">
            <v>Electronic</v>
          </cell>
          <cell r="E584">
            <v>4</v>
          </cell>
          <cell r="F584">
            <v>95</v>
          </cell>
          <cell r="G584">
            <v>340</v>
          </cell>
        </row>
        <row r="585">
          <cell r="A585" t="str">
            <v>F84EHS</v>
          </cell>
          <cell r="B585" t="str">
            <v>F96T12/HO/ES</v>
          </cell>
          <cell r="C585" t="str">
            <v>Fluorescent, (4) 96", ES HO lamp</v>
          </cell>
          <cell r="D585" t="str">
            <v>Mag-STD</v>
          </cell>
          <cell r="E585">
            <v>4</v>
          </cell>
          <cell r="F585">
            <v>95</v>
          </cell>
          <cell r="G585">
            <v>454</v>
          </cell>
        </row>
        <row r="586">
          <cell r="A586" t="str">
            <v>F84EL</v>
          </cell>
          <cell r="B586" t="str">
            <v>F96T12/ES</v>
          </cell>
          <cell r="C586" t="str">
            <v>Fluorescent, (4) 96", ES lamp</v>
          </cell>
          <cell r="D586" t="str">
            <v>Electronic</v>
          </cell>
          <cell r="E586">
            <v>4</v>
          </cell>
          <cell r="F586">
            <v>60</v>
          </cell>
          <cell r="G586">
            <v>220</v>
          </cell>
        </row>
        <row r="587">
          <cell r="A587" t="str">
            <v>F84ES</v>
          </cell>
          <cell r="B587" t="str">
            <v>F96T12/ES</v>
          </cell>
          <cell r="C587" t="str">
            <v>Fluorescent, (4) 96", ES lamp</v>
          </cell>
          <cell r="D587" t="str">
            <v>Mag-STD</v>
          </cell>
          <cell r="E587">
            <v>4</v>
          </cell>
          <cell r="F587">
            <v>60</v>
          </cell>
          <cell r="G587">
            <v>276</v>
          </cell>
        </row>
        <row r="588">
          <cell r="A588" t="str">
            <v>F84EVS</v>
          </cell>
          <cell r="B588" t="str">
            <v>F96T12/VHO/ES</v>
          </cell>
          <cell r="C588" t="str">
            <v>Fluorescent, (4) 96", ES VHO lamp</v>
          </cell>
          <cell r="D588" t="str">
            <v>Mag-STD</v>
          </cell>
          <cell r="E588">
            <v>4</v>
          </cell>
          <cell r="F588">
            <v>185</v>
          </cell>
          <cell r="G588">
            <v>780</v>
          </cell>
        </row>
        <row r="589">
          <cell r="A589" t="str">
            <v>F84ILL</v>
          </cell>
          <cell r="B589" t="str">
            <v>F96T8</v>
          </cell>
          <cell r="C589" t="str">
            <v>Fluorescent, (4) 96", T-8 lamp, Instant Start Ballast, NLO (BF: .85-.95)</v>
          </cell>
          <cell r="D589" t="str">
            <v>Electronic</v>
          </cell>
          <cell r="E589">
            <v>4</v>
          </cell>
          <cell r="F589">
            <v>59</v>
          </cell>
          <cell r="G589">
            <v>219</v>
          </cell>
        </row>
        <row r="590">
          <cell r="A590" t="str">
            <v>F84LHL</v>
          </cell>
          <cell r="B590" t="str">
            <v>F96T8/HO</v>
          </cell>
          <cell r="C590" t="str">
            <v>Fluorescent, (4) 96", T8 HO lamp</v>
          </cell>
          <cell r="D590" t="str">
            <v>Electronic</v>
          </cell>
          <cell r="E590">
            <v>4</v>
          </cell>
          <cell r="F590">
            <v>86</v>
          </cell>
          <cell r="G590">
            <v>320</v>
          </cell>
        </row>
        <row r="591">
          <cell r="A591" t="str">
            <v>F84SE</v>
          </cell>
          <cell r="B591" t="str">
            <v>F96T12</v>
          </cell>
          <cell r="C591" t="str">
            <v>Fluorescent, (4) 96", STD lamp</v>
          </cell>
          <cell r="D591" t="str">
            <v>Mag-ES</v>
          </cell>
          <cell r="E591">
            <v>4</v>
          </cell>
          <cell r="F591">
            <v>75</v>
          </cell>
          <cell r="G591">
            <v>316</v>
          </cell>
        </row>
        <row r="592">
          <cell r="A592" t="str">
            <v>F84SHE</v>
          </cell>
          <cell r="B592" t="str">
            <v>F96T12/HO</v>
          </cell>
          <cell r="C592" t="str">
            <v>Fluorescent, (4) 96", STD HO lamp</v>
          </cell>
          <cell r="D592" t="str">
            <v>Mag-ES</v>
          </cell>
          <cell r="E592">
            <v>4</v>
          </cell>
          <cell r="F592">
            <v>110</v>
          </cell>
          <cell r="G592">
            <v>474</v>
          </cell>
        </row>
        <row r="593">
          <cell r="A593" t="str">
            <v>F84SHL</v>
          </cell>
          <cell r="B593" t="str">
            <v>F96T12/HO</v>
          </cell>
          <cell r="C593" t="str">
            <v>Fluorescent, (3) 96", STD HO lamp</v>
          </cell>
          <cell r="D593" t="str">
            <v>Electronic</v>
          </cell>
          <cell r="E593">
            <v>4</v>
          </cell>
          <cell r="F593">
            <v>110</v>
          </cell>
          <cell r="G593">
            <v>390</v>
          </cell>
        </row>
        <row r="594">
          <cell r="A594" t="str">
            <v>F84SHS</v>
          </cell>
          <cell r="B594" t="str">
            <v>F96T12/HO</v>
          </cell>
          <cell r="C594" t="str">
            <v>Fluorescent, (4) 96", STD HO lamp</v>
          </cell>
          <cell r="D594" t="str">
            <v>Mag-STD</v>
          </cell>
          <cell r="E594">
            <v>4</v>
          </cell>
          <cell r="F594">
            <v>110</v>
          </cell>
          <cell r="G594">
            <v>514</v>
          </cell>
        </row>
        <row r="595">
          <cell r="A595" t="str">
            <v>F84SL</v>
          </cell>
          <cell r="B595" t="str">
            <v>F96T12</v>
          </cell>
          <cell r="C595" t="str">
            <v>Fluorescent, (4) 96", STD lamp, Instant Start Ballast, NLO (BF: .85-.95)</v>
          </cell>
          <cell r="D595" t="str">
            <v>Electronic</v>
          </cell>
          <cell r="E595">
            <v>4</v>
          </cell>
          <cell r="F595">
            <v>75</v>
          </cell>
          <cell r="G595">
            <v>268</v>
          </cell>
        </row>
        <row r="596">
          <cell r="A596" t="str">
            <v>F84SS</v>
          </cell>
          <cell r="B596" t="str">
            <v>F96T12</v>
          </cell>
          <cell r="C596" t="str">
            <v>Fluorescent, (4) 96", STD lamp</v>
          </cell>
          <cell r="D596" t="str">
            <v>Mag-STD</v>
          </cell>
          <cell r="E596">
            <v>4</v>
          </cell>
          <cell r="F596">
            <v>75</v>
          </cell>
          <cell r="G596">
            <v>346</v>
          </cell>
        </row>
        <row r="597">
          <cell r="A597" t="str">
            <v>F84SVS</v>
          </cell>
          <cell r="B597" t="str">
            <v>F96T12/VHO</v>
          </cell>
          <cell r="C597" t="str">
            <v>Fluorescent, (4) 96", STD VHO lamp</v>
          </cell>
          <cell r="D597" t="str">
            <v>Mag-STD</v>
          </cell>
          <cell r="E597">
            <v>4</v>
          </cell>
          <cell r="F597">
            <v>215</v>
          </cell>
          <cell r="G597">
            <v>900</v>
          </cell>
        </row>
        <row r="598">
          <cell r="A598" t="str">
            <v>F86EHS</v>
          </cell>
          <cell r="B598" t="str">
            <v>F96T12/HO/ES</v>
          </cell>
          <cell r="C598" t="str">
            <v>Fluorescent, (6) 96", ES HO lamp</v>
          </cell>
          <cell r="D598" t="str">
            <v>Mag-STD</v>
          </cell>
          <cell r="E598">
            <v>6</v>
          </cell>
          <cell r="F598">
            <v>95</v>
          </cell>
          <cell r="G598">
            <v>721</v>
          </cell>
        </row>
        <row r="599">
          <cell r="A599" t="str">
            <v>F86ILL</v>
          </cell>
          <cell r="B599" t="str">
            <v>F96T8</v>
          </cell>
          <cell r="C599" t="str">
            <v>Fluorescent, (6) 96", T-8 lamp, Instant Start Ballast, NLO (BF: .85-.95)</v>
          </cell>
          <cell r="D599" t="str">
            <v>Electronic</v>
          </cell>
          <cell r="E599">
            <v>6</v>
          </cell>
          <cell r="F599">
            <v>59</v>
          </cell>
          <cell r="G599">
            <v>328</v>
          </cell>
        </row>
        <row r="600">
          <cell r="C600" t="str">
            <v>Circline Fluorescent Fixtures</v>
          </cell>
        </row>
        <row r="601">
          <cell r="A601" t="str">
            <v>FC12/1</v>
          </cell>
          <cell r="B601" t="str">
            <v>FC12T9</v>
          </cell>
          <cell r="C601" t="str">
            <v>Fluorescent, (1) 12" circular lamp, RS ballast</v>
          </cell>
          <cell r="D601" t="str">
            <v>Mag-STD</v>
          </cell>
          <cell r="E601">
            <v>1</v>
          </cell>
          <cell r="F601">
            <v>32</v>
          </cell>
          <cell r="G601">
            <v>31</v>
          </cell>
        </row>
        <row r="602">
          <cell r="A602" t="str">
            <v>FC12/2</v>
          </cell>
          <cell r="B602" t="str">
            <v>FC12T9</v>
          </cell>
          <cell r="C602" t="str">
            <v>Fluorescent, (2) 12" circular lamp, RS ballast</v>
          </cell>
          <cell r="D602" t="str">
            <v>Mag-STD</v>
          </cell>
          <cell r="E602">
            <v>2</v>
          </cell>
          <cell r="F602">
            <v>32</v>
          </cell>
          <cell r="G602">
            <v>62</v>
          </cell>
        </row>
        <row r="603">
          <cell r="A603" t="str">
            <v>FC16/1</v>
          </cell>
          <cell r="B603" t="str">
            <v>FC16T9</v>
          </cell>
          <cell r="C603" t="str">
            <v>Fluorescent, (1) 16" circular lamp</v>
          </cell>
          <cell r="D603" t="str">
            <v>Mag-STD</v>
          </cell>
          <cell r="E603">
            <v>1</v>
          </cell>
          <cell r="F603">
            <v>40</v>
          </cell>
          <cell r="G603">
            <v>35</v>
          </cell>
        </row>
        <row r="604">
          <cell r="A604" t="str">
            <v>FC20</v>
          </cell>
          <cell r="B604" t="str">
            <v>FC6T9</v>
          </cell>
          <cell r="C604" t="str">
            <v>Fluorescent, Circlite, (1) 20W lamp, Preheat ballast</v>
          </cell>
          <cell r="D604" t="str">
            <v>Mag-STD</v>
          </cell>
          <cell r="E604">
            <v>1</v>
          </cell>
          <cell r="F604">
            <v>20</v>
          </cell>
          <cell r="G604">
            <v>20</v>
          </cell>
        </row>
        <row r="605">
          <cell r="A605" t="str">
            <v>FC22/1</v>
          </cell>
          <cell r="B605" t="str">
            <v>FC8T9</v>
          </cell>
          <cell r="C605" t="str">
            <v>Fluorescent, Circlite, (1) 22W lamp, preheat ballast</v>
          </cell>
          <cell r="D605" t="str">
            <v>Mag-STD</v>
          </cell>
          <cell r="E605">
            <v>1</v>
          </cell>
          <cell r="F605">
            <v>22</v>
          </cell>
          <cell r="G605">
            <v>20</v>
          </cell>
        </row>
        <row r="606">
          <cell r="A606" t="str">
            <v>FC22/32/1</v>
          </cell>
          <cell r="B606" t="str">
            <v>FC22/32T9</v>
          </cell>
          <cell r="C606" t="str">
            <v>Fluorescent, Circlite, (1) 22W/32W lamp, preheat ballast</v>
          </cell>
          <cell r="D606" t="str">
            <v>Mag-STD</v>
          </cell>
          <cell r="E606">
            <v>1</v>
          </cell>
          <cell r="F606" t="str">
            <v>22/32</v>
          </cell>
          <cell r="G606">
            <v>58</v>
          </cell>
        </row>
        <row r="607">
          <cell r="A607" t="str">
            <v>FC32/1</v>
          </cell>
          <cell r="B607" t="str">
            <v>FC12T9</v>
          </cell>
          <cell r="C607" t="str">
            <v>Fluorescent, Circline, (1) 32W lamp, preheat ballast</v>
          </cell>
          <cell r="D607" t="str">
            <v>Mag-STD</v>
          </cell>
          <cell r="E607">
            <v>1</v>
          </cell>
          <cell r="F607">
            <v>32</v>
          </cell>
          <cell r="G607">
            <v>40</v>
          </cell>
        </row>
        <row r="608">
          <cell r="A608" t="str">
            <v>FC32/40/1</v>
          </cell>
          <cell r="B608" t="str">
            <v>FC32/40T9</v>
          </cell>
          <cell r="C608" t="str">
            <v>Fluorescent, Circlite, (1) 32W/40W lamp, preheat ballast</v>
          </cell>
          <cell r="D608" t="str">
            <v>Mag-STD</v>
          </cell>
          <cell r="E608">
            <v>1</v>
          </cell>
          <cell r="F608" t="str">
            <v>32/40</v>
          </cell>
          <cell r="G608">
            <v>80</v>
          </cell>
        </row>
        <row r="609">
          <cell r="A609" t="str">
            <v>FC40/1</v>
          </cell>
          <cell r="B609" t="str">
            <v>FC16T9</v>
          </cell>
          <cell r="C609" t="str">
            <v>Fluorescent, Circline, (1) 32W lamp, preheat ballast</v>
          </cell>
          <cell r="D609" t="str">
            <v>Mag-STD</v>
          </cell>
          <cell r="E609">
            <v>1</v>
          </cell>
          <cell r="F609">
            <v>32</v>
          </cell>
          <cell r="G609">
            <v>42</v>
          </cell>
        </row>
        <row r="610">
          <cell r="A610" t="str">
            <v>FC44/1</v>
          </cell>
          <cell r="B610" t="str">
            <v>FC44T9</v>
          </cell>
          <cell r="C610" t="str">
            <v>Fluorescent, Circlite, (1) 44W lamp, preheat ballast</v>
          </cell>
          <cell r="D610" t="str">
            <v>Mag-STD</v>
          </cell>
          <cell r="E610">
            <v>1</v>
          </cell>
          <cell r="F610">
            <v>44</v>
          </cell>
          <cell r="G610">
            <v>46</v>
          </cell>
        </row>
        <row r="611">
          <cell r="A611" t="str">
            <v>FC6/1</v>
          </cell>
          <cell r="B611" t="str">
            <v>FC6T9</v>
          </cell>
          <cell r="C611" t="str">
            <v>Fluorescent, (1) 6" circular lamp, RS ballast</v>
          </cell>
          <cell r="D611" t="str">
            <v>Mag-STD</v>
          </cell>
          <cell r="E611">
            <v>1</v>
          </cell>
          <cell r="F611">
            <v>20</v>
          </cell>
          <cell r="G611">
            <v>25</v>
          </cell>
        </row>
        <row r="612">
          <cell r="A612" t="str">
            <v>FC8/1</v>
          </cell>
          <cell r="B612" t="str">
            <v>FC8T9</v>
          </cell>
          <cell r="C612" t="str">
            <v>Fluorescent, (1) 8" circular lamp, RS ballast</v>
          </cell>
          <cell r="D612" t="str">
            <v>Mag-STD</v>
          </cell>
          <cell r="E612">
            <v>1</v>
          </cell>
          <cell r="F612">
            <v>22</v>
          </cell>
          <cell r="G612">
            <v>26</v>
          </cell>
        </row>
        <row r="613">
          <cell r="A613" t="str">
            <v>FC8/2</v>
          </cell>
          <cell r="B613" t="str">
            <v>FC8T9</v>
          </cell>
          <cell r="C613" t="str">
            <v>Fluorescent, (2) 8" circular lamp, RS ballast</v>
          </cell>
          <cell r="D613" t="str">
            <v>Mag-STD</v>
          </cell>
          <cell r="E613">
            <v>2</v>
          </cell>
          <cell r="F613">
            <v>22</v>
          </cell>
          <cell r="G613">
            <v>52</v>
          </cell>
        </row>
        <row r="614">
          <cell r="C614" t="str">
            <v>U-Tube Fluorescent Fixtures</v>
          </cell>
        </row>
        <row r="615">
          <cell r="A615" t="str">
            <v>FU1EE</v>
          </cell>
          <cell r="B615" t="str">
            <v>FU40T12/ES</v>
          </cell>
          <cell r="C615" t="str">
            <v>Fluorescent, (1) U-Tube, ES lamp</v>
          </cell>
          <cell r="D615" t="str">
            <v>Mag-ES</v>
          </cell>
          <cell r="E615">
            <v>1</v>
          </cell>
          <cell r="F615">
            <v>34</v>
          </cell>
          <cell r="G615">
            <v>43</v>
          </cell>
        </row>
        <row r="616">
          <cell r="A616" t="str">
            <v>FU1ILL</v>
          </cell>
          <cell r="B616" t="str">
            <v>FU31T8/6</v>
          </cell>
          <cell r="C616" t="str">
            <v>Fluorescent, (1) U-Tube, T-8 lamp, Instant Start ballast</v>
          </cell>
          <cell r="D616" t="str">
            <v>Electronic</v>
          </cell>
          <cell r="E616">
            <v>1</v>
          </cell>
          <cell r="F616">
            <v>32</v>
          </cell>
          <cell r="G616">
            <v>31</v>
          </cell>
        </row>
        <row r="617">
          <cell r="A617" t="str">
            <v>FU1LL</v>
          </cell>
          <cell r="B617" t="str">
            <v>FU31T8/6</v>
          </cell>
          <cell r="C617" t="str">
            <v>Fluorescent, (1) U-Tube, T-8 lamp</v>
          </cell>
          <cell r="D617" t="str">
            <v>Electronic</v>
          </cell>
          <cell r="E617">
            <v>1</v>
          </cell>
          <cell r="F617">
            <v>32</v>
          </cell>
          <cell r="G617">
            <v>32</v>
          </cell>
        </row>
        <row r="618">
          <cell r="A618" t="str">
            <v>FU1LL-R</v>
          </cell>
          <cell r="B618" t="str">
            <v>FU31T8/6</v>
          </cell>
          <cell r="C618" t="str">
            <v>Fluorescent, (1) U-Tube, T-8 lamp, RLO (BF&lt;0.85)</v>
          </cell>
          <cell r="D618" t="str">
            <v>Electronic</v>
          </cell>
          <cell r="E618">
            <v>1</v>
          </cell>
          <cell r="F618">
            <v>31</v>
          </cell>
          <cell r="G618">
            <v>27</v>
          </cell>
        </row>
        <row r="619">
          <cell r="A619" t="str">
            <v>FU2SS</v>
          </cell>
          <cell r="B619" t="str">
            <v>FU40T12</v>
          </cell>
          <cell r="C619" t="str">
            <v>Fluorescent, (2) U-Tube, STD lamp</v>
          </cell>
          <cell r="D619" t="str">
            <v>Mag-STD</v>
          </cell>
          <cell r="E619">
            <v>2</v>
          </cell>
          <cell r="F619">
            <v>40</v>
          </cell>
          <cell r="G619">
            <v>96</v>
          </cell>
        </row>
        <row r="620">
          <cell r="A620" t="str">
            <v>FU2SE</v>
          </cell>
          <cell r="B620" t="str">
            <v>FU40T12</v>
          </cell>
          <cell r="C620" t="str">
            <v>Fluorescent, (2) U-Tube, STD lamp</v>
          </cell>
          <cell r="D620" t="str">
            <v>Mag-ES</v>
          </cell>
          <cell r="E620">
            <v>2</v>
          </cell>
          <cell r="F620">
            <v>40</v>
          </cell>
          <cell r="G620">
            <v>85</v>
          </cell>
        </row>
        <row r="621">
          <cell r="A621" t="str">
            <v>FU2EE</v>
          </cell>
          <cell r="B621" t="str">
            <v>FU40T12/ES</v>
          </cell>
          <cell r="C621" t="str">
            <v>Fluorescent, (2) U-Tube, ES lamp</v>
          </cell>
          <cell r="D621" t="str">
            <v>Mag-ES</v>
          </cell>
          <cell r="E621">
            <v>2</v>
          </cell>
          <cell r="F621">
            <v>34</v>
          </cell>
          <cell r="G621">
            <v>72</v>
          </cell>
        </row>
        <row r="622">
          <cell r="A622" t="str">
            <v>FU2ES</v>
          </cell>
          <cell r="B622" t="str">
            <v>FU40T12/ES</v>
          </cell>
          <cell r="C622" t="str">
            <v>Fluorescent, (2) U-Tube, ES lamp</v>
          </cell>
          <cell r="D622" t="str">
            <v>Mag-STD</v>
          </cell>
          <cell r="E622">
            <v>2</v>
          </cell>
          <cell r="F622">
            <v>34</v>
          </cell>
          <cell r="G622">
            <v>82</v>
          </cell>
        </row>
        <row r="623">
          <cell r="A623" t="str">
            <v>FU2ILL</v>
          </cell>
          <cell r="B623" t="str">
            <v>FU31T8/6</v>
          </cell>
          <cell r="C623" t="str">
            <v>Fluorescent, (2) U-Tube, T-8 lamp, Instant Start Ballast</v>
          </cell>
          <cell r="D623" t="str">
            <v>Electronic</v>
          </cell>
          <cell r="E623">
            <v>2</v>
          </cell>
          <cell r="F623">
            <v>32</v>
          </cell>
          <cell r="G623">
            <v>59</v>
          </cell>
        </row>
        <row r="624">
          <cell r="A624" t="str">
            <v>FU2ILL/T4</v>
          </cell>
          <cell r="B624" t="str">
            <v>FU31T8/6</v>
          </cell>
          <cell r="C624" t="str">
            <v>Fluorescent, (2) U-Tube, T-8 lamp, Instant Start Ballast, tandem wired</v>
          </cell>
          <cell r="D624" t="str">
            <v>Electronic</v>
          </cell>
          <cell r="E624">
            <v>2</v>
          </cell>
          <cell r="F624">
            <v>32</v>
          </cell>
          <cell r="G624">
            <v>56</v>
          </cell>
        </row>
        <row r="625">
          <cell r="A625" t="str">
            <v>FU2ILL/T4-R</v>
          </cell>
          <cell r="B625" t="str">
            <v>FU31T8/6</v>
          </cell>
          <cell r="C625" t="str">
            <v>Fluorescent, (2) U-Tube, T-8 lamp, Instant Start Ballast, RLO, tandem wired</v>
          </cell>
          <cell r="D625" t="str">
            <v>Electronic</v>
          </cell>
          <cell r="E625">
            <v>2</v>
          </cell>
          <cell r="F625">
            <v>32</v>
          </cell>
          <cell r="G625">
            <v>51</v>
          </cell>
        </row>
        <row r="626">
          <cell r="A626" t="str">
            <v>FU2ILL-H</v>
          </cell>
          <cell r="B626" t="str">
            <v>FU31T8/6</v>
          </cell>
          <cell r="C626" t="str">
            <v>Fluorescent, (2) U-Tube, T-8 lamp, Instant Start HLO Ballast</v>
          </cell>
          <cell r="D626" t="str">
            <v>Electronic</v>
          </cell>
          <cell r="E626">
            <v>2</v>
          </cell>
          <cell r="F626">
            <v>32</v>
          </cell>
          <cell r="G626">
            <v>65</v>
          </cell>
        </row>
        <row r="627">
          <cell r="A627" t="str">
            <v>FU2ILL-R</v>
          </cell>
          <cell r="B627" t="str">
            <v>FU31T8/6</v>
          </cell>
          <cell r="C627" t="str">
            <v>Fluorescent, (2) U-Tube, T-8 lamp, Instant Start RLO Ballast</v>
          </cell>
          <cell r="D627" t="str">
            <v>Electronic</v>
          </cell>
          <cell r="E627">
            <v>2</v>
          </cell>
          <cell r="F627">
            <v>32</v>
          </cell>
          <cell r="G627">
            <v>52</v>
          </cell>
        </row>
        <row r="628">
          <cell r="A628" t="str">
            <v>FU2LL</v>
          </cell>
          <cell r="B628" t="str">
            <v>FU31T8/6</v>
          </cell>
          <cell r="C628" t="str">
            <v>Fluorescent, (2) U-Tube, T-8 lamp</v>
          </cell>
          <cell r="D628" t="str">
            <v>Electronic</v>
          </cell>
          <cell r="E628">
            <v>2</v>
          </cell>
          <cell r="F628">
            <v>32</v>
          </cell>
          <cell r="G628">
            <v>60</v>
          </cell>
        </row>
        <row r="629">
          <cell r="A629" t="str">
            <v>FU2LL/T2</v>
          </cell>
          <cell r="B629" t="str">
            <v>FU31T8/6</v>
          </cell>
          <cell r="C629" t="str">
            <v>Fluorescent, (2) U-Tube, T-8 lamp, Tandem 4 lamp ballast</v>
          </cell>
          <cell r="D629" t="str">
            <v>Electronic</v>
          </cell>
          <cell r="E629">
            <v>2</v>
          </cell>
          <cell r="F629">
            <v>32</v>
          </cell>
          <cell r="G629">
            <v>59</v>
          </cell>
        </row>
        <row r="630">
          <cell r="A630" t="str">
            <v>FU2LL-R</v>
          </cell>
          <cell r="B630" t="str">
            <v>FU31T8/6</v>
          </cell>
          <cell r="C630" t="str">
            <v>Fluorescent, (2) U-Tube, T-8 lamp, RLO (BF&lt;0.85)</v>
          </cell>
          <cell r="D630" t="str">
            <v>Electronic</v>
          </cell>
          <cell r="E630">
            <v>54</v>
          </cell>
          <cell r="F630">
            <v>31</v>
          </cell>
          <cell r="G630">
            <v>54</v>
          </cell>
        </row>
        <row r="631">
          <cell r="A631" t="str">
            <v>FU3EE</v>
          </cell>
          <cell r="B631" t="str">
            <v>FU40T12/ES</v>
          </cell>
          <cell r="C631" t="str">
            <v>Fluorescent, (3) U-Tube, ES lamp</v>
          </cell>
          <cell r="D631" t="str">
            <v>Mag-ES</v>
          </cell>
          <cell r="E631">
            <v>3</v>
          </cell>
          <cell r="F631">
            <v>35</v>
          </cell>
          <cell r="G631">
            <v>115</v>
          </cell>
        </row>
        <row r="632">
          <cell r="A632" t="str">
            <v>FU3ILL</v>
          </cell>
          <cell r="B632" t="str">
            <v>FU31T8/6</v>
          </cell>
          <cell r="C632" t="str">
            <v>Fluorescent, (3) U-Tube, T-8 lamp, Instant Start Ballast</v>
          </cell>
          <cell r="D632" t="str">
            <v>Electronic</v>
          </cell>
          <cell r="E632">
            <v>3</v>
          </cell>
          <cell r="F632">
            <v>32</v>
          </cell>
          <cell r="G632">
            <v>89</v>
          </cell>
        </row>
        <row r="633">
          <cell r="A633" t="str">
            <v>FU3ILL-R</v>
          </cell>
          <cell r="B633" t="str">
            <v>FU31T8/6</v>
          </cell>
          <cell r="C633" t="str">
            <v>Fluorescent, (3) U-Tube, T-8 lamp, Instant Start RLO Ballast</v>
          </cell>
          <cell r="D633" t="str">
            <v>Electronic</v>
          </cell>
          <cell r="E633">
            <v>3</v>
          </cell>
          <cell r="F633">
            <v>32</v>
          </cell>
          <cell r="G633">
            <v>78</v>
          </cell>
        </row>
        <row r="634">
          <cell r="C634" t="str">
            <v>Standard Incandescent Fixtures</v>
          </cell>
        </row>
        <row r="635">
          <cell r="A635" t="str">
            <v>I100/1</v>
          </cell>
          <cell r="B635" t="str">
            <v>I100</v>
          </cell>
          <cell r="C635" t="str">
            <v>Incandescent, (1) 100W lamp</v>
          </cell>
          <cell r="E635">
            <v>1</v>
          </cell>
          <cell r="F635">
            <v>100</v>
          </cell>
          <cell r="G635">
            <v>100</v>
          </cell>
        </row>
        <row r="636">
          <cell r="A636" t="str">
            <v>I100/2</v>
          </cell>
          <cell r="B636" t="str">
            <v>I100</v>
          </cell>
          <cell r="C636" t="str">
            <v>Incandescent, (2) 100W lamp</v>
          </cell>
          <cell r="E636">
            <v>2</v>
          </cell>
          <cell r="F636">
            <v>100</v>
          </cell>
          <cell r="G636">
            <v>200</v>
          </cell>
        </row>
        <row r="637">
          <cell r="A637" t="str">
            <v>I100/3</v>
          </cell>
          <cell r="B637" t="str">
            <v>I100</v>
          </cell>
          <cell r="C637" t="str">
            <v>Incandescent, (3) 100W lamp</v>
          </cell>
          <cell r="E637">
            <v>3</v>
          </cell>
          <cell r="F637">
            <v>100</v>
          </cell>
          <cell r="G637">
            <v>300</v>
          </cell>
        </row>
        <row r="638">
          <cell r="A638" t="str">
            <v>I100/4</v>
          </cell>
          <cell r="B638" t="str">
            <v>I100</v>
          </cell>
          <cell r="C638" t="str">
            <v>Incandescent, (4) 100W lamp</v>
          </cell>
          <cell r="E638">
            <v>4</v>
          </cell>
          <cell r="F638">
            <v>100</v>
          </cell>
          <cell r="G638">
            <v>400</v>
          </cell>
        </row>
        <row r="639">
          <cell r="A639" t="str">
            <v>I100/5</v>
          </cell>
          <cell r="B639" t="str">
            <v>I100</v>
          </cell>
          <cell r="C639" t="str">
            <v>Incandescent, (5) 100W lamp</v>
          </cell>
          <cell r="E639">
            <v>5</v>
          </cell>
          <cell r="F639">
            <v>100</v>
          </cell>
          <cell r="G639">
            <v>500</v>
          </cell>
        </row>
        <row r="640">
          <cell r="A640" t="str">
            <v>I1000/1</v>
          </cell>
          <cell r="B640" t="str">
            <v>I1000</v>
          </cell>
          <cell r="C640" t="str">
            <v>Incandescent, (1) 1000W lamp</v>
          </cell>
          <cell r="E640">
            <v>1</v>
          </cell>
          <cell r="F640">
            <v>1000</v>
          </cell>
          <cell r="G640">
            <v>1000</v>
          </cell>
        </row>
        <row r="641">
          <cell r="A641" t="str">
            <v>I100E/1</v>
          </cell>
          <cell r="B641" t="str">
            <v>I100/ES</v>
          </cell>
          <cell r="C641" t="str">
            <v>Incandescent, (1) 100W ES lamp</v>
          </cell>
          <cell r="E641">
            <v>1</v>
          </cell>
          <cell r="F641">
            <v>90</v>
          </cell>
          <cell r="G641">
            <v>90</v>
          </cell>
        </row>
        <row r="642">
          <cell r="A642" t="str">
            <v>I100EL/1</v>
          </cell>
          <cell r="B642" t="str">
            <v>I100/ES/LL</v>
          </cell>
          <cell r="C642" t="str">
            <v>Incandescent, (1) 100W ES/LL lamp</v>
          </cell>
          <cell r="E642">
            <v>1</v>
          </cell>
          <cell r="F642">
            <v>90</v>
          </cell>
          <cell r="G642">
            <v>90</v>
          </cell>
        </row>
        <row r="643">
          <cell r="A643" t="str">
            <v>I120/1</v>
          </cell>
          <cell r="B643" t="str">
            <v>I120</v>
          </cell>
          <cell r="C643" t="str">
            <v>Incandescent, (1) 120W lamp</v>
          </cell>
          <cell r="E643">
            <v>1</v>
          </cell>
          <cell r="F643">
            <v>120</v>
          </cell>
          <cell r="G643">
            <v>120</v>
          </cell>
        </row>
        <row r="644">
          <cell r="A644" t="str">
            <v>I120/2</v>
          </cell>
          <cell r="B644" t="str">
            <v>I120</v>
          </cell>
          <cell r="C644" t="str">
            <v>Incandescent, (2) 120W lamp</v>
          </cell>
          <cell r="E644">
            <v>2</v>
          </cell>
          <cell r="F644">
            <v>120</v>
          </cell>
          <cell r="G644">
            <v>240</v>
          </cell>
        </row>
        <row r="645">
          <cell r="A645" t="str">
            <v>I125/1</v>
          </cell>
          <cell r="B645" t="str">
            <v>I125</v>
          </cell>
          <cell r="C645" t="str">
            <v>Incandescent, (1) 125W lamp</v>
          </cell>
          <cell r="E645">
            <v>1</v>
          </cell>
          <cell r="F645">
            <v>125</v>
          </cell>
          <cell r="G645">
            <v>125</v>
          </cell>
        </row>
        <row r="646">
          <cell r="A646" t="str">
            <v>I135/1</v>
          </cell>
          <cell r="B646" t="str">
            <v>I135</v>
          </cell>
          <cell r="C646" t="str">
            <v>Incandescent, (1) 135W lamp</v>
          </cell>
          <cell r="E646">
            <v>1</v>
          </cell>
          <cell r="F646">
            <v>135</v>
          </cell>
          <cell r="G646">
            <v>135</v>
          </cell>
        </row>
        <row r="647">
          <cell r="A647" t="str">
            <v>I135/2</v>
          </cell>
          <cell r="B647" t="str">
            <v>I135</v>
          </cell>
          <cell r="C647" t="str">
            <v>Incandescent, (2) 135W lamp</v>
          </cell>
          <cell r="E647">
            <v>2</v>
          </cell>
          <cell r="F647">
            <v>135</v>
          </cell>
          <cell r="G647">
            <v>270</v>
          </cell>
        </row>
        <row r="648">
          <cell r="A648" t="str">
            <v>I15/1</v>
          </cell>
          <cell r="B648" t="str">
            <v>I15</v>
          </cell>
          <cell r="C648" t="str">
            <v>Incandescent, (1) 15W lamp</v>
          </cell>
          <cell r="E648">
            <v>1</v>
          </cell>
          <cell r="F648">
            <v>15</v>
          </cell>
          <cell r="G648">
            <v>15</v>
          </cell>
        </row>
        <row r="649">
          <cell r="A649" t="str">
            <v>I15/2</v>
          </cell>
          <cell r="B649" t="str">
            <v>I15</v>
          </cell>
          <cell r="C649" t="str">
            <v>Incandescent, (2) 15W lamp</v>
          </cell>
          <cell r="E649">
            <v>2</v>
          </cell>
          <cell r="F649">
            <v>15</v>
          </cell>
          <cell r="G649">
            <v>30</v>
          </cell>
        </row>
        <row r="650">
          <cell r="A650" t="str">
            <v>I150/1</v>
          </cell>
          <cell r="B650" t="str">
            <v>I150</v>
          </cell>
          <cell r="C650" t="str">
            <v>Incandescent, (1) 150W lamp</v>
          </cell>
          <cell r="E650">
            <v>1</v>
          </cell>
          <cell r="F650">
            <v>150</v>
          </cell>
          <cell r="G650">
            <v>150</v>
          </cell>
        </row>
        <row r="651">
          <cell r="A651" t="str">
            <v>I150/2</v>
          </cell>
          <cell r="B651" t="str">
            <v>I150</v>
          </cell>
          <cell r="C651" t="str">
            <v>Incandescent, (2) 150W lamp</v>
          </cell>
          <cell r="E651">
            <v>2</v>
          </cell>
          <cell r="F651">
            <v>150</v>
          </cell>
          <cell r="G651">
            <v>300</v>
          </cell>
        </row>
        <row r="652">
          <cell r="A652" t="str">
            <v>I1500/1</v>
          </cell>
          <cell r="B652" t="str">
            <v>I1500</v>
          </cell>
          <cell r="C652" t="str">
            <v>Incandescent, (1) 1500W lamp</v>
          </cell>
          <cell r="E652">
            <v>1</v>
          </cell>
          <cell r="F652">
            <v>1500</v>
          </cell>
          <cell r="G652">
            <v>1500</v>
          </cell>
        </row>
        <row r="653">
          <cell r="A653" t="str">
            <v>I150E/1</v>
          </cell>
          <cell r="B653" t="str">
            <v>I150/ES</v>
          </cell>
          <cell r="C653" t="str">
            <v>Incandescent, (1) 150W ES lamp</v>
          </cell>
          <cell r="E653">
            <v>1</v>
          </cell>
          <cell r="F653">
            <v>135</v>
          </cell>
          <cell r="G653">
            <v>135</v>
          </cell>
        </row>
        <row r="654">
          <cell r="A654" t="str">
            <v>I150EL/1</v>
          </cell>
          <cell r="B654" t="str">
            <v>I150/ES/LL</v>
          </cell>
          <cell r="C654" t="str">
            <v>Incandescent, (1) 150W ES/LL lamp</v>
          </cell>
          <cell r="E654">
            <v>1</v>
          </cell>
          <cell r="F654">
            <v>135</v>
          </cell>
          <cell r="G654">
            <v>135</v>
          </cell>
        </row>
        <row r="655">
          <cell r="A655" t="str">
            <v>I170/1</v>
          </cell>
          <cell r="B655" t="str">
            <v>I170</v>
          </cell>
          <cell r="C655" t="str">
            <v>Incandescent, (1) 170W lamp</v>
          </cell>
          <cell r="E655">
            <v>1</v>
          </cell>
          <cell r="F655">
            <v>170</v>
          </cell>
          <cell r="G655">
            <v>170</v>
          </cell>
        </row>
        <row r="656">
          <cell r="A656" t="str">
            <v>I20/1</v>
          </cell>
          <cell r="B656" t="str">
            <v>I20</v>
          </cell>
          <cell r="C656" t="str">
            <v>Incandescent, (1) 20W lamp</v>
          </cell>
          <cell r="E656">
            <v>1</v>
          </cell>
          <cell r="F656">
            <v>20</v>
          </cell>
          <cell r="G656">
            <v>20</v>
          </cell>
        </row>
        <row r="657">
          <cell r="A657" t="str">
            <v>I20/2</v>
          </cell>
          <cell r="B657" t="str">
            <v>I20</v>
          </cell>
          <cell r="C657" t="str">
            <v>Incandescent, (2) 20W lamp</v>
          </cell>
          <cell r="E657">
            <v>2</v>
          </cell>
          <cell r="F657">
            <v>20</v>
          </cell>
          <cell r="G657">
            <v>40</v>
          </cell>
        </row>
        <row r="658">
          <cell r="A658" t="str">
            <v>I200/1</v>
          </cell>
          <cell r="B658" t="str">
            <v>I200</v>
          </cell>
          <cell r="C658" t="str">
            <v>Incandescent, (1) 200W lamp</v>
          </cell>
          <cell r="E658">
            <v>1</v>
          </cell>
          <cell r="F658">
            <v>200</v>
          </cell>
          <cell r="G658">
            <v>200</v>
          </cell>
        </row>
        <row r="659">
          <cell r="A659" t="str">
            <v>I200/2</v>
          </cell>
          <cell r="B659" t="str">
            <v>I200</v>
          </cell>
          <cell r="C659" t="str">
            <v>Incandescent, (2) 200W lamp</v>
          </cell>
          <cell r="E659">
            <v>2</v>
          </cell>
          <cell r="F659">
            <v>200</v>
          </cell>
          <cell r="G659">
            <v>400</v>
          </cell>
        </row>
        <row r="660">
          <cell r="A660" t="str">
            <v>I2000/1</v>
          </cell>
          <cell r="B660" t="str">
            <v>I2000</v>
          </cell>
          <cell r="C660" t="str">
            <v>Incandescent, (1) 2000W lamp</v>
          </cell>
          <cell r="E660">
            <v>1</v>
          </cell>
          <cell r="F660">
            <v>2000</v>
          </cell>
          <cell r="G660">
            <v>2000</v>
          </cell>
        </row>
        <row r="661">
          <cell r="A661" t="str">
            <v>I200L/1</v>
          </cell>
          <cell r="B661" t="str">
            <v>I200/LL</v>
          </cell>
          <cell r="C661" t="str">
            <v>Incandescent, (1) 200W LL lamp</v>
          </cell>
          <cell r="E661">
            <v>1</v>
          </cell>
          <cell r="F661">
            <v>200</v>
          </cell>
          <cell r="G661">
            <v>200</v>
          </cell>
        </row>
        <row r="662">
          <cell r="A662" t="str">
            <v>I25/1</v>
          </cell>
          <cell r="B662" t="str">
            <v>I25</v>
          </cell>
          <cell r="C662" t="str">
            <v>Incandescent, (1) 25W lamp</v>
          </cell>
          <cell r="E662">
            <v>1</v>
          </cell>
          <cell r="F662">
            <v>25</v>
          </cell>
          <cell r="G662">
            <v>25</v>
          </cell>
        </row>
        <row r="663">
          <cell r="A663" t="str">
            <v>I25/2</v>
          </cell>
          <cell r="B663" t="str">
            <v>I25</v>
          </cell>
          <cell r="C663" t="str">
            <v>Incandescent, (2) 25W lamp</v>
          </cell>
          <cell r="E663">
            <v>2</v>
          </cell>
          <cell r="F663">
            <v>25</v>
          </cell>
          <cell r="G663">
            <v>50</v>
          </cell>
        </row>
        <row r="664">
          <cell r="A664" t="str">
            <v>I25/4</v>
          </cell>
          <cell r="B664" t="str">
            <v>I25</v>
          </cell>
          <cell r="C664" t="str">
            <v>Incandescent, (4) 25W lamp</v>
          </cell>
          <cell r="E664">
            <v>4</v>
          </cell>
          <cell r="F664">
            <v>25</v>
          </cell>
          <cell r="G664">
            <v>100</v>
          </cell>
        </row>
        <row r="665">
          <cell r="A665" t="str">
            <v>I250/1</v>
          </cell>
          <cell r="B665" t="str">
            <v>I250</v>
          </cell>
          <cell r="C665" t="str">
            <v>Incandescent, (1) 250W lamp</v>
          </cell>
          <cell r="E665">
            <v>1</v>
          </cell>
          <cell r="F665">
            <v>250</v>
          </cell>
          <cell r="G665">
            <v>250</v>
          </cell>
        </row>
        <row r="666">
          <cell r="A666" t="str">
            <v>I300/1</v>
          </cell>
          <cell r="B666" t="str">
            <v>I300</v>
          </cell>
          <cell r="C666" t="str">
            <v>Incandescent, (1) 300W lamp</v>
          </cell>
          <cell r="E666">
            <v>1</v>
          </cell>
          <cell r="F666">
            <v>300</v>
          </cell>
          <cell r="G666">
            <v>300</v>
          </cell>
        </row>
        <row r="667">
          <cell r="A667" t="str">
            <v>I34/1</v>
          </cell>
          <cell r="B667" t="str">
            <v>I34</v>
          </cell>
          <cell r="C667" t="str">
            <v>Incandescent, (1) 34W lamp</v>
          </cell>
          <cell r="E667">
            <v>1</v>
          </cell>
          <cell r="F667">
            <v>34</v>
          </cell>
          <cell r="G667">
            <v>34</v>
          </cell>
        </row>
        <row r="668">
          <cell r="A668" t="str">
            <v>I34/2</v>
          </cell>
          <cell r="B668" t="str">
            <v>I34</v>
          </cell>
          <cell r="C668" t="str">
            <v>Incandescent, (2) 34W lamp</v>
          </cell>
          <cell r="E668">
            <v>2</v>
          </cell>
          <cell r="F668">
            <v>34</v>
          </cell>
          <cell r="G668">
            <v>68</v>
          </cell>
        </row>
        <row r="669">
          <cell r="A669" t="str">
            <v>I36/1</v>
          </cell>
          <cell r="B669" t="str">
            <v>I36</v>
          </cell>
          <cell r="C669" t="str">
            <v>Incandescent, (1) 36W lamp</v>
          </cell>
          <cell r="E669">
            <v>1</v>
          </cell>
          <cell r="F669">
            <v>36</v>
          </cell>
          <cell r="G669">
            <v>36</v>
          </cell>
        </row>
        <row r="670">
          <cell r="A670" t="str">
            <v>I40/1</v>
          </cell>
          <cell r="B670" t="str">
            <v>I40</v>
          </cell>
          <cell r="C670" t="str">
            <v>Incandescent, (1) 40W lamp</v>
          </cell>
          <cell r="E670">
            <v>1</v>
          </cell>
          <cell r="F670">
            <v>40</v>
          </cell>
          <cell r="G670">
            <v>40</v>
          </cell>
        </row>
        <row r="671">
          <cell r="A671" t="str">
            <v>I40/2</v>
          </cell>
          <cell r="B671" t="str">
            <v>I40</v>
          </cell>
          <cell r="C671" t="str">
            <v>Incandescent, (2) 40W lamp</v>
          </cell>
          <cell r="E671">
            <v>2</v>
          </cell>
          <cell r="F671">
            <v>40</v>
          </cell>
          <cell r="G671">
            <v>80</v>
          </cell>
        </row>
        <row r="672">
          <cell r="A672" t="str">
            <v>I400/1</v>
          </cell>
          <cell r="B672" t="str">
            <v>I400</v>
          </cell>
          <cell r="C672" t="str">
            <v>Incandescent, (1) 400W lamp</v>
          </cell>
          <cell r="E672">
            <v>1</v>
          </cell>
          <cell r="F672">
            <v>400</v>
          </cell>
          <cell r="G672">
            <v>400</v>
          </cell>
        </row>
        <row r="673">
          <cell r="A673" t="str">
            <v>I40E/1</v>
          </cell>
          <cell r="B673" t="str">
            <v>I40/ES</v>
          </cell>
          <cell r="C673" t="str">
            <v>Incandescent, (1) 40W ES lamp</v>
          </cell>
          <cell r="E673">
            <v>1</v>
          </cell>
          <cell r="F673">
            <v>34</v>
          </cell>
          <cell r="G673">
            <v>34</v>
          </cell>
        </row>
        <row r="674">
          <cell r="A674" t="str">
            <v>I40EL/1</v>
          </cell>
          <cell r="B674" t="str">
            <v>I40/ES/LL</v>
          </cell>
          <cell r="C674" t="str">
            <v>Incandescent, (1) 40W ES/LL lamp</v>
          </cell>
          <cell r="E674">
            <v>1</v>
          </cell>
          <cell r="F674">
            <v>34</v>
          </cell>
          <cell r="G674">
            <v>34</v>
          </cell>
        </row>
        <row r="675">
          <cell r="A675" t="str">
            <v>I42/1</v>
          </cell>
          <cell r="B675" t="str">
            <v>I42</v>
          </cell>
          <cell r="C675" t="str">
            <v>Incandescent, (1) 42W lamp</v>
          </cell>
          <cell r="E675">
            <v>1</v>
          </cell>
          <cell r="F675">
            <v>42</v>
          </cell>
          <cell r="G675">
            <v>42</v>
          </cell>
        </row>
        <row r="676">
          <cell r="A676" t="str">
            <v>I448/1</v>
          </cell>
          <cell r="B676" t="str">
            <v>I448</v>
          </cell>
          <cell r="C676" t="str">
            <v>Incandescent, (1) 448W lamp</v>
          </cell>
          <cell r="E676">
            <v>1</v>
          </cell>
          <cell r="F676">
            <v>448</v>
          </cell>
          <cell r="G676">
            <v>448</v>
          </cell>
        </row>
        <row r="677">
          <cell r="A677" t="str">
            <v>I45/1</v>
          </cell>
          <cell r="B677" t="str">
            <v>I45</v>
          </cell>
          <cell r="C677" t="str">
            <v>Incandescent, (1) 45W lamp</v>
          </cell>
          <cell r="E677">
            <v>1</v>
          </cell>
          <cell r="F677">
            <v>45</v>
          </cell>
          <cell r="G677">
            <v>45</v>
          </cell>
        </row>
        <row r="678">
          <cell r="A678" t="str">
            <v>I50/1</v>
          </cell>
          <cell r="B678" t="str">
            <v>I50</v>
          </cell>
          <cell r="C678" t="str">
            <v>Incandescent, (1) 50W lamp</v>
          </cell>
          <cell r="E678">
            <v>1</v>
          </cell>
          <cell r="F678">
            <v>50</v>
          </cell>
          <cell r="G678">
            <v>50</v>
          </cell>
        </row>
        <row r="679">
          <cell r="A679" t="str">
            <v>I50/2</v>
          </cell>
          <cell r="B679" t="str">
            <v>I50</v>
          </cell>
          <cell r="C679" t="str">
            <v>Incandescent, (2) 50W lamp</v>
          </cell>
          <cell r="E679">
            <v>2</v>
          </cell>
          <cell r="F679">
            <v>50</v>
          </cell>
          <cell r="G679">
            <v>100</v>
          </cell>
        </row>
        <row r="680">
          <cell r="A680" t="str">
            <v>I500/1</v>
          </cell>
          <cell r="B680" t="str">
            <v>I500</v>
          </cell>
          <cell r="C680" t="str">
            <v>Incandescent, (1) 500W lamp</v>
          </cell>
          <cell r="E680">
            <v>1</v>
          </cell>
          <cell r="F680">
            <v>500</v>
          </cell>
          <cell r="G680">
            <v>500</v>
          </cell>
        </row>
        <row r="681">
          <cell r="A681" t="str">
            <v>I52/1</v>
          </cell>
          <cell r="B681" t="str">
            <v>I52</v>
          </cell>
          <cell r="C681" t="str">
            <v>Incandescent, (1) 52W lamp</v>
          </cell>
          <cell r="E681">
            <v>1</v>
          </cell>
          <cell r="F681">
            <v>52</v>
          </cell>
          <cell r="G681">
            <v>52</v>
          </cell>
        </row>
        <row r="682">
          <cell r="A682" t="str">
            <v>I52/2</v>
          </cell>
          <cell r="B682" t="str">
            <v>I52</v>
          </cell>
          <cell r="C682" t="str">
            <v>Incandescent, (2) 52W lamp</v>
          </cell>
          <cell r="E682">
            <v>2</v>
          </cell>
          <cell r="F682">
            <v>52</v>
          </cell>
          <cell r="G682">
            <v>104</v>
          </cell>
        </row>
        <row r="683">
          <cell r="A683" t="str">
            <v>I54/1</v>
          </cell>
          <cell r="B683" t="str">
            <v>I54</v>
          </cell>
          <cell r="C683" t="str">
            <v>Incandescent, (1) 54W lamp</v>
          </cell>
          <cell r="E683">
            <v>1</v>
          </cell>
          <cell r="F683">
            <v>54</v>
          </cell>
          <cell r="G683">
            <v>54</v>
          </cell>
        </row>
        <row r="684">
          <cell r="A684" t="str">
            <v>I54/2</v>
          </cell>
          <cell r="B684" t="str">
            <v>I54</v>
          </cell>
          <cell r="C684" t="str">
            <v>Incandescent, (2) 54W lamp</v>
          </cell>
          <cell r="E684">
            <v>2</v>
          </cell>
          <cell r="F684">
            <v>54</v>
          </cell>
          <cell r="G684">
            <v>108</v>
          </cell>
        </row>
        <row r="685">
          <cell r="A685" t="str">
            <v>I55/1</v>
          </cell>
          <cell r="B685" t="str">
            <v>I55</v>
          </cell>
          <cell r="C685" t="str">
            <v>Incandescent, (1) 55W lamp</v>
          </cell>
          <cell r="E685">
            <v>1</v>
          </cell>
          <cell r="F685">
            <v>55</v>
          </cell>
          <cell r="G685">
            <v>55</v>
          </cell>
        </row>
        <row r="686">
          <cell r="A686" t="str">
            <v>I55/2</v>
          </cell>
          <cell r="B686" t="str">
            <v>I55</v>
          </cell>
          <cell r="C686" t="str">
            <v>Incandescent, (2) 55W lamp</v>
          </cell>
          <cell r="E686">
            <v>2</v>
          </cell>
          <cell r="F686">
            <v>55</v>
          </cell>
          <cell r="G686">
            <v>110</v>
          </cell>
        </row>
        <row r="687">
          <cell r="A687" t="str">
            <v>I60/1</v>
          </cell>
          <cell r="B687" t="str">
            <v>I60</v>
          </cell>
          <cell r="C687" t="str">
            <v>Incandescent, (1) 60W lamp</v>
          </cell>
          <cell r="E687">
            <v>1</v>
          </cell>
          <cell r="F687">
            <v>60</v>
          </cell>
          <cell r="G687">
            <v>60</v>
          </cell>
        </row>
        <row r="688">
          <cell r="A688" t="str">
            <v>I60/2</v>
          </cell>
          <cell r="B688" t="str">
            <v>I60</v>
          </cell>
          <cell r="C688" t="str">
            <v>Incandescent, (2) 60W lamp</v>
          </cell>
          <cell r="E688">
            <v>2</v>
          </cell>
          <cell r="F688">
            <v>60</v>
          </cell>
          <cell r="G688">
            <v>120</v>
          </cell>
        </row>
        <row r="689">
          <cell r="A689" t="str">
            <v>I60/3</v>
          </cell>
          <cell r="B689" t="str">
            <v>I60</v>
          </cell>
          <cell r="C689" t="str">
            <v>Incandescent, (3) 60W lamp</v>
          </cell>
          <cell r="E689">
            <v>3</v>
          </cell>
          <cell r="F689">
            <v>60</v>
          </cell>
          <cell r="G689">
            <v>180</v>
          </cell>
        </row>
        <row r="690">
          <cell r="A690" t="str">
            <v>I60/4</v>
          </cell>
          <cell r="B690" t="str">
            <v>I60</v>
          </cell>
          <cell r="C690" t="str">
            <v>Incandescent, (4) 60W lamp</v>
          </cell>
          <cell r="E690">
            <v>4</v>
          </cell>
          <cell r="F690">
            <v>60</v>
          </cell>
          <cell r="G690">
            <v>240</v>
          </cell>
        </row>
        <row r="691">
          <cell r="A691" t="str">
            <v>I60/5</v>
          </cell>
          <cell r="B691" t="str">
            <v>I60</v>
          </cell>
          <cell r="C691" t="str">
            <v>Incandescent, (5) 60W lamp</v>
          </cell>
          <cell r="E691">
            <v>5</v>
          </cell>
          <cell r="F691">
            <v>60</v>
          </cell>
          <cell r="G691">
            <v>300</v>
          </cell>
        </row>
        <row r="692">
          <cell r="A692" t="str">
            <v>I60E/1</v>
          </cell>
          <cell r="B692" t="str">
            <v>I60/ES</v>
          </cell>
          <cell r="C692" t="str">
            <v>Incandescent, (1) 60W ES lamp</v>
          </cell>
          <cell r="E692">
            <v>1</v>
          </cell>
          <cell r="F692">
            <v>52</v>
          </cell>
          <cell r="G692">
            <v>52</v>
          </cell>
        </row>
        <row r="693">
          <cell r="A693" t="str">
            <v>I60EL/1</v>
          </cell>
          <cell r="B693" t="str">
            <v>I60/ES/LL</v>
          </cell>
          <cell r="C693" t="str">
            <v>Incandescent, (1) 60W ES/LL lamp</v>
          </cell>
          <cell r="E693">
            <v>1</v>
          </cell>
          <cell r="F693">
            <v>52</v>
          </cell>
          <cell r="G693">
            <v>52</v>
          </cell>
        </row>
        <row r="694">
          <cell r="A694" t="str">
            <v>I65/1</v>
          </cell>
          <cell r="B694" t="str">
            <v>I65</v>
          </cell>
          <cell r="C694" t="str">
            <v>Incandescent, (1) 65W lamp</v>
          </cell>
          <cell r="E694">
            <v>1</v>
          </cell>
          <cell r="F694">
            <v>65</v>
          </cell>
          <cell r="G694">
            <v>65</v>
          </cell>
        </row>
        <row r="695">
          <cell r="A695" t="str">
            <v>I65/2</v>
          </cell>
          <cell r="B695" t="str">
            <v>I65</v>
          </cell>
          <cell r="C695" t="str">
            <v>Incandescent, (2) 65W lamp</v>
          </cell>
          <cell r="E695">
            <v>2</v>
          </cell>
          <cell r="F695">
            <v>65</v>
          </cell>
          <cell r="G695">
            <v>130</v>
          </cell>
        </row>
        <row r="696">
          <cell r="A696" t="str">
            <v>I67/1</v>
          </cell>
          <cell r="B696" t="str">
            <v>I67</v>
          </cell>
          <cell r="C696" t="str">
            <v>Incandescent, (1) 67W lamp</v>
          </cell>
          <cell r="E696">
            <v>1</v>
          </cell>
          <cell r="F696">
            <v>67</v>
          </cell>
          <cell r="G696">
            <v>67</v>
          </cell>
        </row>
        <row r="697">
          <cell r="A697" t="str">
            <v>I67/2</v>
          </cell>
          <cell r="B697" t="str">
            <v>I67</v>
          </cell>
          <cell r="C697" t="str">
            <v>Incandescent, (2) 67W lamp</v>
          </cell>
          <cell r="E697">
            <v>2</v>
          </cell>
          <cell r="F697">
            <v>67</v>
          </cell>
          <cell r="G697">
            <v>134</v>
          </cell>
        </row>
        <row r="698">
          <cell r="A698" t="str">
            <v>I67/3</v>
          </cell>
          <cell r="B698" t="str">
            <v>I67</v>
          </cell>
          <cell r="C698" t="str">
            <v>Incandescent, (3) 67W lamp</v>
          </cell>
          <cell r="E698">
            <v>3</v>
          </cell>
          <cell r="F698">
            <v>67</v>
          </cell>
          <cell r="G698">
            <v>201</v>
          </cell>
        </row>
        <row r="699">
          <cell r="A699" t="str">
            <v>I69/1</v>
          </cell>
          <cell r="B699" t="str">
            <v>I69</v>
          </cell>
          <cell r="C699" t="str">
            <v>Incandescent, (1) 69W lamp</v>
          </cell>
          <cell r="E699">
            <v>1</v>
          </cell>
          <cell r="F699">
            <v>69</v>
          </cell>
          <cell r="G699">
            <v>69</v>
          </cell>
        </row>
        <row r="700">
          <cell r="A700" t="str">
            <v>I7.5/1</v>
          </cell>
          <cell r="B700" t="str">
            <v>I7.5</v>
          </cell>
          <cell r="C700" t="str">
            <v>Tungsten exit light, (1) 7.5 W lamp,  used in night light application</v>
          </cell>
          <cell r="E700">
            <v>1</v>
          </cell>
          <cell r="F700">
            <v>7.5</v>
          </cell>
          <cell r="G700">
            <v>8</v>
          </cell>
        </row>
        <row r="701">
          <cell r="A701" t="str">
            <v>I7.5/2</v>
          </cell>
          <cell r="B701" t="str">
            <v>I7.5</v>
          </cell>
          <cell r="C701" t="str">
            <v>Tungsten exit light, (2) 7.5 W lamp,  used in night light application</v>
          </cell>
          <cell r="E701">
            <v>2</v>
          </cell>
          <cell r="F701">
            <v>7.5</v>
          </cell>
          <cell r="G701">
            <v>15</v>
          </cell>
        </row>
        <row r="702">
          <cell r="A702" t="str">
            <v>I72/1</v>
          </cell>
          <cell r="B702" t="str">
            <v>I72</v>
          </cell>
          <cell r="C702" t="str">
            <v>Incandescent, (1) 72W lamp</v>
          </cell>
          <cell r="E702">
            <v>1</v>
          </cell>
          <cell r="F702">
            <v>72</v>
          </cell>
          <cell r="G702">
            <v>72</v>
          </cell>
        </row>
        <row r="703">
          <cell r="A703" t="str">
            <v>I75/1</v>
          </cell>
          <cell r="B703" t="str">
            <v>I75</v>
          </cell>
          <cell r="C703" t="str">
            <v>Incandescent, (1) 75W lamp</v>
          </cell>
          <cell r="E703">
            <v>1</v>
          </cell>
          <cell r="F703">
            <v>75</v>
          </cell>
          <cell r="G703">
            <v>75</v>
          </cell>
        </row>
        <row r="704">
          <cell r="A704" t="str">
            <v>I75/2</v>
          </cell>
          <cell r="B704" t="str">
            <v>I75</v>
          </cell>
          <cell r="C704" t="str">
            <v>Incandescent, (2) 75W lamp</v>
          </cell>
          <cell r="E704">
            <v>2</v>
          </cell>
          <cell r="F704">
            <v>75</v>
          </cell>
          <cell r="G704">
            <v>150</v>
          </cell>
        </row>
        <row r="705">
          <cell r="A705" t="str">
            <v>I75/3</v>
          </cell>
          <cell r="B705" t="str">
            <v>I75</v>
          </cell>
          <cell r="C705" t="str">
            <v>Incandescent, (3) 75W lamp</v>
          </cell>
          <cell r="E705">
            <v>3</v>
          </cell>
          <cell r="F705">
            <v>75</v>
          </cell>
          <cell r="G705">
            <v>225</v>
          </cell>
        </row>
        <row r="706">
          <cell r="A706" t="str">
            <v>I75/4</v>
          </cell>
          <cell r="B706" t="str">
            <v>I75</v>
          </cell>
          <cell r="C706" t="str">
            <v>Incandescent, (4) 75W lamp</v>
          </cell>
          <cell r="E706">
            <v>4</v>
          </cell>
          <cell r="F706">
            <v>75</v>
          </cell>
          <cell r="G706">
            <v>300</v>
          </cell>
        </row>
        <row r="707">
          <cell r="A707" t="str">
            <v>I750/1</v>
          </cell>
          <cell r="B707" t="str">
            <v>I750</v>
          </cell>
          <cell r="C707" t="str">
            <v>Incandescent, (1) 750W lamp</v>
          </cell>
          <cell r="E707">
            <v>1</v>
          </cell>
          <cell r="F707">
            <v>750</v>
          </cell>
          <cell r="G707">
            <v>750</v>
          </cell>
        </row>
        <row r="708">
          <cell r="A708" t="str">
            <v>I75E/1</v>
          </cell>
          <cell r="B708" t="str">
            <v>I75/ES</v>
          </cell>
          <cell r="C708" t="str">
            <v>Incandescent, (1) 75W ES lamp</v>
          </cell>
          <cell r="E708">
            <v>1</v>
          </cell>
          <cell r="F708">
            <v>67</v>
          </cell>
          <cell r="G708">
            <v>67</v>
          </cell>
        </row>
        <row r="709">
          <cell r="A709" t="str">
            <v>I75EL/1</v>
          </cell>
          <cell r="B709" t="str">
            <v>I75/ES/LL</v>
          </cell>
          <cell r="C709" t="str">
            <v>Incandescent, (1) 75W ES/LL lamp</v>
          </cell>
          <cell r="E709">
            <v>1</v>
          </cell>
          <cell r="F709">
            <v>67</v>
          </cell>
          <cell r="G709">
            <v>67</v>
          </cell>
        </row>
        <row r="710">
          <cell r="A710" t="str">
            <v>I80/1</v>
          </cell>
          <cell r="B710" t="str">
            <v>I80</v>
          </cell>
          <cell r="C710" t="str">
            <v>Incandescent, (1) 80W lamp</v>
          </cell>
          <cell r="E710">
            <v>1</v>
          </cell>
          <cell r="F710">
            <v>80</v>
          </cell>
          <cell r="G710">
            <v>80</v>
          </cell>
        </row>
        <row r="711">
          <cell r="A711" t="str">
            <v>I85/1</v>
          </cell>
          <cell r="B711" t="str">
            <v>I85</v>
          </cell>
          <cell r="C711" t="str">
            <v>Incandescent, (1) 85W lamp</v>
          </cell>
          <cell r="E711">
            <v>1</v>
          </cell>
          <cell r="F711">
            <v>85</v>
          </cell>
          <cell r="G711">
            <v>85</v>
          </cell>
        </row>
        <row r="712">
          <cell r="A712" t="str">
            <v>I90/1</v>
          </cell>
          <cell r="B712" t="str">
            <v>I90</v>
          </cell>
          <cell r="C712" t="str">
            <v>Incandescent, (1) 90W lamp</v>
          </cell>
          <cell r="E712">
            <v>1</v>
          </cell>
          <cell r="F712">
            <v>90</v>
          </cell>
          <cell r="G712">
            <v>90</v>
          </cell>
        </row>
        <row r="713">
          <cell r="A713" t="str">
            <v>I90/2</v>
          </cell>
          <cell r="B713" t="str">
            <v>I90</v>
          </cell>
          <cell r="C713" t="str">
            <v>Incandescent, (2) 90W lamp</v>
          </cell>
          <cell r="E713">
            <v>2</v>
          </cell>
          <cell r="F713">
            <v>90</v>
          </cell>
          <cell r="G713">
            <v>180</v>
          </cell>
        </row>
        <row r="714">
          <cell r="A714" t="str">
            <v>I90/3</v>
          </cell>
          <cell r="B714" t="str">
            <v>I90</v>
          </cell>
          <cell r="C714" t="str">
            <v>Incandescent, (3) 90W lamp</v>
          </cell>
          <cell r="E714">
            <v>3</v>
          </cell>
          <cell r="F714">
            <v>90</v>
          </cell>
          <cell r="G714">
            <v>270</v>
          </cell>
        </row>
        <row r="715">
          <cell r="A715" t="str">
            <v>I93/1</v>
          </cell>
          <cell r="B715" t="str">
            <v>I93</v>
          </cell>
          <cell r="C715" t="str">
            <v>Incandescent, (1) 93W lamp</v>
          </cell>
          <cell r="E715">
            <v>1</v>
          </cell>
          <cell r="F715">
            <v>93</v>
          </cell>
          <cell r="G715">
            <v>93</v>
          </cell>
        </row>
        <row r="716">
          <cell r="A716" t="str">
            <v>I95/1</v>
          </cell>
          <cell r="B716" t="str">
            <v>I95</v>
          </cell>
          <cell r="C716" t="str">
            <v>Incandescent, (1) 95W lamp</v>
          </cell>
          <cell r="E716">
            <v>1</v>
          </cell>
          <cell r="F716">
            <v>95</v>
          </cell>
          <cell r="G716">
            <v>95</v>
          </cell>
        </row>
        <row r="717">
          <cell r="A717" t="str">
            <v>I95/2</v>
          </cell>
          <cell r="B717" t="str">
            <v>I95</v>
          </cell>
          <cell r="C717" t="str">
            <v>Incandescent, (2) 95W lamp</v>
          </cell>
          <cell r="E717">
            <v>2</v>
          </cell>
          <cell r="F717">
            <v>95</v>
          </cell>
          <cell r="G717">
            <v>190</v>
          </cell>
        </row>
        <row r="718">
          <cell r="C718" t="str">
            <v>Halogen Incandescent Fixtures</v>
          </cell>
        </row>
        <row r="719">
          <cell r="A719" t="str">
            <v>H100/1</v>
          </cell>
          <cell r="B719" t="str">
            <v>H100</v>
          </cell>
          <cell r="C719" t="str">
            <v>Halogen Incandescent, (1) 100W lamp</v>
          </cell>
          <cell r="E719">
            <v>1</v>
          </cell>
          <cell r="F719">
            <v>100</v>
          </cell>
          <cell r="G719">
            <v>100</v>
          </cell>
        </row>
        <row r="720">
          <cell r="A720" t="str">
            <v>H1000/1</v>
          </cell>
          <cell r="B720" t="str">
            <v>H1000</v>
          </cell>
          <cell r="C720" t="str">
            <v>Halogen Incandescent, (1) 1000W lamp</v>
          </cell>
          <cell r="E720">
            <v>1</v>
          </cell>
          <cell r="F720">
            <v>1000</v>
          </cell>
          <cell r="G720">
            <v>1000</v>
          </cell>
        </row>
        <row r="721">
          <cell r="A721" t="str">
            <v>H1200/1</v>
          </cell>
          <cell r="B721" t="str">
            <v>H1200</v>
          </cell>
          <cell r="C721" t="str">
            <v>Halogen Incandescent, (1) 1200W lamp</v>
          </cell>
          <cell r="E721">
            <v>1</v>
          </cell>
          <cell r="F721">
            <v>1200</v>
          </cell>
          <cell r="G721">
            <v>1200</v>
          </cell>
        </row>
        <row r="722">
          <cell r="A722" t="str">
            <v>H150/1</v>
          </cell>
          <cell r="B722" t="str">
            <v>H150</v>
          </cell>
          <cell r="C722" t="str">
            <v>Halogen Incandescent, (1) 150W lamp</v>
          </cell>
          <cell r="E722">
            <v>1</v>
          </cell>
          <cell r="F722">
            <v>150</v>
          </cell>
          <cell r="G722">
            <v>150</v>
          </cell>
        </row>
        <row r="723">
          <cell r="A723" t="str">
            <v>H150/2</v>
          </cell>
          <cell r="B723" t="str">
            <v>H150</v>
          </cell>
          <cell r="C723" t="str">
            <v>Halogen Incandescent, (2) 150W lamp</v>
          </cell>
          <cell r="E723">
            <v>2</v>
          </cell>
          <cell r="F723">
            <v>150</v>
          </cell>
          <cell r="G723">
            <v>300</v>
          </cell>
        </row>
        <row r="724">
          <cell r="A724" t="str">
            <v>H1500/1</v>
          </cell>
          <cell r="B724" t="str">
            <v>H1500</v>
          </cell>
          <cell r="C724" t="str">
            <v>Halogen Incandescent, (1) 1500W lamp</v>
          </cell>
          <cell r="E724">
            <v>1</v>
          </cell>
          <cell r="F724">
            <v>1500</v>
          </cell>
          <cell r="G724">
            <v>1500</v>
          </cell>
        </row>
        <row r="725">
          <cell r="A725" t="str">
            <v>H200/1</v>
          </cell>
          <cell r="B725" t="str">
            <v>H200</v>
          </cell>
          <cell r="C725" t="str">
            <v>Halogen Incandescent, (1) 200W lamp</v>
          </cell>
          <cell r="E725">
            <v>1</v>
          </cell>
          <cell r="F725">
            <v>200</v>
          </cell>
          <cell r="G725">
            <v>200</v>
          </cell>
        </row>
        <row r="726">
          <cell r="A726" t="str">
            <v>H250/1</v>
          </cell>
          <cell r="B726" t="str">
            <v>H250</v>
          </cell>
          <cell r="C726" t="str">
            <v>Halogen Incandescent, (1) 250W lamp</v>
          </cell>
          <cell r="E726">
            <v>1</v>
          </cell>
          <cell r="F726">
            <v>250</v>
          </cell>
          <cell r="G726">
            <v>250</v>
          </cell>
        </row>
        <row r="727">
          <cell r="A727" t="str">
            <v>H300/1</v>
          </cell>
          <cell r="B727" t="str">
            <v>H300</v>
          </cell>
          <cell r="C727" t="str">
            <v>Halogen Incandescent, (1) 300W lamp</v>
          </cell>
          <cell r="E727">
            <v>1</v>
          </cell>
          <cell r="F727">
            <v>300</v>
          </cell>
          <cell r="G727">
            <v>300</v>
          </cell>
        </row>
        <row r="728">
          <cell r="A728" t="str">
            <v>H35/1</v>
          </cell>
          <cell r="B728" t="str">
            <v>H35</v>
          </cell>
          <cell r="C728" t="str">
            <v>Halogen Incandescent, (1) 35W lamp</v>
          </cell>
          <cell r="E728">
            <v>1</v>
          </cell>
          <cell r="F728">
            <v>35</v>
          </cell>
          <cell r="G728">
            <v>35</v>
          </cell>
        </row>
        <row r="729">
          <cell r="A729" t="str">
            <v>H350/1</v>
          </cell>
          <cell r="B729" t="str">
            <v>H350</v>
          </cell>
          <cell r="C729" t="str">
            <v>Halogen Incandescent, (1) 350W lamp</v>
          </cell>
          <cell r="E729">
            <v>1</v>
          </cell>
          <cell r="F729">
            <v>350</v>
          </cell>
          <cell r="G729">
            <v>350</v>
          </cell>
        </row>
        <row r="730">
          <cell r="A730" t="str">
            <v>H40/1</v>
          </cell>
          <cell r="B730" t="str">
            <v>H40</v>
          </cell>
          <cell r="C730" t="str">
            <v>Halogen Incandescent, (1) 40W lamp</v>
          </cell>
          <cell r="E730">
            <v>1</v>
          </cell>
          <cell r="F730">
            <v>40</v>
          </cell>
          <cell r="G730">
            <v>40</v>
          </cell>
        </row>
        <row r="731">
          <cell r="A731" t="str">
            <v>H400/1</v>
          </cell>
          <cell r="B731" t="str">
            <v>H400</v>
          </cell>
          <cell r="C731" t="str">
            <v>Halogen Incandescent, (1) 400W lamp</v>
          </cell>
          <cell r="E731">
            <v>1</v>
          </cell>
          <cell r="F731">
            <v>400</v>
          </cell>
          <cell r="G731">
            <v>400</v>
          </cell>
        </row>
        <row r="732">
          <cell r="A732" t="str">
            <v>H42/1</v>
          </cell>
          <cell r="B732" t="str">
            <v>H42</v>
          </cell>
          <cell r="C732" t="str">
            <v>Halogen Incandescent, (1) 42W lamp</v>
          </cell>
          <cell r="E732">
            <v>1</v>
          </cell>
          <cell r="F732">
            <v>42</v>
          </cell>
          <cell r="G732">
            <v>42</v>
          </cell>
        </row>
        <row r="733">
          <cell r="A733" t="str">
            <v>H425/1</v>
          </cell>
          <cell r="B733" t="str">
            <v>H425</v>
          </cell>
          <cell r="C733" t="str">
            <v>Halogen Incandescent, (1) 425W lamp</v>
          </cell>
          <cell r="E733">
            <v>1</v>
          </cell>
          <cell r="F733">
            <v>425</v>
          </cell>
          <cell r="G733">
            <v>425</v>
          </cell>
        </row>
        <row r="734">
          <cell r="A734" t="str">
            <v>H45/1</v>
          </cell>
          <cell r="B734" t="str">
            <v>H45</v>
          </cell>
          <cell r="C734" t="str">
            <v>Halogen Incandescent, (1) 45W lamp</v>
          </cell>
          <cell r="E734">
            <v>1</v>
          </cell>
          <cell r="F734">
            <v>45</v>
          </cell>
          <cell r="G734">
            <v>45</v>
          </cell>
        </row>
        <row r="735">
          <cell r="A735" t="str">
            <v>H45/2</v>
          </cell>
          <cell r="B735" t="str">
            <v>H45</v>
          </cell>
          <cell r="C735" t="str">
            <v>Halogen Incandescent, (2) 45W lamp</v>
          </cell>
          <cell r="E735">
            <v>2</v>
          </cell>
          <cell r="F735">
            <v>45</v>
          </cell>
          <cell r="G735">
            <v>90</v>
          </cell>
        </row>
        <row r="736">
          <cell r="A736" t="str">
            <v>H50/1</v>
          </cell>
          <cell r="B736" t="str">
            <v>H50</v>
          </cell>
          <cell r="C736" t="str">
            <v>Halogen Incandescent, (1) 50W lamp</v>
          </cell>
          <cell r="E736">
            <v>1</v>
          </cell>
          <cell r="F736">
            <v>50</v>
          </cell>
          <cell r="G736">
            <v>50</v>
          </cell>
        </row>
        <row r="737">
          <cell r="A737" t="str">
            <v>H50/2</v>
          </cell>
          <cell r="B737" t="str">
            <v>H50</v>
          </cell>
          <cell r="C737" t="str">
            <v>Halogen Incandescent, (2) 50W lamp</v>
          </cell>
          <cell r="E737">
            <v>2</v>
          </cell>
          <cell r="F737">
            <v>50</v>
          </cell>
          <cell r="G737">
            <v>100</v>
          </cell>
        </row>
        <row r="738">
          <cell r="A738" t="str">
            <v>H500/1</v>
          </cell>
          <cell r="B738" t="str">
            <v>H500</v>
          </cell>
          <cell r="C738" t="str">
            <v>Halogen Incandescent, (1) 500W lamp</v>
          </cell>
          <cell r="E738">
            <v>1</v>
          </cell>
          <cell r="F738">
            <v>500</v>
          </cell>
          <cell r="G738">
            <v>500</v>
          </cell>
        </row>
        <row r="739">
          <cell r="A739" t="str">
            <v>H52/1</v>
          </cell>
          <cell r="B739" t="str">
            <v>H52</v>
          </cell>
          <cell r="C739" t="str">
            <v>Halogen Incandescent, (1) 52W lamp</v>
          </cell>
          <cell r="E739">
            <v>1</v>
          </cell>
          <cell r="F739">
            <v>52</v>
          </cell>
          <cell r="G739">
            <v>52</v>
          </cell>
        </row>
        <row r="740">
          <cell r="A740" t="str">
            <v>H55/1</v>
          </cell>
          <cell r="B740" t="str">
            <v>H55</v>
          </cell>
          <cell r="C740" t="str">
            <v>Halogen Incandescent, (1) 55W lamp</v>
          </cell>
          <cell r="E740">
            <v>1</v>
          </cell>
          <cell r="F740">
            <v>55</v>
          </cell>
          <cell r="G740">
            <v>55</v>
          </cell>
        </row>
        <row r="741">
          <cell r="A741" t="str">
            <v>H55/2</v>
          </cell>
          <cell r="B741" t="str">
            <v>H55</v>
          </cell>
          <cell r="C741" t="str">
            <v>Halogen Incandescent, (2) 55W lamp</v>
          </cell>
          <cell r="E741">
            <v>2</v>
          </cell>
          <cell r="F741">
            <v>55</v>
          </cell>
          <cell r="G741">
            <v>110</v>
          </cell>
        </row>
        <row r="742">
          <cell r="A742" t="str">
            <v>H60/1</v>
          </cell>
          <cell r="B742" t="str">
            <v>H60</v>
          </cell>
          <cell r="C742" t="str">
            <v>Halogen Incandescent, (1) 60W lamp</v>
          </cell>
          <cell r="E742">
            <v>1</v>
          </cell>
          <cell r="F742">
            <v>60</v>
          </cell>
          <cell r="G742">
            <v>60</v>
          </cell>
        </row>
        <row r="743">
          <cell r="A743" t="str">
            <v>H72/1</v>
          </cell>
          <cell r="B743" t="str">
            <v>H72</v>
          </cell>
          <cell r="C743" t="str">
            <v>Halogen Incandescent, (1) 72W lamp</v>
          </cell>
          <cell r="E743">
            <v>1</v>
          </cell>
          <cell r="F743">
            <v>72</v>
          </cell>
          <cell r="G743">
            <v>72</v>
          </cell>
        </row>
        <row r="744">
          <cell r="A744" t="str">
            <v>H75/1</v>
          </cell>
          <cell r="B744" t="str">
            <v>H75</v>
          </cell>
          <cell r="C744" t="str">
            <v>Halogen Incandescent, (1) 75W lamp</v>
          </cell>
          <cell r="E744">
            <v>1</v>
          </cell>
          <cell r="F744">
            <v>75</v>
          </cell>
          <cell r="G744">
            <v>75</v>
          </cell>
        </row>
        <row r="745">
          <cell r="A745" t="str">
            <v>H75/2</v>
          </cell>
          <cell r="B745" t="str">
            <v>H75</v>
          </cell>
          <cell r="C745" t="str">
            <v>Halogen Incandescent, (2) 75W lamp</v>
          </cell>
          <cell r="E745">
            <v>2</v>
          </cell>
          <cell r="F745">
            <v>75</v>
          </cell>
          <cell r="G745">
            <v>150</v>
          </cell>
        </row>
        <row r="746">
          <cell r="A746" t="str">
            <v>H750/1</v>
          </cell>
          <cell r="B746" t="str">
            <v>H750</v>
          </cell>
          <cell r="C746" t="str">
            <v>Halogen Incandescent, (1) 750W lamp</v>
          </cell>
          <cell r="E746">
            <v>1</v>
          </cell>
          <cell r="F746">
            <v>750</v>
          </cell>
          <cell r="G746">
            <v>750</v>
          </cell>
        </row>
        <row r="747">
          <cell r="A747" t="str">
            <v>H90/1</v>
          </cell>
          <cell r="B747" t="str">
            <v>H90</v>
          </cell>
          <cell r="C747" t="str">
            <v>Halogen Incandescent, (1) 90W lamp</v>
          </cell>
          <cell r="E747">
            <v>1</v>
          </cell>
          <cell r="F747">
            <v>90</v>
          </cell>
          <cell r="G747">
            <v>90</v>
          </cell>
        </row>
        <row r="748">
          <cell r="A748" t="str">
            <v>H90/2</v>
          </cell>
          <cell r="B748" t="str">
            <v>H90</v>
          </cell>
          <cell r="C748" t="str">
            <v>Halogen Incandescent, (2) 90W lamp</v>
          </cell>
          <cell r="E748">
            <v>2</v>
          </cell>
          <cell r="F748">
            <v>90</v>
          </cell>
          <cell r="G748">
            <v>180</v>
          </cell>
        </row>
        <row r="749">
          <cell r="A749" t="str">
            <v>H900/1</v>
          </cell>
          <cell r="B749" t="str">
            <v>H900</v>
          </cell>
          <cell r="C749" t="str">
            <v>Halogen Incandescent, (1) 900W lamp</v>
          </cell>
          <cell r="E749">
            <v>1</v>
          </cell>
          <cell r="F749">
            <v>900</v>
          </cell>
          <cell r="G749">
            <v>900</v>
          </cell>
        </row>
        <row r="750">
          <cell r="A750" t="str">
            <v>HLV20/1</v>
          </cell>
          <cell r="B750" t="str">
            <v>H20/LV</v>
          </cell>
          <cell r="C750" t="str">
            <v>Halogen Low Voltage Incandescent, (1) 20W lamp</v>
          </cell>
          <cell r="E750">
            <v>1</v>
          </cell>
          <cell r="F750">
            <v>20</v>
          </cell>
          <cell r="G750">
            <v>30</v>
          </cell>
        </row>
        <row r="751">
          <cell r="A751" t="str">
            <v>HLV25/1</v>
          </cell>
          <cell r="B751" t="str">
            <v>H25/LV</v>
          </cell>
          <cell r="C751" t="str">
            <v>Halogen Low Voltage Incandescent, (1) 25W lamp</v>
          </cell>
          <cell r="E751">
            <v>1</v>
          </cell>
          <cell r="F751">
            <v>25</v>
          </cell>
          <cell r="G751">
            <v>35</v>
          </cell>
        </row>
        <row r="752">
          <cell r="A752" t="str">
            <v>HLV35/1</v>
          </cell>
          <cell r="B752" t="str">
            <v>H35/LV</v>
          </cell>
          <cell r="C752" t="str">
            <v>Halogen Low Voltage Incandescent, (1) 35W lamp</v>
          </cell>
          <cell r="E752">
            <v>1</v>
          </cell>
          <cell r="F752">
            <v>35</v>
          </cell>
          <cell r="G752">
            <v>45</v>
          </cell>
        </row>
        <row r="753">
          <cell r="A753" t="str">
            <v>HLV42/1</v>
          </cell>
          <cell r="B753" t="str">
            <v>H42/LV</v>
          </cell>
          <cell r="C753" t="str">
            <v>Halogen Low Voltage Incandescent, (1) 42W lamp</v>
          </cell>
          <cell r="E753">
            <v>1</v>
          </cell>
          <cell r="F753">
            <v>42</v>
          </cell>
          <cell r="G753">
            <v>52</v>
          </cell>
        </row>
        <row r="754">
          <cell r="A754" t="str">
            <v>HLV50/1</v>
          </cell>
          <cell r="B754" t="str">
            <v>H50/LV</v>
          </cell>
          <cell r="C754" t="str">
            <v>Halogen Low Voltage Incandescent, (1) 50W lamp</v>
          </cell>
          <cell r="E754">
            <v>1</v>
          </cell>
          <cell r="F754">
            <v>50</v>
          </cell>
          <cell r="G754">
            <v>60</v>
          </cell>
        </row>
        <row r="755">
          <cell r="A755" t="str">
            <v>HLV65/1</v>
          </cell>
          <cell r="B755" t="str">
            <v>H65/LV</v>
          </cell>
          <cell r="C755" t="str">
            <v>Halogen Low Voltage Incandescent, (1) 65W lamp</v>
          </cell>
          <cell r="E755">
            <v>1</v>
          </cell>
          <cell r="F755">
            <v>65</v>
          </cell>
          <cell r="G755">
            <v>75</v>
          </cell>
        </row>
        <row r="756">
          <cell r="A756" t="str">
            <v>HLV75/1</v>
          </cell>
          <cell r="B756" t="str">
            <v>H75/LV</v>
          </cell>
          <cell r="C756" t="str">
            <v>Halogen Low Voltage Incandescent, (1) 75W lamp</v>
          </cell>
          <cell r="E756">
            <v>1</v>
          </cell>
          <cell r="F756">
            <v>75</v>
          </cell>
          <cell r="G756">
            <v>85</v>
          </cell>
        </row>
        <row r="757">
          <cell r="C757" t="str">
            <v>QL Induction Fixtures</v>
          </cell>
        </row>
        <row r="758">
          <cell r="A758" t="str">
            <v>QL55/1</v>
          </cell>
          <cell r="B758" t="str">
            <v>QL55</v>
          </cell>
          <cell r="C758" t="str">
            <v>QL Induction, (1) 55W lamp</v>
          </cell>
          <cell r="D758" t="str">
            <v>Generator</v>
          </cell>
          <cell r="E758">
            <v>1</v>
          </cell>
          <cell r="F758">
            <v>55</v>
          </cell>
          <cell r="G758">
            <v>55</v>
          </cell>
        </row>
        <row r="759">
          <cell r="A759" t="str">
            <v>QL85/1</v>
          </cell>
          <cell r="B759" t="str">
            <v>QL85</v>
          </cell>
          <cell r="C759" t="str">
            <v>QL Induction, (1) 85W lamp</v>
          </cell>
          <cell r="D759" t="str">
            <v>Generator</v>
          </cell>
          <cell r="E759">
            <v>1</v>
          </cell>
          <cell r="F759">
            <v>85</v>
          </cell>
          <cell r="G759">
            <v>85</v>
          </cell>
        </row>
        <row r="760">
          <cell r="A760" t="str">
            <v>QL165/1</v>
          </cell>
          <cell r="B760" t="str">
            <v>QL165</v>
          </cell>
          <cell r="C760" t="str">
            <v>QL Induction, (1) 165W lamp</v>
          </cell>
          <cell r="D760" t="str">
            <v>Generator</v>
          </cell>
          <cell r="E760">
            <v>1</v>
          </cell>
          <cell r="F760">
            <v>165</v>
          </cell>
          <cell r="G760">
            <v>165</v>
          </cell>
        </row>
        <row r="761">
          <cell r="C761" t="str">
            <v>LED Traffic Signal Fixtures</v>
          </cell>
        </row>
        <row r="762">
          <cell r="A762" t="str">
            <v>LED10/PH</v>
          </cell>
          <cell r="B762" t="str">
            <v>LED10W</v>
          </cell>
          <cell r="C762" t="str">
            <v>LED Traffic Signal Light, (1) 10W lamp, Pedestrian Head - Hand</v>
          </cell>
          <cell r="E762">
            <v>1</v>
          </cell>
          <cell r="F762">
            <v>10</v>
          </cell>
          <cell r="G762">
            <v>10</v>
          </cell>
        </row>
        <row r="763">
          <cell r="A763" t="str">
            <v>LED14/12RB</v>
          </cell>
          <cell r="B763" t="str">
            <v>LED14W</v>
          </cell>
          <cell r="C763" t="str">
            <v>LED Traffic Signal Light, (1) 14W lamp, 12" Red Ball</v>
          </cell>
          <cell r="E763">
            <v>1</v>
          </cell>
          <cell r="F763">
            <v>14</v>
          </cell>
          <cell r="G763">
            <v>14</v>
          </cell>
        </row>
        <row r="764">
          <cell r="A764" t="str">
            <v>LED15/12RB</v>
          </cell>
          <cell r="B764" t="str">
            <v>LED15W</v>
          </cell>
          <cell r="C764" t="str">
            <v>LED Traffic Signal Light, (1) 15W lamp, 12" Red Ball</v>
          </cell>
          <cell r="E764">
            <v>1</v>
          </cell>
          <cell r="F764">
            <v>15</v>
          </cell>
          <cell r="G764">
            <v>15</v>
          </cell>
        </row>
        <row r="765">
          <cell r="A765" t="str">
            <v>LED16.7/12GB</v>
          </cell>
          <cell r="B765" t="str">
            <v>LED16.7W</v>
          </cell>
          <cell r="C765" t="str">
            <v>LED Traffic Signal Light, (1) 16.7W lamp, 12" Green Ball</v>
          </cell>
          <cell r="E765">
            <v>1</v>
          </cell>
          <cell r="F765">
            <v>16.7</v>
          </cell>
          <cell r="G765">
            <v>17</v>
          </cell>
        </row>
        <row r="766">
          <cell r="A766" t="str">
            <v>LED17/12RB</v>
          </cell>
          <cell r="B766" t="str">
            <v>LED17W</v>
          </cell>
          <cell r="C766" t="str">
            <v>LED Traffic Signal Light, (1) 17W lamp, 12" Red Ball</v>
          </cell>
          <cell r="E766">
            <v>1</v>
          </cell>
          <cell r="F766">
            <v>17</v>
          </cell>
          <cell r="G766">
            <v>17</v>
          </cell>
        </row>
        <row r="767">
          <cell r="A767" t="str">
            <v>LED20/12RB</v>
          </cell>
          <cell r="B767" t="str">
            <v>LED20W</v>
          </cell>
          <cell r="C767" t="str">
            <v>LED Traffic Signal Light, (1) 20W lamp, 12" Red Ball</v>
          </cell>
          <cell r="E767">
            <v>1</v>
          </cell>
          <cell r="F767">
            <v>20</v>
          </cell>
          <cell r="G767">
            <v>20</v>
          </cell>
        </row>
        <row r="768">
          <cell r="A768" t="str">
            <v>LED24/12RB</v>
          </cell>
          <cell r="B768" t="str">
            <v>LED24W</v>
          </cell>
          <cell r="C768" t="str">
            <v>LED Traffic Signal Light, (1) 24W lamp, 12" Red Ball</v>
          </cell>
          <cell r="E768">
            <v>1</v>
          </cell>
          <cell r="F768">
            <v>24</v>
          </cell>
          <cell r="G768">
            <v>24</v>
          </cell>
        </row>
        <row r="769">
          <cell r="A769" t="str">
            <v>LED5.1/12GA</v>
          </cell>
          <cell r="B769" t="str">
            <v>LED5.1W</v>
          </cell>
          <cell r="C769" t="str">
            <v>LED Traffic Signal Light, (1) 5.1W lamp, 12" Green Arrow</v>
          </cell>
          <cell r="E769">
            <v>1</v>
          </cell>
          <cell r="F769">
            <v>5.1</v>
          </cell>
          <cell r="G769">
            <v>5</v>
          </cell>
        </row>
        <row r="770">
          <cell r="A770" t="str">
            <v>LED6/PH</v>
          </cell>
          <cell r="B770" t="str">
            <v>LED6W</v>
          </cell>
          <cell r="C770" t="str">
            <v>LED Traffic Signal Light, (1) 6W lamp, Pedestrian Head - Hand</v>
          </cell>
          <cell r="E770">
            <v>1</v>
          </cell>
          <cell r="F770">
            <v>6</v>
          </cell>
          <cell r="G770">
            <v>6</v>
          </cell>
        </row>
        <row r="771">
          <cell r="A771" t="str">
            <v>LED8/8GB</v>
          </cell>
          <cell r="B771" t="str">
            <v>LED8W</v>
          </cell>
          <cell r="C771" t="str">
            <v>LED Traffic Signal Light, (1) 8W lamp, 8" Green Ball</v>
          </cell>
          <cell r="E771">
            <v>1</v>
          </cell>
          <cell r="F771">
            <v>8</v>
          </cell>
          <cell r="G771">
            <v>8</v>
          </cell>
        </row>
        <row r="772">
          <cell r="A772" t="str">
            <v>LED9.7/12RA</v>
          </cell>
          <cell r="B772" t="str">
            <v>LED9.7W</v>
          </cell>
          <cell r="C772" t="str">
            <v>LED Traffic Signal Light, (1) 9.7W lamp, 12" Red Arrow</v>
          </cell>
          <cell r="E772">
            <v>1</v>
          </cell>
          <cell r="F772">
            <v>9.7</v>
          </cell>
          <cell r="G772">
            <v>10</v>
          </cell>
        </row>
        <row r="773">
          <cell r="A773" t="str">
            <v>LED9.7/8RB</v>
          </cell>
          <cell r="B773" t="str">
            <v>LED9.7W</v>
          </cell>
          <cell r="C773" t="str">
            <v>LED Traffic Signal Light, (1) 9.7W lamp, 8" Red Ball</v>
          </cell>
          <cell r="E773">
            <v>1</v>
          </cell>
          <cell r="F773">
            <v>9.7</v>
          </cell>
          <cell r="G773">
            <v>10</v>
          </cell>
        </row>
        <row r="774">
          <cell r="A774" t="str">
            <v>LED9/PH</v>
          </cell>
          <cell r="B774" t="str">
            <v>LED9W</v>
          </cell>
          <cell r="C774" t="str">
            <v>LED Traffic Signal Light, (1) 9W lamp, Pedestrian Head - Hand</v>
          </cell>
          <cell r="E774">
            <v>1</v>
          </cell>
          <cell r="F774">
            <v>9</v>
          </cell>
          <cell r="G774">
            <v>9</v>
          </cell>
        </row>
        <row r="775">
          <cell r="C775" t="str">
            <v>High Pressure Sodium Fixtures</v>
          </cell>
        </row>
        <row r="776">
          <cell r="A776" t="str">
            <v>HPS100/1</v>
          </cell>
          <cell r="B776" t="str">
            <v>HPS100</v>
          </cell>
          <cell r="C776" t="str">
            <v>High Pressure Sodium, (1) 100W lamp</v>
          </cell>
          <cell r="D776" t="str">
            <v>CWA</v>
          </cell>
          <cell r="E776">
            <v>1</v>
          </cell>
          <cell r="F776">
            <v>100</v>
          </cell>
          <cell r="G776">
            <v>138</v>
          </cell>
        </row>
        <row r="777">
          <cell r="A777" t="str">
            <v>HPS1000/1</v>
          </cell>
          <cell r="B777" t="str">
            <v>HPS1000</v>
          </cell>
          <cell r="C777" t="str">
            <v>High Pressure Sodium, (1) 1000W lamp</v>
          </cell>
          <cell r="D777" t="str">
            <v>CWA</v>
          </cell>
          <cell r="E777">
            <v>1</v>
          </cell>
          <cell r="F777">
            <v>1000</v>
          </cell>
          <cell r="G777">
            <v>1100</v>
          </cell>
        </row>
        <row r="778">
          <cell r="A778" t="str">
            <v>HPS150/1</v>
          </cell>
          <cell r="B778" t="str">
            <v>HPS150</v>
          </cell>
          <cell r="C778" t="str">
            <v>High Pressure Sodium, (1) 150W lamp</v>
          </cell>
          <cell r="D778" t="str">
            <v>CWA</v>
          </cell>
          <cell r="E778">
            <v>1</v>
          </cell>
          <cell r="F778">
            <v>150</v>
          </cell>
          <cell r="G778">
            <v>188</v>
          </cell>
        </row>
        <row r="779">
          <cell r="A779" t="str">
            <v>HPS200/1</v>
          </cell>
          <cell r="B779" t="str">
            <v>HPS200</v>
          </cell>
          <cell r="C779" t="str">
            <v>High Pressure Sodium, (1) 200W lamp</v>
          </cell>
          <cell r="D779" t="str">
            <v>CWA</v>
          </cell>
          <cell r="E779">
            <v>1</v>
          </cell>
          <cell r="F779">
            <v>200</v>
          </cell>
          <cell r="G779">
            <v>250</v>
          </cell>
        </row>
        <row r="780">
          <cell r="A780" t="str">
            <v>HPS225/1</v>
          </cell>
          <cell r="B780" t="str">
            <v>HPS225</v>
          </cell>
          <cell r="C780" t="str">
            <v>High Pressure Sodium, (1) 225W lamp</v>
          </cell>
          <cell r="D780" t="str">
            <v>CWA</v>
          </cell>
          <cell r="E780">
            <v>1</v>
          </cell>
          <cell r="F780">
            <v>225</v>
          </cell>
          <cell r="G780">
            <v>275</v>
          </cell>
        </row>
        <row r="781">
          <cell r="A781" t="str">
            <v>HPS250/1</v>
          </cell>
          <cell r="B781" t="str">
            <v>HPS250</v>
          </cell>
          <cell r="C781" t="str">
            <v>High Pressure Sodium, (1) 250W lamp</v>
          </cell>
          <cell r="D781" t="str">
            <v>CWA</v>
          </cell>
          <cell r="E781">
            <v>1</v>
          </cell>
          <cell r="F781">
            <v>250</v>
          </cell>
          <cell r="G781">
            <v>295</v>
          </cell>
        </row>
        <row r="782">
          <cell r="A782" t="str">
            <v>HPS310/1</v>
          </cell>
          <cell r="B782" t="str">
            <v>HPS310</v>
          </cell>
          <cell r="C782" t="str">
            <v>High Pressure Sodium, (1) 310W lamp</v>
          </cell>
          <cell r="D782" t="str">
            <v>CWA</v>
          </cell>
          <cell r="E782">
            <v>1</v>
          </cell>
          <cell r="F782">
            <v>310</v>
          </cell>
          <cell r="G782">
            <v>365</v>
          </cell>
        </row>
        <row r="783">
          <cell r="A783" t="str">
            <v>HPS35/1</v>
          </cell>
          <cell r="B783" t="str">
            <v>HPS35</v>
          </cell>
          <cell r="C783" t="str">
            <v>High Pressure Sodium, (1) 35W lamp</v>
          </cell>
          <cell r="D783" t="str">
            <v>CWA</v>
          </cell>
          <cell r="E783">
            <v>1</v>
          </cell>
          <cell r="F783">
            <v>35</v>
          </cell>
          <cell r="G783">
            <v>46</v>
          </cell>
        </row>
        <row r="784">
          <cell r="A784" t="str">
            <v>HPS360/1</v>
          </cell>
          <cell r="B784" t="str">
            <v>HPS360</v>
          </cell>
          <cell r="C784" t="str">
            <v>High Pressure Sodium, (1) 360W lamp</v>
          </cell>
          <cell r="D784" t="str">
            <v>CWA</v>
          </cell>
          <cell r="E784">
            <v>1</v>
          </cell>
          <cell r="F784">
            <v>360</v>
          </cell>
          <cell r="G784">
            <v>414</v>
          </cell>
        </row>
        <row r="785">
          <cell r="A785" t="str">
            <v>HPS400/1</v>
          </cell>
          <cell r="B785" t="str">
            <v>HPS400</v>
          </cell>
          <cell r="C785" t="str">
            <v>High Pressure Sodium, (1) 400W lamp</v>
          </cell>
          <cell r="D785" t="str">
            <v>CWA</v>
          </cell>
          <cell r="E785">
            <v>1</v>
          </cell>
          <cell r="F785">
            <v>400</v>
          </cell>
          <cell r="G785">
            <v>465</v>
          </cell>
        </row>
        <row r="786">
          <cell r="A786" t="str">
            <v>HPS50/1</v>
          </cell>
          <cell r="B786" t="str">
            <v>HPS50</v>
          </cell>
          <cell r="C786" t="str">
            <v>High Pressure Sodium, (1) 50W lamp</v>
          </cell>
          <cell r="D786" t="str">
            <v>CWA</v>
          </cell>
          <cell r="E786">
            <v>1</v>
          </cell>
          <cell r="F786">
            <v>50</v>
          </cell>
          <cell r="G786">
            <v>66</v>
          </cell>
        </row>
        <row r="787">
          <cell r="A787" t="str">
            <v>HPS600/1</v>
          </cell>
          <cell r="B787" t="str">
            <v>HPS600</v>
          </cell>
          <cell r="C787" t="str">
            <v>High Pressure Sodium, (1) 600W lamp</v>
          </cell>
          <cell r="D787" t="str">
            <v>CWA</v>
          </cell>
          <cell r="E787">
            <v>1</v>
          </cell>
          <cell r="F787">
            <v>600</v>
          </cell>
          <cell r="G787">
            <v>675</v>
          </cell>
        </row>
        <row r="788">
          <cell r="A788" t="str">
            <v>HPS70/1</v>
          </cell>
          <cell r="B788" t="str">
            <v>HPS70</v>
          </cell>
          <cell r="C788" t="str">
            <v>High Pressure Sodium, (1) 70W lamp</v>
          </cell>
          <cell r="D788" t="str">
            <v>CWA</v>
          </cell>
          <cell r="E788">
            <v>1</v>
          </cell>
          <cell r="F788">
            <v>70</v>
          </cell>
          <cell r="G788">
            <v>95</v>
          </cell>
        </row>
        <row r="789">
          <cell r="A789" t="str">
            <v>HPS750/1</v>
          </cell>
          <cell r="B789" t="str">
            <v>HPS750</v>
          </cell>
          <cell r="C789" t="str">
            <v>High Pressure Sodium, (1) 750W lamp</v>
          </cell>
          <cell r="D789" t="str">
            <v>CWA</v>
          </cell>
          <cell r="E789">
            <v>1</v>
          </cell>
          <cell r="F789">
            <v>750</v>
          </cell>
          <cell r="G789">
            <v>835</v>
          </cell>
        </row>
        <row r="790">
          <cell r="C790" t="str">
            <v>Metal Halide Fixtures</v>
          </cell>
        </row>
        <row r="791">
          <cell r="A791" t="str">
            <v>MH100/1</v>
          </cell>
          <cell r="B791" t="str">
            <v>MH100</v>
          </cell>
          <cell r="C791" t="str">
            <v>Metal Halide, (1) 100W lamp</v>
          </cell>
          <cell r="D791" t="str">
            <v>CWA</v>
          </cell>
          <cell r="E791">
            <v>1</v>
          </cell>
          <cell r="F791">
            <v>100</v>
          </cell>
          <cell r="G791">
            <v>128</v>
          </cell>
        </row>
        <row r="792">
          <cell r="A792" t="str">
            <v>MH1000/1</v>
          </cell>
          <cell r="B792" t="str">
            <v>MH1000</v>
          </cell>
          <cell r="C792" t="str">
            <v>Metal Halide, (1) 1000W lamp</v>
          </cell>
          <cell r="D792" t="str">
            <v>CWA</v>
          </cell>
          <cell r="E792">
            <v>1</v>
          </cell>
          <cell r="F792">
            <v>1000</v>
          </cell>
          <cell r="G792">
            <v>1080</v>
          </cell>
        </row>
        <row r="793">
          <cell r="A793" t="str">
            <v>MH150/1</v>
          </cell>
          <cell r="B793" t="str">
            <v>MH150</v>
          </cell>
          <cell r="C793" t="str">
            <v>Metal Halide, (1) 150W lamp</v>
          </cell>
          <cell r="D793" t="str">
            <v>CWA</v>
          </cell>
          <cell r="E793">
            <v>1</v>
          </cell>
          <cell r="F793">
            <v>150</v>
          </cell>
          <cell r="G793">
            <v>190</v>
          </cell>
        </row>
        <row r="794">
          <cell r="A794" t="str">
            <v>MH1500/1</v>
          </cell>
          <cell r="B794" t="str">
            <v>MH1500</v>
          </cell>
          <cell r="C794" t="str">
            <v>Metal Halide, (1) 1500W lamp</v>
          </cell>
          <cell r="D794" t="str">
            <v>CWA</v>
          </cell>
          <cell r="E794">
            <v>1</v>
          </cell>
          <cell r="F794">
            <v>1500</v>
          </cell>
          <cell r="G794">
            <v>1610</v>
          </cell>
        </row>
        <row r="795">
          <cell r="A795" t="str">
            <v>MH175/1</v>
          </cell>
          <cell r="B795" t="str">
            <v>MH175</v>
          </cell>
          <cell r="C795" t="str">
            <v>Metal Halide, (1) 175W lamp</v>
          </cell>
          <cell r="D795" t="str">
            <v>CWA</v>
          </cell>
          <cell r="E795">
            <v>1</v>
          </cell>
          <cell r="F795">
            <v>175</v>
          </cell>
          <cell r="G795">
            <v>215</v>
          </cell>
        </row>
        <row r="796">
          <cell r="A796" t="str">
            <v>MH1800/1</v>
          </cell>
          <cell r="B796" t="str">
            <v>MH1800</v>
          </cell>
          <cell r="C796" t="str">
            <v>Metal Halide, (1) 1800W lamp</v>
          </cell>
          <cell r="D796" t="str">
            <v>CWA</v>
          </cell>
          <cell r="E796">
            <v>1</v>
          </cell>
          <cell r="F796">
            <v>1800</v>
          </cell>
          <cell r="G796">
            <v>1875</v>
          </cell>
        </row>
        <row r="797">
          <cell r="A797" t="str">
            <v>MH200/1</v>
          </cell>
          <cell r="B797" t="str">
            <v>MH200</v>
          </cell>
          <cell r="C797" t="str">
            <v>Metal Halide, (1) 200W lamp</v>
          </cell>
          <cell r="D797" t="str">
            <v>CWA</v>
          </cell>
          <cell r="E797">
            <v>1</v>
          </cell>
          <cell r="F797">
            <v>200</v>
          </cell>
          <cell r="G797">
            <v>232</v>
          </cell>
        </row>
        <row r="798">
          <cell r="A798" t="str">
            <v>MH250/1</v>
          </cell>
          <cell r="B798" t="str">
            <v>MH250</v>
          </cell>
          <cell r="C798" t="str">
            <v>Metal Halide, (1) 250W lamp</v>
          </cell>
          <cell r="D798" t="str">
            <v>CWA</v>
          </cell>
          <cell r="E798">
            <v>1</v>
          </cell>
          <cell r="F798">
            <v>250</v>
          </cell>
          <cell r="G798">
            <v>295</v>
          </cell>
        </row>
        <row r="799">
          <cell r="A799" t="str">
            <v>MH32/1</v>
          </cell>
          <cell r="B799" t="str">
            <v>MH32</v>
          </cell>
          <cell r="C799" t="str">
            <v>Metal Halide, (1) 32W lamp</v>
          </cell>
          <cell r="D799" t="str">
            <v>CWA</v>
          </cell>
          <cell r="E799">
            <v>1</v>
          </cell>
          <cell r="F799">
            <v>32</v>
          </cell>
          <cell r="G799">
            <v>43</v>
          </cell>
        </row>
        <row r="800">
          <cell r="A800" t="str">
            <v>MH300/1</v>
          </cell>
          <cell r="B800" t="str">
            <v>MH300</v>
          </cell>
          <cell r="C800" t="str">
            <v>Metal Halide, (1) 300W lamp</v>
          </cell>
          <cell r="D800" t="str">
            <v>CWA</v>
          </cell>
          <cell r="E800">
            <v>1</v>
          </cell>
          <cell r="F800">
            <v>300</v>
          </cell>
          <cell r="G800">
            <v>342</v>
          </cell>
        </row>
        <row r="801">
          <cell r="A801" t="str">
            <v>MH320/1</v>
          </cell>
          <cell r="B801" t="str">
            <v>MH320</v>
          </cell>
          <cell r="C801" t="str">
            <v>Metal Halide, (1) 320W lamp</v>
          </cell>
          <cell r="D801" t="str">
            <v>CWA</v>
          </cell>
          <cell r="E801">
            <v>1</v>
          </cell>
          <cell r="F801">
            <v>320</v>
          </cell>
          <cell r="G801">
            <v>365</v>
          </cell>
        </row>
        <row r="802">
          <cell r="A802" t="str">
            <v>MH350/1</v>
          </cell>
          <cell r="B802" t="str">
            <v>MH350</v>
          </cell>
          <cell r="C802" t="str">
            <v>Metal Halide, (1) 350W lamp</v>
          </cell>
          <cell r="D802" t="str">
            <v>CWA</v>
          </cell>
          <cell r="E802">
            <v>1</v>
          </cell>
          <cell r="F802">
            <v>350</v>
          </cell>
          <cell r="G802">
            <v>400</v>
          </cell>
        </row>
        <row r="803">
          <cell r="A803" t="str">
            <v>MH360/1</v>
          </cell>
          <cell r="B803" t="str">
            <v>MH360</v>
          </cell>
          <cell r="C803" t="str">
            <v>Metal Halide, (1) 360W lamp</v>
          </cell>
          <cell r="D803" t="str">
            <v>CWA</v>
          </cell>
          <cell r="E803">
            <v>1</v>
          </cell>
          <cell r="F803">
            <v>360</v>
          </cell>
          <cell r="G803">
            <v>430</v>
          </cell>
        </row>
        <row r="804">
          <cell r="A804" t="str">
            <v>MH400/1</v>
          </cell>
          <cell r="B804" t="str">
            <v>MH400</v>
          </cell>
          <cell r="C804" t="str">
            <v>Metal Halide, (1) 400W lamp</v>
          </cell>
          <cell r="D804" t="str">
            <v>CWA</v>
          </cell>
          <cell r="E804">
            <v>1</v>
          </cell>
          <cell r="F804">
            <v>400</v>
          </cell>
          <cell r="G804">
            <v>458</v>
          </cell>
        </row>
        <row r="805">
          <cell r="A805" t="str">
            <v>MH400/2</v>
          </cell>
          <cell r="B805" t="str">
            <v>MH400</v>
          </cell>
          <cell r="C805" t="str">
            <v>Metal Halide, (2) 400W lamp</v>
          </cell>
          <cell r="D805" t="str">
            <v>CWA</v>
          </cell>
          <cell r="E805">
            <v>2</v>
          </cell>
          <cell r="F805">
            <v>400</v>
          </cell>
          <cell r="G805">
            <v>916</v>
          </cell>
        </row>
        <row r="806">
          <cell r="A806" t="str">
            <v>MH450/1</v>
          </cell>
          <cell r="B806" t="str">
            <v>MH450</v>
          </cell>
          <cell r="C806" t="str">
            <v>Metal Halide, (1) 450W lamp</v>
          </cell>
          <cell r="D806" t="str">
            <v>CWA</v>
          </cell>
          <cell r="E806">
            <v>1</v>
          </cell>
          <cell r="F806">
            <v>450</v>
          </cell>
          <cell r="G806">
            <v>508</v>
          </cell>
        </row>
        <row r="807">
          <cell r="A807" t="str">
            <v>MH35/1</v>
          </cell>
          <cell r="B807" t="str">
            <v>MH35</v>
          </cell>
          <cell r="C807" t="str">
            <v>Metal Halide, (1) 35W lamp</v>
          </cell>
          <cell r="D807" t="str">
            <v>CWA</v>
          </cell>
          <cell r="E807">
            <v>1</v>
          </cell>
          <cell r="F807">
            <v>35</v>
          </cell>
          <cell r="G807">
            <v>44</v>
          </cell>
        </row>
        <row r="808">
          <cell r="A808" t="str">
            <v>MH50/1</v>
          </cell>
          <cell r="B808" t="str">
            <v>MH50</v>
          </cell>
          <cell r="C808" t="str">
            <v>Metal Halide, (1) 50W lamp</v>
          </cell>
          <cell r="D808" t="str">
            <v>CWA</v>
          </cell>
          <cell r="E808">
            <v>1</v>
          </cell>
          <cell r="F808">
            <v>50</v>
          </cell>
          <cell r="G808">
            <v>72</v>
          </cell>
        </row>
        <row r="809">
          <cell r="A809" t="str">
            <v>MH70/1</v>
          </cell>
          <cell r="B809" t="str">
            <v>MH70</v>
          </cell>
          <cell r="C809" t="str">
            <v>Metal Halide, (1) 70W lamp</v>
          </cell>
          <cell r="D809" t="str">
            <v>CWA</v>
          </cell>
          <cell r="E809">
            <v>1</v>
          </cell>
          <cell r="F809">
            <v>70</v>
          </cell>
          <cell r="G809">
            <v>95</v>
          </cell>
        </row>
        <row r="810">
          <cell r="A810" t="str">
            <v>MH750/1</v>
          </cell>
          <cell r="B810" t="str">
            <v>MH750</v>
          </cell>
          <cell r="C810" t="str">
            <v>Metal Halide, (1) 750W lamp</v>
          </cell>
          <cell r="D810" t="str">
            <v>CWA</v>
          </cell>
          <cell r="E810">
            <v>1</v>
          </cell>
          <cell r="F810">
            <v>750</v>
          </cell>
          <cell r="G810">
            <v>850</v>
          </cell>
        </row>
        <row r="811">
          <cell r="A811" t="str">
            <v>MHPS/LR/100/1</v>
          </cell>
          <cell r="B811" t="str">
            <v>MHPS100</v>
          </cell>
          <cell r="C811" t="str">
            <v>Metal Halide Pulse Start, (1) 100W lamp w/ Linear Reactor Ballast</v>
          </cell>
          <cell r="D811" t="str">
            <v>LR</v>
          </cell>
          <cell r="E811">
            <v>1</v>
          </cell>
          <cell r="F811">
            <v>100</v>
          </cell>
          <cell r="G811">
            <v>118</v>
          </cell>
        </row>
        <row r="812">
          <cell r="A812" t="str">
            <v>MHPS/LR/150/1</v>
          </cell>
          <cell r="B812" t="str">
            <v>MHPS150</v>
          </cell>
          <cell r="C812" t="str">
            <v>Metal Halide Pulse Start, (1) 150W lamp w/ Linear Reactor Ballast</v>
          </cell>
          <cell r="D812" t="str">
            <v>LR</v>
          </cell>
          <cell r="E812">
            <v>1</v>
          </cell>
          <cell r="F812">
            <v>150</v>
          </cell>
          <cell r="G812">
            <v>170</v>
          </cell>
        </row>
        <row r="813">
          <cell r="A813" t="str">
            <v>MHPS/LR/175/1</v>
          </cell>
          <cell r="B813" t="str">
            <v>MHPS175</v>
          </cell>
          <cell r="C813" t="str">
            <v>Metal Halide Pulse Start, (1) 175W lamp w/ Linear Reactor Ballast</v>
          </cell>
          <cell r="D813" t="str">
            <v>LR</v>
          </cell>
          <cell r="E813">
            <v>1</v>
          </cell>
          <cell r="F813">
            <v>175</v>
          </cell>
          <cell r="G813">
            <v>194</v>
          </cell>
        </row>
        <row r="814">
          <cell r="A814" t="str">
            <v>MHPS/LR/200/1</v>
          </cell>
          <cell r="B814" t="str">
            <v>MHPS200</v>
          </cell>
          <cell r="C814" t="str">
            <v>Metal Halide Pulse Start, (1) 200W lamp w/ Linear Reactor Ballast</v>
          </cell>
          <cell r="D814" t="str">
            <v>LR</v>
          </cell>
          <cell r="E814">
            <v>1</v>
          </cell>
          <cell r="F814">
            <v>200</v>
          </cell>
          <cell r="G814">
            <v>219</v>
          </cell>
        </row>
        <row r="815">
          <cell r="A815" t="str">
            <v>MHPS/LR/250/1</v>
          </cell>
          <cell r="B815" t="str">
            <v>MHPS250</v>
          </cell>
          <cell r="C815" t="str">
            <v>Metal Halide Pulse Start, (1) 250W lamp w/ Linear Reactor Ballast</v>
          </cell>
          <cell r="D815" t="str">
            <v>LR</v>
          </cell>
          <cell r="E815">
            <v>1</v>
          </cell>
          <cell r="F815">
            <v>250</v>
          </cell>
          <cell r="G815">
            <v>275</v>
          </cell>
        </row>
        <row r="816">
          <cell r="A816" t="str">
            <v>MHPS/LR/300/1</v>
          </cell>
          <cell r="B816" t="str">
            <v>MHPS300</v>
          </cell>
          <cell r="C816" t="str">
            <v>Metal Halide Pulse Start, (1) 300W lamp w/ Linear Reactor Ballast</v>
          </cell>
          <cell r="D816" t="str">
            <v>LR</v>
          </cell>
          <cell r="E816">
            <v>1</v>
          </cell>
          <cell r="F816">
            <v>300</v>
          </cell>
          <cell r="G816">
            <v>324</v>
          </cell>
        </row>
        <row r="817">
          <cell r="A817" t="str">
            <v>MHPS/LR/320/1</v>
          </cell>
          <cell r="B817" t="str">
            <v>MHPS320</v>
          </cell>
          <cell r="C817" t="str">
            <v>Metal Halide Pulse Start, (1) 320W lamp w/ Linear Reactor Ballast</v>
          </cell>
          <cell r="D817" t="str">
            <v>LR</v>
          </cell>
          <cell r="E817">
            <v>1</v>
          </cell>
          <cell r="F817">
            <v>320</v>
          </cell>
          <cell r="G817">
            <v>349</v>
          </cell>
        </row>
        <row r="818">
          <cell r="A818" t="str">
            <v>MHPS/LR/350/1</v>
          </cell>
          <cell r="B818" t="str">
            <v>MHPS350</v>
          </cell>
          <cell r="C818" t="str">
            <v>Metal Halide Pulse Start, (1) 350W lamp w/ Linear Reactor Ballast</v>
          </cell>
          <cell r="D818" t="str">
            <v>LR</v>
          </cell>
          <cell r="E818">
            <v>1</v>
          </cell>
          <cell r="F818">
            <v>350</v>
          </cell>
          <cell r="G818">
            <v>380</v>
          </cell>
        </row>
        <row r="819">
          <cell r="A819" t="str">
            <v>MHPS/LR/400/1</v>
          </cell>
          <cell r="B819" t="str">
            <v>MHPS400</v>
          </cell>
          <cell r="C819" t="str">
            <v>Metal Halide Pulse Start, (1) 400W lamp w/ Linear Reactor Ballast</v>
          </cell>
          <cell r="D819" t="str">
            <v>LR</v>
          </cell>
          <cell r="E819">
            <v>1</v>
          </cell>
          <cell r="F819">
            <v>400</v>
          </cell>
          <cell r="G819">
            <v>435</v>
          </cell>
        </row>
        <row r="820">
          <cell r="A820" t="str">
            <v>MHPS/LR/450/1</v>
          </cell>
          <cell r="B820" t="str">
            <v>MHPS450</v>
          </cell>
          <cell r="C820" t="str">
            <v>Metal Halide Pulse Start, (1) 450W lamp w/ Linear Reactor Ballast</v>
          </cell>
          <cell r="D820" t="str">
            <v>LR</v>
          </cell>
          <cell r="E820">
            <v>1</v>
          </cell>
          <cell r="F820">
            <v>450</v>
          </cell>
          <cell r="G820">
            <v>485</v>
          </cell>
        </row>
        <row r="821">
          <cell r="A821" t="str">
            <v>MHPS/LR/750/1</v>
          </cell>
          <cell r="B821" t="str">
            <v>MHPS750</v>
          </cell>
          <cell r="C821" t="str">
            <v>Metal Halide Pulse Start, (1) 750W lamp w/ Linear Reactor Ballast</v>
          </cell>
          <cell r="D821" t="str">
            <v>LR</v>
          </cell>
          <cell r="E821">
            <v>1</v>
          </cell>
          <cell r="F821">
            <v>750</v>
          </cell>
          <cell r="G821">
            <v>805</v>
          </cell>
        </row>
        <row r="822">
          <cell r="A822" t="str">
            <v>MHPS/SCWA/100/1</v>
          </cell>
          <cell r="B822" t="str">
            <v>MHPS100</v>
          </cell>
          <cell r="C822" t="str">
            <v>Metal Halide Pulse Start, (1) 100W lamp w/ Super Constant Wattage Autotransformer Ballast</v>
          </cell>
          <cell r="D822" t="str">
            <v>SCWA</v>
          </cell>
          <cell r="E822">
            <v>1</v>
          </cell>
          <cell r="F822">
            <v>100</v>
          </cell>
          <cell r="G822">
            <v>128</v>
          </cell>
        </row>
        <row r="823">
          <cell r="A823" t="str">
            <v>MHPS/SCWA/1000/1</v>
          </cell>
          <cell r="B823" t="str">
            <v>MHPS1000</v>
          </cell>
          <cell r="C823" t="str">
            <v>Metal Halide Pulse Start, (1) 1000W lamp w/ Super Constant Wattage Autotransformer Ballast</v>
          </cell>
          <cell r="D823" t="str">
            <v>SCWA</v>
          </cell>
          <cell r="E823">
            <v>1</v>
          </cell>
          <cell r="F823">
            <v>1000</v>
          </cell>
          <cell r="G823">
            <v>1080</v>
          </cell>
        </row>
        <row r="824">
          <cell r="A824" t="str">
            <v>MHPS/SCWA/150/1</v>
          </cell>
          <cell r="B824" t="str">
            <v>MHPS150</v>
          </cell>
          <cell r="C824" t="str">
            <v>Metal Halide Pulse Start, (1) 150W lamp w/ Super Constant Wattage Autotransformer Ballast</v>
          </cell>
          <cell r="D824" t="str">
            <v>SCWA</v>
          </cell>
          <cell r="E824">
            <v>1</v>
          </cell>
          <cell r="F824">
            <v>150</v>
          </cell>
          <cell r="G824">
            <v>190</v>
          </cell>
        </row>
        <row r="825">
          <cell r="A825" t="str">
            <v>MHPS/SCWA/175/1</v>
          </cell>
          <cell r="B825" t="str">
            <v>MHPS175</v>
          </cell>
          <cell r="C825" t="str">
            <v>Metal Halide Pulse Start, (1) 175W lamp w/ Super Constant Wattage Autotransformer Ballast</v>
          </cell>
          <cell r="D825" t="str">
            <v>SCWA</v>
          </cell>
          <cell r="E825">
            <v>1</v>
          </cell>
          <cell r="F825">
            <v>175</v>
          </cell>
          <cell r="G825">
            <v>208</v>
          </cell>
        </row>
        <row r="826">
          <cell r="A826" t="str">
            <v>MHPS/SCWA/200/1</v>
          </cell>
          <cell r="B826" t="str">
            <v>MHPS200</v>
          </cell>
          <cell r="C826" t="str">
            <v>Metal Halide Pulse Start, (1) 200W lamp w/ Super Constant Wattage Autotransformer Ballast</v>
          </cell>
          <cell r="D826" t="str">
            <v>SCWA</v>
          </cell>
          <cell r="E826">
            <v>1</v>
          </cell>
          <cell r="F826">
            <v>200</v>
          </cell>
          <cell r="G826">
            <v>232</v>
          </cell>
        </row>
        <row r="827">
          <cell r="A827" t="str">
            <v>MHPS/SCWA/250/1</v>
          </cell>
          <cell r="B827" t="str">
            <v>MHPS250</v>
          </cell>
          <cell r="C827" t="str">
            <v>Metal Halide Pulse Start, (1) 250W lamp w/ Super Constant Wattage Autotransformer Ballast</v>
          </cell>
          <cell r="D827" t="str">
            <v>SCWA</v>
          </cell>
          <cell r="E827">
            <v>1</v>
          </cell>
          <cell r="F827">
            <v>250</v>
          </cell>
          <cell r="G827">
            <v>288</v>
          </cell>
        </row>
        <row r="828">
          <cell r="A828" t="str">
            <v>MHPS/SCWA/300/1</v>
          </cell>
          <cell r="B828" t="str">
            <v>MHPS300</v>
          </cell>
          <cell r="C828" t="str">
            <v>Metal Halide Pulse Start, (1) 300W lamp w/ Super Constant Wattage Autotransformer Ballast</v>
          </cell>
          <cell r="D828" t="str">
            <v>SCWA</v>
          </cell>
          <cell r="E828">
            <v>1</v>
          </cell>
          <cell r="F828">
            <v>300</v>
          </cell>
          <cell r="G828">
            <v>342</v>
          </cell>
        </row>
        <row r="829">
          <cell r="A829" t="str">
            <v>MHPS/SCWA/320/1</v>
          </cell>
          <cell r="B829" t="str">
            <v>MHPS320</v>
          </cell>
          <cell r="C829" t="str">
            <v>Metal Halide Pulse Start, (1) 320W lamp w/ Super Constant Wattage Autotransformer Ballast</v>
          </cell>
          <cell r="D829" t="str">
            <v>SCWA</v>
          </cell>
          <cell r="E829">
            <v>1</v>
          </cell>
          <cell r="F829">
            <v>320</v>
          </cell>
          <cell r="G829">
            <v>368</v>
          </cell>
        </row>
        <row r="830">
          <cell r="A830" t="str">
            <v>MHPS/SCWA/350/1</v>
          </cell>
          <cell r="B830" t="str">
            <v>MHPS350</v>
          </cell>
          <cell r="C830" t="str">
            <v>Metal Halide Pulse Start, (1) 350W lamp w/ Super Constant Wattage Autotransformer Ballast</v>
          </cell>
          <cell r="D830" t="str">
            <v>SCWA</v>
          </cell>
          <cell r="E830">
            <v>1</v>
          </cell>
          <cell r="F830">
            <v>350</v>
          </cell>
          <cell r="G830">
            <v>400</v>
          </cell>
        </row>
        <row r="831">
          <cell r="A831" t="str">
            <v>MHPS/SCWA/400/1</v>
          </cell>
          <cell r="B831" t="str">
            <v>MHPS400</v>
          </cell>
          <cell r="C831" t="str">
            <v>Metal Halide Pulse Start, (1) 400W lamp w/ Super Constant Wattage Autotransformer Ballast</v>
          </cell>
          <cell r="D831" t="str">
            <v>SCWA</v>
          </cell>
          <cell r="E831">
            <v>1</v>
          </cell>
          <cell r="F831">
            <v>400</v>
          </cell>
          <cell r="G831">
            <v>450</v>
          </cell>
        </row>
        <row r="832">
          <cell r="A832" t="str">
            <v>MHPS/SCWA/450/1</v>
          </cell>
          <cell r="B832" t="str">
            <v>MHPS450</v>
          </cell>
          <cell r="C832" t="str">
            <v>Metal Halide Pulse Start, (1) 450W lamp w/ Super Constant Wattage Autotransformer Ballast</v>
          </cell>
          <cell r="D832" t="str">
            <v>SCWA</v>
          </cell>
          <cell r="E832">
            <v>1</v>
          </cell>
          <cell r="F832">
            <v>450</v>
          </cell>
          <cell r="G832">
            <v>506</v>
          </cell>
        </row>
        <row r="833">
          <cell r="A833" t="str">
            <v>MHPS/SCWA/750/1</v>
          </cell>
          <cell r="B833" t="str">
            <v>MHPS750</v>
          </cell>
          <cell r="C833" t="str">
            <v>Metal Halide Pulse Start, (1) 750W lamp w/ Super Constant Wattage Autotransformer Ballast</v>
          </cell>
          <cell r="D833" t="str">
            <v>SCWA</v>
          </cell>
          <cell r="E833">
            <v>1</v>
          </cell>
          <cell r="F833">
            <v>750</v>
          </cell>
          <cell r="G833">
            <v>815</v>
          </cell>
        </row>
        <row r="834">
          <cell r="C834" t="str">
            <v>Mercury Vapor Fixtures</v>
          </cell>
        </row>
        <row r="835">
          <cell r="A835" t="str">
            <v>MV100/1</v>
          </cell>
          <cell r="B835" t="str">
            <v>MV100</v>
          </cell>
          <cell r="C835" t="str">
            <v>Mercury Vapor, (1) 100W lamp</v>
          </cell>
          <cell r="D835" t="str">
            <v>CWA</v>
          </cell>
          <cell r="E835">
            <v>1</v>
          </cell>
          <cell r="F835">
            <v>100</v>
          </cell>
          <cell r="G835">
            <v>125</v>
          </cell>
        </row>
        <row r="836">
          <cell r="A836" t="str">
            <v>MV1000/1</v>
          </cell>
          <cell r="B836" t="str">
            <v>MV1000</v>
          </cell>
          <cell r="C836" t="str">
            <v>Mercury Vapor, (1) 1000W lamp</v>
          </cell>
          <cell r="D836" t="str">
            <v>CWA</v>
          </cell>
          <cell r="E836">
            <v>1</v>
          </cell>
          <cell r="F836">
            <v>1000</v>
          </cell>
          <cell r="G836">
            <v>1075</v>
          </cell>
        </row>
        <row r="837">
          <cell r="A837" t="str">
            <v>MV175/1</v>
          </cell>
          <cell r="B837" t="str">
            <v>MV175</v>
          </cell>
          <cell r="C837" t="str">
            <v>Mercury Vapor, (1) 175W lamp</v>
          </cell>
          <cell r="D837" t="str">
            <v>CWA</v>
          </cell>
          <cell r="E837">
            <v>1</v>
          </cell>
          <cell r="F837">
            <v>175</v>
          </cell>
          <cell r="G837">
            <v>205</v>
          </cell>
        </row>
        <row r="838">
          <cell r="A838" t="str">
            <v>MV250/1</v>
          </cell>
          <cell r="B838" t="str">
            <v>MV250</v>
          </cell>
          <cell r="C838" t="str">
            <v>Mercury Vapor, (1) 250W lamp</v>
          </cell>
          <cell r="D838" t="str">
            <v>CWA</v>
          </cell>
          <cell r="E838">
            <v>1</v>
          </cell>
          <cell r="F838">
            <v>250</v>
          </cell>
          <cell r="G838">
            <v>290</v>
          </cell>
        </row>
        <row r="839">
          <cell r="A839" t="str">
            <v>MV40/1</v>
          </cell>
          <cell r="B839" t="str">
            <v>MV40</v>
          </cell>
          <cell r="C839" t="str">
            <v>Mercury Vapor, (1) 40W lamp</v>
          </cell>
          <cell r="D839" t="str">
            <v>CWA</v>
          </cell>
          <cell r="E839">
            <v>1</v>
          </cell>
          <cell r="F839">
            <v>40</v>
          </cell>
          <cell r="G839">
            <v>50</v>
          </cell>
        </row>
        <row r="840">
          <cell r="A840" t="str">
            <v>MV400/1</v>
          </cell>
          <cell r="B840" t="str">
            <v>MV400</v>
          </cell>
          <cell r="C840" t="str">
            <v>Mercury Vapor, (1) 400W lamp</v>
          </cell>
          <cell r="D840" t="str">
            <v>CWA</v>
          </cell>
          <cell r="E840">
            <v>1</v>
          </cell>
          <cell r="F840">
            <v>400</v>
          </cell>
          <cell r="G840">
            <v>455</v>
          </cell>
        </row>
        <row r="841">
          <cell r="A841" t="str">
            <v>MV400/2</v>
          </cell>
          <cell r="B841" t="str">
            <v>MV400</v>
          </cell>
          <cell r="C841" t="str">
            <v>Mercury Vapor, (2) 400W lamp</v>
          </cell>
          <cell r="D841" t="str">
            <v>CWA</v>
          </cell>
          <cell r="E841">
            <v>2</v>
          </cell>
          <cell r="F841">
            <v>400</v>
          </cell>
          <cell r="G841">
            <v>910</v>
          </cell>
        </row>
        <row r="842">
          <cell r="A842" t="str">
            <v>MV50/1</v>
          </cell>
          <cell r="B842" t="str">
            <v>MV50</v>
          </cell>
          <cell r="C842" t="str">
            <v>Mercury Vapor, (1) 50W lamp</v>
          </cell>
          <cell r="D842" t="str">
            <v>CWA</v>
          </cell>
          <cell r="E842">
            <v>1</v>
          </cell>
          <cell r="F842">
            <v>50</v>
          </cell>
          <cell r="G842">
            <v>74</v>
          </cell>
        </row>
        <row r="843">
          <cell r="A843" t="str">
            <v>MV700/1</v>
          </cell>
          <cell r="B843" t="str">
            <v>MV700</v>
          </cell>
          <cell r="C843" t="str">
            <v>Mercury Vapor, (1) 700W lamp</v>
          </cell>
          <cell r="D843" t="str">
            <v>CWA</v>
          </cell>
          <cell r="E843">
            <v>1</v>
          </cell>
          <cell r="F843">
            <v>700</v>
          </cell>
          <cell r="G843">
            <v>780</v>
          </cell>
        </row>
        <row r="844">
          <cell r="A844" t="str">
            <v>MV75/1</v>
          </cell>
          <cell r="B844" t="str">
            <v>MV75</v>
          </cell>
          <cell r="C844" t="str">
            <v>Mercury Vapor, (1) 75W lamp</v>
          </cell>
          <cell r="D844" t="str">
            <v>CWA</v>
          </cell>
          <cell r="E844">
            <v>1</v>
          </cell>
          <cell r="F844">
            <v>75</v>
          </cell>
          <cell r="G844">
            <v>93</v>
          </cell>
        </row>
        <row r="845">
          <cell r="C845" t="str">
            <v>Removed Fixture</v>
          </cell>
        </row>
        <row r="846">
          <cell r="A846" t="str">
            <v>Removed</v>
          </cell>
          <cell r="B846" t="str">
            <v>None</v>
          </cell>
          <cell r="C846" t="str">
            <v>This post-fixture code should be used when the fixture(s) is(are) completely removed from service.</v>
          </cell>
          <cell r="E846">
            <v>0</v>
          </cell>
          <cell r="F846">
            <v>0</v>
          </cell>
          <cell r="G846">
            <v>0</v>
          </cell>
        </row>
        <row r="847">
          <cell r="C847" t="str">
            <v>Additional Fixture</v>
          </cell>
        </row>
        <row r="848">
          <cell r="A848" t="str">
            <v>Add</v>
          </cell>
          <cell r="B848" t="str">
            <v>None</v>
          </cell>
          <cell r="C848" t="str">
            <v>This pre-fixture code should be used as a placeholder when adding new additional fixtures.</v>
          </cell>
          <cell r="E848">
            <v>0</v>
          </cell>
          <cell r="F848">
            <v>0</v>
          </cell>
          <cell r="G84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tor Form"/>
      <sheetName val="Summary Hours"/>
      <sheetName val="Summary CF"/>
      <sheetName val="Summary ESF"/>
      <sheetName val="ESF Sample Worksheet"/>
      <sheetName val="Motor Eff Curve"/>
      <sheetName val="Hours Worksheet"/>
      <sheetName val="BIN1"/>
      <sheetName val="BIN2"/>
      <sheetName val="BIN3"/>
      <sheetName val="BIN4"/>
      <sheetName val="BIN5"/>
      <sheetName val="BIN6"/>
      <sheetName val="BIN7"/>
      <sheetName val="BIN8"/>
      <sheetName val="BIN9"/>
      <sheetName val="BIN10"/>
    </sheetNames>
    <sheetDataSet>
      <sheetData sheetId="6">
        <row r="10">
          <cell r="L10">
            <v>1610</v>
          </cell>
        </row>
        <row r="11">
          <cell r="L11">
            <v>4959</v>
          </cell>
        </row>
        <row r="12">
          <cell r="L12">
            <v>1610</v>
          </cell>
        </row>
        <row r="13">
          <cell r="L13">
            <v>4414.4</v>
          </cell>
        </row>
        <row r="14">
          <cell r="L14">
            <v>1032</v>
          </cell>
        </row>
        <row r="15">
          <cell r="L15">
            <v>1375</v>
          </cell>
        </row>
        <row r="16">
          <cell r="L16">
            <v>4959</v>
          </cell>
        </row>
        <row r="17">
          <cell r="L17">
            <v>1375</v>
          </cell>
        </row>
        <row r="18">
          <cell r="L18">
            <v>3998.4</v>
          </cell>
        </row>
        <row r="19">
          <cell r="L19">
            <v>1032</v>
          </cell>
        </row>
        <row r="20">
          <cell r="L20">
            <v>3801</v>
          </cell>
        </row>
        <row r="21">
          <cell r="L21">
            <v>4959</v>
          </cell>
        </row>
        <row r="22">
          <cell r="L22">
            <v>3801</v>
          </cell>
        </row>
        <row r="23">
          <cell r="L23" t="str">
            <v>-</v>
          </cell>
        </row>
        <row r="24">
          <cell r="L24" t="str">
            <v>-</v>
          </cell>
        </row>
        <row r="25">
          <cell r="L25" t="str">
            <v>-</v>
          </cell>
        </row>
        <row r="26">
          <cell r="L26" t="str">
            <v>-</v>
          </cell>
        </row>
        <row r="27">
          <cell r="L27" t="str">
            <v>-</v>
          </cell>
        </row>
        <row r="28">
          <cell r="L28">
            <v>7243.2</v>
          </cell>
        </row>
        <row r="29">
          <cell r="L29">
            <v>1032</v>
          </cell>
        </row>
        <row r="30">
          <cell r="L30">
            <v>1444</v>
          </cell>
        </row>
        <row r="31">
          <cell r="L31">
            <v>4959</v>
          </cell>
        </row>
        <row r="32">
          <cell r="L32">
            <v>1444</v>
          </cell>
        </row>
        <row r="33">
          <cell r="L33">
            <v>4164.8</v>
          </cell>
        </row>
        <row r="34">
          <cell r="L34">
            <v>1032</v>
          </cell>
        </row>
        <row r="35">
          <cell r="L35">
            <v>1718</v>
          </cell>
        </row>
        <row r="36">
          <cell r="L36">
            <v>4959</v>
          </cell>
        </row>
        <row r="37">
          <cell r="L37">
            <v>1718</v>
          </cell>
        </row>
        <row r="38">
          <cell r="L38">
            <v>4580.8</v>
          </cell>
        </row>
        <row r="39">
          <cell r="L39">
            <v>1032</v>
          </cell>
        </row>
        <row r="40">
          <cell r="L40">
            <v>2347</v>
          </cell>
        </row>
        <row r="41">
          <cell r="L41">
            <v>4959</v>
          </cell>
        </row>
        <row r="42">
          <cell r="L42">
            <v>2347</v>
          </cell>
        </row>
        <row r="43">
          <cell r="L43">
            <v>5537.6</v>
          </cell>
        </row>
        <row r="44">
          <cell r="L44">
            <v>1032</v>
          </cell>
        </row>
        <row r="45">
          <cell r="L45">
            <v>2901</v>
          </cell>
        </row>
        <row r="46">
          <cell r="L46">
            <v>4959</v>
          </cell>
        </row>
        <row r="47">
          <cell r="L47">
            <v>2901</v>
          </cell>
        </row>
        <row r="48">
          <cell r="L48">
            <v>6702.4</v>
          </cell>
        </row>
        <row r="49">
          <cell r="L49">
            <v>1032</v>
          </cell>
        </row>
        <row r="50">
          <cell r="L50">
            <v>2160</v>
          </cell>
        </row>
        <row r="51">
          <cell r="L51">
            <v>4959</v>
          </cell>
        </row>
        <row r="52">
          <cell r="L52">
            <v>2160</v>
          </cell>
        </row>
        <row r="53">
          <cell r="L53">
            <v>5246.4</v>
          </cell>
        </row>
        <row r="54">
          <cell r="L54">
            <v>1032</v>
          </cell>
        </row>
      </sheetData>
      <sheetData sheetId="7">
        <row r="50">
          <cell r="S50">
            <v>3801</v>
          </cell>
          <cell r="T50">
            <v>4959</v>
          </cell>
        </row>
      </sheetData>
      <sheetData sheetId="8">
        <row r="50">
          <cell r="S50">
            <v>1610</v>
          </cell>
        </row>
      </sheetData>
      <sheetData sheetId="9">
        <row r="50">
          <cell r="S50">
            <v>1375</v>
          </cell>
        </row>
      </sheetData>
      <sheetData sheetId="10">
        <row r="50">
          <cell r="S50">
            <v>3801</v>
          </cell>
        </row>
      </sheetData>
      <sheetData sheetId="12">
        <row r="50">
          <cell r="S50">
            <v>1444</v>
          </cell>
        </row>
      </sheetData>
      <sheetData sheetId="13">
        <row r="50">
          <cell r="S50">
            <v>1718</v>
          </cell>
        </row>
      </sheetData>
      <sheetData sheetId="14">
        <row r="50">
          <cell r="S50">
            <v>2347</v>
          </cell>
        </row>
      </sheetData>
      <sheetData sheetId="15">
        <row r="50">
          <cell r="S50">
            <v>2901</v>
          </cell>
        </row>
      </sheetData>
      <sheetData sheetId="16">
        <row r="50">
          <cell r="S50">
            <v>2160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0.00390625" style="0" bestFit="1" customWidth="1"/>
    <col min="2" max="2" width="29.140625" style="0" customWidth="1"/>
    <col min="3" max="3" width="17.140625" style="0" customWidth="1"/>
  </cols>
  <sheetData>
    <row r="1" ht="18.75">
      <c r="A1" s="9" t="s">
        <v>111</v>
      </c>
    </row>
    <row r="2" ht="15" customHeight="1" thickBot="1">
      <c r="A2" s="80" t="s">
        <v>123</v>
      </c>
    </row>
    <row r="3" spans="1:3" s="16" customFormat="1" ht="30" customHeight="1" thickBot="1">
      <c r="A3" s="39" t="s">
        <v>74</v>
      </c>
      <c r="B3" s="40" t="s">
        <v>79</v>
      </c>
      <c r="C3" s="41" t="s">
        <v>112</v>
      </c>
    </row>
    <row r="4" spans="1:3" ht="15">
      <c r="A4" s="62" t="s">
        <v>86</v>
      </c>
      <c r="B4" s="42" t="s">
        <v>81</v>
      </c>
      <c r="C4" s="43">
        <f>'[2]Hours Worksheet'!L10</f>
        <v>1610</v>
      </c>
    </row>
    <row r="5" spans="1:3" ht="15">
      <c r="A5" s="63"/>
      <c r="B5" s="44" t="s">
        <v>82</v>
      </c>
      <c r="C5" s="45">
        <f>'[2]Hours Worksheet'!L11</f>
        <v>4959</v>
      </c>
    </row>
    <row r="6" spans="1:3" ht="15">
      <c r="A6" s="63"/>
      <c r="B6" s="44" t="s">
        <v>83</v>
      </c>
      <c r="C6" s="45">
        <f>'[2]Hours Worksheet'!L12</f>
        <v>1610</v>
      </c>
    </row>
    <row r="7" spans="1:3" ht="15">
      <c r="A7" s="63"/>
      <c r="B7" s="44" t="s">
        <v>84</v>
      </c>
      <c r="C7" s="45">
        <f>'[2]Hours Worksheet'!L13</f>
        <v>4414.4</v>
      </c>
    </row>
    <row r="8" spans="1:3" ht="15.75" thickBot="1">
      <c r="A8" s="64"/>
      <c r="B8" s="46" t="s">
        <v>85</v>
      </c>
      <c r="C8" s="47">
        <f>'[2]Hours Worksheet'!L14</f>
        <v>1032</v>
      </c>
    </row>
    <row r="9" spans="1:3" ht="15">
      <c r="A9" s="65" t="s">
        <v>87</v>
      </c>
      <c r="B9" s="25" t="s">
        <v>81</v>
      </c>
      <c r="C9" s="48">
        <f>'[2]Hours Worksheet'!L15</f>
        <v>1375</v>
      </c>
    </row>
    <row r="10" spans="1:3" ht="15">
      <c r="A10" s="66"/>
      <c r="B10" s="22" t="s">
        <v>82</v>
      </c>
      <c r="C10" s="49">
        <f>'[2]Hours Worksheet'!L16</f>
        <v>4959</v>
      </c>
    </row>
    <row r="11" spans="1:3" ht="15">
      <c r="A11" s="66"/>
      <c r="B11" s="22" t="s">
        <v>83</v>
      </c>
      <c r="C11" s="49">
        <f>'[2]Hours Worksheet'!L17</f>
        <v>1375</v>
      </c>
    </row>
    <row r="12" spans="1:3" ht="15">
      <c r="A12" s="66"/>
      <c r="B12" s="22" t="s">
        <v>84</v>
      </c>
      <c r="C12" s="49">
        <f>'[2]Hours Worksheet'!L18</f>
        <v>3998.4</v>
      </c>
    </row>
    <row r="13" spans="1:3" ht="15.75" thickBot="1">
      <c r="A13" s="67"/>
      <c r="B13" s="24" t="s">
        <v>85</v>
      </c>
      <c r="C13" s="50">
        <f>'[2]Hours Worksheet'!L19</f>
        <v>1032</v>
      </c>
    </row>
    <row r="14" spans="1:3" ht="15.75" customHeight="1">
      <c r="A14" s="62" t="s">
        <v>88</v>
      </c>
      <c r="B14" s="42" t="s">
        <v>81</v>
      </c>
      <c r="C14" s="43">
        <f>'[2]Hours Worksheet'!L20</f>
        <v>3801</v>
      </c>
    </row>
    <row r="15" spans="1:3" ht="15" customHeight="1">
      <c r="A15" s="63"/>
      <c r="B15" s="44" t="s">
        <v>82</v>
      </c>
      <c r="C15" s="45">
        <f>'[2]Hours Worksheet'!L21</f>
        <v>4959</v>
      </c>
    </row>
    <row r="16" spans="1:3" ht="15">
      <c r="A16" s="63"/>
      <c r="B16" s="44" t="s">
        <v>83</v>
      </c>
      <c r="C16" s="45">
        <f>'[2]Hours Worksheet'!L22</f>
        <v>3801</v>
      </c>
    </row>
    <row r="17" spans="1:3" ht="15">
      <c r="A17" s="63"/>
      <c r="B17" s="44" t="s">
        <v>84</v>
      </c>
      <c r="C17" s="45" t="str">
        <f>'[2]Hours Worksheet'!L23</f>
        <v>-</v>
      </c>
    </row>
    <row r="18" spans="1:3" ht="15.75" thickBot="1">
      <c r="A18" s="64"/>
      <c r="B18" s="46" t="s">
        <v>85</v>
      </c>
      <c r="C18" s="47" t="str">
        <f>'[2]Hours Worksheet'!L24</f>
        <v>-</v>
      </c>
    </row>
    <row r="19" spans="1:3" ht="15" customHeight="1">
      <c r="A19" s="65" t="s">
        <v>90</v>
      </c>
      <c r="B19" s="25" t="s">
        <v>81</v>
      </c>
      <c r="C19" s="48" t="str">
        <f>'[2]Hours Worksheet'!L25</f>
        <v>-</v>
      </c>
    </row>
    <row r="20" spans="1:3" ht="15">
      <c r="A20" s="66"/>
      <c r="B20" s="22" t="s">
        <v>82</v>
      </c>
      <c r="C20" s="49" t="str">
        <f>'[2]Hours Worksheet'!L26</f>
        <v>-</v>
      </c>
    </row>
    <row r="21" spans="1:3" ht="15">
      <c r="A21" s="66"/>
      <c r="B21" s="22" t="s">
        <v>83</v>
      </c>
      <c r="C21" s="49" t="str">
        <f>'[2]Hours Worksheet'!L27</f>
        <v>-</v>
      </c>
    </row>
    <row r="22" spans="1:3" ht="15">
      <c r="A22" s="66"/>
      <c r="B22" s="22" t="s">
        <v>84</v>
      </c>
      <c r="C22" s="49">
        <f>'[2]Hours Worksheet'!L28</f>
        <v>7243.2</v>
      </c>
    </row>
    <row r="23" spans="1:3" ht="15.75" thickBot="1">
      <c r="A23" s="67"/>
      <c r="B23" s="24" t="s">
        <v>85</v>
      </c>
      <c r="C23" s="50">
        <f>'[2]Hours Worksheet'!L29</f>
        <v>1032</v>
      </c>
    </row>
    <row r="24" spans="1:3" ht="15" customHeight="1">
      <c r="A24" s="62" t="s">
        <v>91</v>
      </c>
      <c r="B24" s="42" t="s">
        <v>81</v>
      </c>
      <c r="C24" s="43">
        <f>'[2]Hours Worksheet'!L30</f>
        <v>1444</v>
      </c>
    </row>
    <row r="25" spans="1:3" ht="15">
      <c r="A25" s="63"/>
      <c r="B25" s="44" t="s">
        <v>82</v>
      </c>
      <c r="C25" s="45">
        <f>'[2]Hours Worksheet'!L31</f>
        <v>4959</v>
      </c>
    </row>
    <row r="26" spans="1:3" ht="15">
      <c r="A26" s="63"/>
      <c r="B26" s="44" t="s">
        <v>83</v>
      </c>
      <c r="C26" s="45">
        <f>'[2]Hours Worksheet'!L32</f>
        <v>1444</v>
      </c>
    </row>
    <row r="27" spans="1:3" ht="15">
      <c r="A27" s="63"/>
      <c r="B27" s="44" t="s">
        <v>84</v>
      </c>
      <c r="C27" s="45">
        <f>'[2]Hours Worksheet'!L33</f>
        <v>4164.8</v>
      </c>
    </row>
    <row r="28" spans="1:3" ht="15.75" thickBot="1">
      <c r="A28" s="64"/>
      <c r="B28" s="46" t="s">
        <v>85</v>
      </c>
      <c r="C28" s="47">
        <f>'[2]Hours Worksheet'!L34</f>
        <v>1032</v>
      </c>
    </row>
    <row r="29" spans="1:3" ht="15" customHeight="1">
      <c r="A29" s="65" t="s">
        <v>92</v>
      </c>
      <c r="B29" s="25" t="s">
        <v>81</v>
      </c>
      <c r="C29" s="48">
        <f>'[2]Hours Worksheet'!L35</f>
        <v>1718</v>
      </c>
    </row>
    <row r="30" spans="1:3" ht="15">
      <c r="A30" s="66"/>
      <c r="B30" s="22" t="s">
        <v>82</v>
      </c>
      <c r="C30" s="49">
        <f>'[2]Hours Worksheet'!L36</f>
        <v>4959</v>
      </c>
    </row>
    <row r="31" spans="1:3" ht="15">
      <c r="A31" s="66"/>
      <c r="B31" s="22" t="s">
        <v>83</v>
      </c>
      <c r="C31" s="49">
        <f>'[2]Hours Worksheet'!L37</f>
        <v>1718</v>
      </c>
    </row>
    <row r="32" spans="1:3" ht="15">
      <c r="A32" s="66"/>
      <c r="B32" s="22" t="s">
        <v>84</v>
      </c>
      <c r="C32" s="49">
        <f>'[2]Hours Worksheet'!L38</f>
        <v>4580.8</v>
      </c>
    </row>
    <row r="33" spans="1:3" ht="15.75" thickBot="1">
      <c r="A33" s="67"/>
      <c r="B33" s="24" t="s">
        <v>85</v>
      </c>
      <c r="C33" s="50">
        <f>'[2]Hours Worksheet'!L39</f>
        <v>1032</v>
      </c>
    </row>
    <row r="34" spans="1:3" ht="15" customHeight="1">
      <c r="A34" s="62" t="s">
        <v>93</v>
      </c>
      <c r="B34" s="42" t="s">
        <v>81</v>
      </c>
      <c r="C34" s="43">
        <f>'[2]Hours Worksheet'!L40</f>
        <v>2347</v>
      </c>
    </row>
    <row r="35" spans="1:3" ht="15">
      <c r="A35" s="63"/>
      <c r="B35" s="44" t="s">
        <v>82</v>
      </c>
      <c r="C35" s="45">
        <f>'[2]Hours Worksheet'!L41</f>
        <v>4959</v>
      </c>
    </row>
    <row r="36" spans="1:3" ht="15">
      <c r="A36" s="63"/>
      <c r="B36" s="44" t="s">
        <v>83</v>
      </c>
      <c r="C36" s="45">
        <f>'[2]Hours Worksheet'!L42</f>
        <v>2347</v>
      </c>
    </row>
    <row r="37" spans="1:3" ht="15">
      <c r="A37" s="63"/>
      <c r="B37" s="44" t="s">
        <v>84</v>
      </c>
      <c r="C37" s="45">
        <f>'[2]Hours Worksheet'!L43</f>
        <v>5537.6</v>
      </c>
    </row>
    <row r="38" spans="1:3" ht="15.75" thickBot="1">
      <c r="A38" s="64"/>
      <c r="B38" s="46" t="s">
        <v>85</v>
      </c>
      <c r="C38" s="47">
        <f>'[2]Hours Worksheet'!L44</f>
        <v>1032</v>
      </c>
    </row>
    <row r="39" spans="1:3" ht="15" customHeight="1">
      <c r="A39" s="65" t="s">
        <v>94</v>
      </c>
      <c r="B39" s="25" t="s">
        <v>81</v>
      </c>
      <c r="C39" s="48">
        <f>'[2]Hours Worksheet'!L45</f>
        <v>2901</v>
      </c>
    </row>
    <row r="40" spans="1:3" ht="15">
      <c r="A40" s="66"/>
      <c r="B40" s="22" t="s">
        <v>82</v>
      </c>
      <c r="C40" s="49">
        <f>'[2]Hours Worksheet'!L46</f>
        <v>4959</v>
      </c>
    </row>
    <row r="41" spans="1:3" ht="15">
      <c r="A41" s="66"/>
      <c r="B41" s="22" t="s">
        <v>83</v>
      </c>
      <c r="C41" s="49">
        <f>'[2]Hours Worksheet'!L47</f>
        <v>2901</v>
      </c>
    </row>
    <row r="42" spans="1:3" ht="15">
      <c r="A42" s="66"/>
      <c r="B42" s="22" t="s">
        <v>84</v>
      </c>
      <c r="C42" s="49">
        <f>'[2]Hours Worksheet'!L48</f>
        <v>6702.4</v>
      </c>
    </row>
    <row r="43" spans="1:3" ht="15.75" thickBot="1">
      <c r="A43" s="67"/>
      <c r="B43" s="24" t="s">
        <v>85</v>
      </c>
      <c r="C43" s="50">
        <f>'[2]Hours Worksheet'!L49</f>
        <v>1032</v>
      </c>
    </row>
    <row r="44" spans="1:3" ht="15" customHeight="1">
      <c r="A44" s="62" t="s">
        <v>95</v>
      </c>
      <c r="B44" s="42" t="s">
        <v>81</v>
      </c>
      <c r="C44" s="43">
        <f>'[2]Hours Worksheet'!L50</f>
        <v>2160</v>
      </c>
    </row>
    <row r="45" spans="1:3" ht="15">
      <c r="A45" s="63"/>
      <c r="B45" s="44" t="s">
        <v>82</v>
      </c>
      <c r="C45" s="45">
        <f>'[2]Hours Worksheet'!L51</f>
        <v>4959</v>
      </c>
    </row>
    <row r="46" spans="1:3" ht="15">
      <c r="A46" s="63"/>
      <c r="B46" s="44" t="s">
        <v>83</v>
      </c>
      <c r="C46" s="45">
        <f>'[2]Hours Worksheet'!L52</f>
        <v>2160</v>
      </c>
    </row>
    <row r="47" spans="1:3" ht="15">
      <c r="A47" s="63"/>
      <c r="B47" s="44" t="s">
        <v>84</v>
      </c>
      <c r="C47" s="45">
        <f>'[2]Hours Worksheet'!L53</f>
        <v>5246.4</v>
      </c>
    </row>
    <row r="48" spans="1:3" ht="15.75" thickBot="1">
      <c r="A48" s="64"/>
      <c r="B48" s="46" t="s">
        <v>85</v>
      </c>
      <c r="C48" s="47">
        <f>'[2]Hours Worksheet'!L54</f>
        <v>1032</v>
      </c>
    </row>
    <row r="50" spans="1:6" ht="15">
      <c r="A50" s="51" t="s">
        <v>113</v>
      </c>
      <c r="B50" s="52"/>
      <c r="C50" s="52"/>
      <c r="D50" s="52"/>
      <c r="E50" s="52"/>
      <c r="F50" s="53"/>
    </row>
    <row r="51" spans="1:7" ht="15">
      <c r="A51" s="54" t="s">
        <v>79</v>
      </c>
      <c r="B51" s="54" t="s">
        <v>114</v>
      </c>
      <c r="C51" s="55"/>
      <c r="D51" s="55"/>
      <c r="E51" s="55"/>
      <c r="F51" s="56"/>
      <c r="G51" s="10"/>
    </row>
    <row r="52" spans="1:8" ht="15">
      <c r="A52" s="57" t="s">
        <v>81</v>
      </c>
      <c r="B52" s="58" t="s">
        <v>115</v>
      </c>
      <c r="C52" s="59"/>
      <c r="D52" s="59"/>
      <c r="E52" s="59"/>
      <c r="F52" s="60"/>
      <c r="G52" s="10"/>
      <c r="H52" s="29"/>
    </row>
    <row r="53" spans="1:8" ht="15">
      <c r="A53" s="57" t="s">
        <v>82</v>
      </c>
      <c r="B53" s="58" t="s">
        <v>116</v>
      </c>
      <c r="C53" s="59"/>
      <c r="D53" s="59"/>
      <c r="E53" s="59"/>
      <c r="F53" s="60"/>
      <c r="G53" s="10"/>
      <c r="H53" s="29"/>
    </row>
    <row r="54" spans="1:8" ht="15">
      <c r="A54" s="57" t="s">
        <v>83</v>
      </c>
      <c r="B54" s="58" t="s">
        <v>115</v>
      </c>
      <c r="C54" s="59"/>
      <c r="D54" s="59"/>
      <c r="E54" s="59"/>
      <c r="F54" s="60"/>
      <c r="G54" s="10"/>
      <c r="H54" s="29"/>
    </row>
    <row r="55" spans="1:8" ht="15">
      <c r="A55" s="57" t="s">
        <v>84</v>
      </c>
      <c r="B55" s="58" t="s">
        <v>117</v>
      </c>
      <c r="C55" s="59"/>
      <c r="D55" s="59"/>
      <c r="E55" s="59"/>
      <c r="F55" s="60"/>
      <c r="G55" s="10"/>
      <c r="H55" s="29"/>
    </row>
    <row r="56" spans="1:8" ht="15">
      <c r="A56" s="57" t="s">
        <v>85</v>
      </c>
      <c r="B56" s="58" t="s">
        <v>118</v>
      </c>
      <c r="C56" s="59"/>
      <c r="D56" s="59"/>
      <c r="E56" s="59"/>
      <c r="F56" s="60"/>
      <c r="G56" s="10"/>
      <c r="H56" s="29"/>
    </row>
    <row r="58" spans="1:6" ht="15">
      <c r="A58" s="51" t="s">
        <v>119</v>
      </c>
      <c r="B58" s="52"/>
      <c r="C58" s="52"/>
      <c r="D58" s="52"/>
      <c r="E58" s="52"/>
      <c r="F58" s="53"/>
    </row>
    <row r="59" spans="1:6" ht="15">
      <c r="A59" s="57" t="s">
        <v>120</v>
      </c>
      <c r="B59" s="61"/>
      <c r="C59" s="59"/>
      <c r="D59" s="59"/>
      <c r="E59" s="59"/>
      <c r="F59" s="60"/>
    </row>
    <row r="60" spans="1:6" ht="15">
      <c r="A60" s="57" t="s">
        <v>121</v>
      </c>
      <c r="B60" s="61"/>
      <c r="C60" s="59"/>
      <c r="D60" s="59"/>
      <c r="E60" s="59"/>
      <c r="F60" s="60"/>
    </row>
    <row r="61" spans="1:6" ht="15">
      <c r="A61" s="57" t="s">
        <v>122</v>
      </c>
      <c r="B61" s="61"/>
      <c r="C61" s="59"/>
      <c r="D61" s="59"/>
      <c r="E61" s="59"/>
      <c r="F61" s="60"/>
    </row>
  </sheetData>
  <sheetProtection/>
  <mergeCells count="9">
    <mergeCell ref="A34:A38"/>
    <mergeCell ref="A39:A43"/>
    <mergeCell ref="A44:A48"/>
    <mergeCell ref="A4:A8"/>
    <mergeCell ref="A9:A13"/>
    <mergeCell ref="A14:A18"/>
    <mergeCell ref="A19:A23"/>
    <mergeCell ref="A24:A28"/>
    <mergeCell ref="A29:A3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spans="1:7" ht="15">
      <c r="A2" t="s">
        <v>1</v>
      </c>
      <c r="B2" t="s">
        <v>2</v>
      </c>
      <c r="C2">
        <v>13739</v>
      </c>
      <c r="D2" t="s">
        <v>3</v>
      </c>
      <c r="E2" t="s">
        <v>4</v>
      </c>
      <c r="F2" t="s">
        <v>5</v>
      </c>
      <c r="G2" t="s">
        <v>6</v>
      </c>
    </row>
    <row r="3" spans="1:2" ht="15">
      <c r="A3" t="s">
        <v>7</v>
      </c>
      <c r="B3" t="s">
        <v>60</v>
      </c>
    </row>
    <row r="4" ht="15">
      <c r="A4" t="s">
        <v>9</v>
      </c>
    </row>
    <row r="5" spans="1:7" ht="1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</row>
    <row r="6" spans="1:7" ht="15">
      <c r="A6" t="s">
        <v>17</v>
      </c>
      <c r="B6" t="s">
        <v>17</v>
      </c>
      <c r="C6" t="s">
        <v>17</v>
      </c>
      <c r="D6" t="s">
        <v>17</v>
      </c>
      <c r="E6" t="s">
        <v>17</v>
      </c>
      <c r="F6" t="s">
        <v>17</v>
      </c>
      <c r="G6" t="s">
        <v>17</v>
      </c>
    </row>
    <row r="7" spans="1:7" ht="15">
      <c r="A7" t="s">
        <v>17</v>
      </c>
      <c r="B7" t="s">
        <v>17</v>
      </c>
      <c r="C7" t="s">
        <v>17</v>
      </c>
      <c r="D7" t="s">
        <v>17</v>
      </c>
      <c r="E7" t="s">
        <v>17</v>
      </c>
      <c r="F7" t="s">
        <v>17</v>
      </c>
      <c r="G7" t="s">
        <v>17</v>
      </c>
    </row>
    <row r="8" spans="1:7" ht="15">
      <c r="A8" t="s">
        <v>17</v>
      </c>
      <c r="B8" t="s">
        <v>17</v>
      </c>
      <c r="C8" t="s">
        <v>17</v>
      </c>
      <c r="D8" t="s">
        <v>17</v>
      </c>
      <c r="E8" t="s">
        <v>17</v>
      </c>
      <c r="F8" t="s">
        <v>17</v>
      </c>
      <c r="G8" t="s">
        <v>17</v>
      </c>
    </row>
    <row r="9" spans="1:7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</row>
    <row r="10" spans="1:7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</row>
    <row r="11" spans="1:7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</row>
    <row r="12" spans="1:7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</row>
    <row r="13" spans="1:7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</row>
    <row r="14" spans="1:7" ht="15">
      <c r="A14">
        <v>9</v>
      </c>
      <c r="B14">
        <v>9</v>
      </c>
      <c r="C14">
        <v>9</v>
      </c>
      <c r="D14">
        <v>9</v>
      </c>
      <c r="E14">
        <v>9</v>
      </c>
      <c r="F14">
        <v>9</v>
      </c>
      <c r="G14">
        <v>9</v>
      </c>
    </row>
    <row r="15" spans="1:7" ht="15">
      <c r="A15">
        <v>10</v>
      </c>
      <c r="B15">
        <v>10</v>
      </c>
      <c r="C15">
        <v>10</v>
      </c>
      <c r="D15">
        <v>10</v>
      </c>
      <c r="E15">
        <v>10</v>
      </c>
      <c r="F15">
        <v>10</v>
      </c>
      <c r="G15">
        <v>10</v>
      </c>
    </row>
    <row r="16" spans="1:7" ht="15">
      <c r="A16">
        <v>11</v>
      </c>
      <c r="B16">
        <v>11</v>
      </c>
      <c r="C16">
        <v>11</v>
      </c>
      <c r="D16">
        <v>11</v>
      </c>
      <c r="E16">
        <v>11</v>
      </c>
      <c r="F16">
        <v>11</v>
      </c>
      <c r="G16">
        <v>11</v>
      </c>
    </row>
    <row r="17" spans="1:7" ht="15">
      <c r="A17">
        <v>12</v>
      </c>
      <c r="B17">
        <v>12</v>
      </c>
      <c r="C17">
        <v>12</v>
      </c>
      <c r="D17">
        <v>12</v>
      </c>
      <c r="E17">
        <v>12</v>
      </c>
      <c r="F17">
        <v>12</v>
      </c>
      <c r="G17">
        <v>12</v>
      </c>
    </row>
    <row r="18" spans="1:7" ht="15">
      <c r="A18">
        <v>13</v>
      </c>
      <c r="B18">
        <v>13</v>
      </c>
      <c r="C18">
        <v>13</v>
      </c>
      <c r="D18">
        <v>13</v>
      </c>
      <c r="E18">
        <v>13</v>
      </c>
      <c r="F18">
        <v>13</v>
      </c>
      <c r="G18">
        <v>13</v>
      </c>
    </row>
    <row r="19" spans="1:7" ht="15">
      <c r="A19">
        <v>14</v>
      </c>
      <c r="B19">
        <v>14</v>
      </c>
      <c r="C19">
        <v>14</v>
      </c>
      <c r="D19">
        <v>14</v>
      </c>
      <c r="E19">
        <v>14</v>
      </c>
      <c r="F19">
        <v>14</v>
      </c>
      <c r="G19">
        <v>14</v>
      </c>
    </row>
    <row r="20" spans="1:7" ht="15">
      <c r="A20">
        <v>15</v>
      </c>
      <c r="B20">
        <v>15</v>
      </c>
      <c r="C20">
        <v>15</v>
      </c>
      <c r="D20">
        <v>15</v>
      </c>
      <c r="E20">
        <v>15</v>
      </c>
      <c r="F20">
        <v>15</v>
      </c>
      <c r="G20">
        <v>15</v>
      </c>
    </row>
    <row r="21" spans="1:7" ht="15">
      <c r="A21">
        <v>16</v>
      </c>
      <c r="B21">
        <v>16</v>
      </c>
      <c r="C21">
        <v>16</v>
      </c>
      <c r="D21">
        <v>16</v>
      </c>
      <c r="E21">
        <v>16</v>
      </c>
      <c r="F21">
        <v>16</v>
      </c>
      <c r="G21">
        <v>16</v>
      </c>
    </row>
    <row r="22" spans="1:7" ht="15">
      <c r="A22">
        <v>17</v>
      </c>
      <c r="B22">
        <v>17</v>
      </c>
      <c r="C22">
        <v>17</v>
      </c>
      <c r="D22">
        <v>17</v>
      </c>
      <c r="E22">
        <v>17</v>
      </c>
      <c r="F22">
        <v>17</v>
      </c>
      <c r="G22">
        <v>17</v>
      </c>
    </row>
    <row r="23" spans="1:7" ht="15">
      <c r="A23">
        <v>18</v>
      </c>
      <c r="B23">
        <v>18</v>
      </c>
      <c r="C23">
        <v>18</v>
      </c>
      <c r="D23">
        <v>18</v>
      </c>
      <c r="E23">
        <v>18</v>
      </c>
      <c r="F23">
        <v>18</v>
      </c>
      <c r="G23">
        <v>18</v>
      </c>
    </row>
    <row r="24" spans="1:7" ht="15">
      <c r="A24">
        <v>19</v>
      </c>
      <c r="B24">
        <v>19</v>
      </c>
      <c r="C24">
        <v>19</v>
      </c>
      <c r="D24">
        <v>19</v>
      </c>
      <c r="E24">
        <v>19</v>
      </c>
      <c r="F24">
        <v>19</v>
      </c>
      <c r="G24">
        <v>19</v>
      </c>
    </row>
    <row r="25" spans="1:7" ht="15">
      <c r="A25">
        <v>20</v>
      </c>
      <c r="B25">
        <v>20</v>
      </c>
      <c r="C25">
        <v>20</v>
      </c>
      <c r="D25">
        <v>20</v>
      </c>
      <c r="E25">
        <v>20</v>
      </c>
      <c r="F25">
        <v>20</v>
      </c>
      <c r="G25">
        <v>20</v>
      </c>
    </row>
    <row r="26" spans="1:7" ht="15">
      <c r="A26">
        <v>21</v>
      </c>
      <c r="B26">
        <v>21</v>
      </c>
      <c r="C26">
        <v>21</v>
      </c>
      <c r="D26">
        <v>21</v>
      </c>
      <c r="E26">
        <v>21</v>
      </c>
      <c r="F26">
        <v>21</v>
      </c>
      <c r="G26">
        <v>21</v>
      </c>
    </row>
    <row r="27" spans="1:7" ht="15">
      <c r="A27" t="s">
        <v>17</v>
      </c>
      <c r="B27" t="s">
        <v>17</v>
      </c>
      <c r="C27" t="s">
        <v>17</v>
      </c>
      <c r="D27" t="s">
        <v>17</v>
      </c>
      <c r="E27" t="s">
        <v>17</v>
      </c>
      <c r="F27" t="s">
        <v>17</v>
      </c>
      <c r="G27" t="s">
        <v>17</v>
      </c>
    </row>
    <row r="28" spans="1:7" ht="15">
      <c r="A28" t="s">
        <v>17</v>
      </c>
      <c r="B28" t="s">
        <v>17</v>
      </c>
      <c r="C28" t="s">
        <v>17</v>
      </c>
      <c r="D28" t="s">
        <v>17</v>
      </c>
      <c r="E28" t="s">
        <v>17</v>
      </c>
      <c r="F28" t="s">
        <v>17</v>
      </c>
      <c r="G28" t="s">
        <v>17</v>
      </c>
    </row>
    <row r="29" spans="1:7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</row>
    <row r="30" spans="3:24" ht="15">
      <c r="C30" t="s">
        <v>18</v>
      </c>
      <c r="D30" t="s">
        <v>19</v>
      </c>
      <c r="E30" t="s">
        <v>20</v>
      </c>
      <c r="F30" t="s">
        <v>21</v>
      </c>
      <c r="G30" t="s">
        <v>22</v>
      </c>
      <c r="H30" t="s">
        <v>23</v>
      </c>
      <c r="I30" t="s">
        <v>24</v>
      </c>
      <c r="J30" t="s">
        <v>25</v>
      </c>
      <c r="K30" t="s">
        <v>26</v>
      </c>
      <c r="L30" t="s">
        <v>27</v>
      </c>
      <c r="M30" t="s">
        <v>28</v>
      </c>
      <c r="N30" t="s">
        <v>29</v>
      </c>
      <c r="O30" t="s">
        <v>30</v>
      </c>
      <c r="Q30" s="1"/>
      <c r="R30" s="2" t="s">
        <v>18</v>
      </c>
      <c r="S30" s="2" t="s">
        <v>31</v>
      </c>
      <c r="T30" s="2" t="s">
        <v>32</v>
      </c>
      <c r="U30" s="2" t="s">
        <v>33</v>
      </c>
      <c r="V30" s="2" t="s">
        <v>33</v>
      </c>
      <c r="W30" s="2" t="s">
        <v>34</v>
      </c>
      <c r="X30" s="2" t="s">
        <v>34</v>
      </c>
    </row>
    <row r="31" spans="1:24" ht="15">
      <c r="A31" t="s">
        <v>35</v>
      </c>
      <c r="B31" t="s">
        <v>36</v>
      </c>
      <c r="C31" t="s">
        <v>37</v>
      </c>
      <c r="D31" t="s">
        <v>37</v>
      </c>
      <c r="E31" t="s">
        <v>37</v>
      </c>
      <c r="F31" t="s">
        <v>37</v>
      </c>
      <c r="G31" t="s">
        <v>37</v>
      </c>
      <c r="H31" t="s">
        <v>37</v>
      </c>
      <c r="I31" t="s">
        <v>37</v>
      </c>
      <c r="J31" t="s">
        <v>37</v>
      </c>
      <c r="K31" t="s">
        <v>37</v>
      </c>
      <c r="L31" t="s">
        <v>37</v>
      </c>
      <c r="M31" t="s">
        <v>37</v>
      </c>
      <c r="N31" t="s">
        <v>37</v>
      </c>
      <c r="O31" t="s">
        <v>37</v>
      </c>
      <c r="Q31" s="2" t="s">
        <v>36</v>
      </c>
      <c r="R31" s="2" t="s">
        <v>37</v>
      </c>
      <c r="S31" s="2" t="s">
        <v>37</v>
      </c>
      <c r="T31" s="2" t="s">
        <v>37</v>
      </c>
      <c r="U31" s="2" t="s">
        <v>38</v>
      </c>
      <c r="V31" s="2" t="s">
        <v>39</v>
      </c>
      <c r="W31" s="2" t="s">
        <v>38</v>
      </c>
      <c r="X31" s="2" t="s">
        <v>39</v>
      </c>
    </row>
    <row r="32" spans="1:24" ht="15">
      <c r="A32">
        <v>97.5</v>
      </c>
      <c r="B32" t="s">
        <v>40</v>
      </c>
      <c r="C32">
        <v>3</v>
      </c>
      <c r="J32">
        <v>3</v>
      </c>
      <c r="Q32" s="3" t="str">
        <f>B32</f>
        <v>95 to 100</v>
      </c>
      <c r="R32" s="3">
        <f>C32</f>
        <v>3</v>
      </c>
      <c r="S32" s="3">
        <f aca="true" t="shared" si="0" ref="S32:S39">R32</f>
        <v>3</v>
      </c>
      <c r="T32" s="3">
        <v>0</v>
      </c>
      <c r="U32" s="4">
        <f>((80/7)*7+20)*0.01</f>
        <v>1</v>
      </c>
      <c r="V32" s="5">
        <f>U32*C32</f>
        <v>3</v>
      </c>
      <c r="W32" s="4">
        <v>0</v>
      </c>
      <c r="X32" s="3">
        <f>W32*C32</f>
        <v>0</v>
      </c>
    </row>
    <row r="33" spans="1:24" ht="15">
      <c r="A33">
        <v>92.5</v>
      </c>
      <c r="B33" t="s">
        <v>41</v>
      </c>
      <c r="C33">
        <v>52</v>
      </c>
      <c r="I33">
        <v>11</v>
      </c>
      <c r="J33">
        <v>30</v>
      </c>
      <c r="K33">
        <v>11</v>
      </c>
      <c r="Q33" s="3" t="str">
        <f aca="true" t="shared" si="1" ref="Q33:R49">B33</f>
        <v>90 to 95</v>
      </c>
      <c r="R33" s="3">
        <f t="shared" si="1"/>
        <v>52</v>
      </c>
      <c r="S33" s="3">
        <f t="shared" si="0"/>
        <v>52</v>
      </c>
      <c r="T33" s="3">
        <v>0</v>
      </c>
      <c r="U33" s="4">
        <f>((80/7)*6+20)*0.01</f>
        <v>0.8857142857142857</v>
      </c>
      <c r="V33" s="5">
        <f aca="true" t="shared" si="2" ref="V33:V49">U33*C33</f>
        <v>46.05714285714286</v>
      </c>
      <c r="W33" s="4">
        <v>0</v>
      </c>
      <c r="X33" s="3">
        <f aca="true" t="shared" si="3" ref="X33:X49">W33*C33</f>
        <v>0</v>
      </c>
    </row>
    <row r="34" spans="1:24" ht="15">
      <c r="A34">
        <v>87.5</v>
      </c>
      <c r="B34" t="s">
        <v>42</v>
      </c>
      <c r="C34">
        <v>104</v>
      </c>
      <c r="I34">
        <v>34</v>
      </c>
      <c r="J34">
        <v>53</v>
      </c>
      <c r="K34">
        <v>15</v>
      </c>
      <c r="L34">
        <v>2</v>
      </c>
      <c r="Q34" s="3" t="str">
        <f t="shared" si="1"/>
        <v>85 to 90</v>
      </c>
      <c r="R34" s="3">
        <f t="shared" si="1"/>
        <v>104</v>
      </c>
      <c r="S34" s="3">
        <f t="shared" si="0"/>
        <v>104</v>
      </c>
      <c r="T34" s="3">
        <v>0</v>
      </c>
      <c r="U34" s="4">
        <f>((80/7)*5+20)*0.01</f>
        <v>0.7714285714285714</v>
      </c>
      <c r="V34" s="5">
        <f t="shared" si="2"/>
        <v>80.22857142857143</v>
      </c>
      <c r="W34" s="4">
        <v>0</v>
      </c>
      <c r="X34" s="3">
        <f t="shared" si="3"/>
        <v>0</v>
      </c>
    </row>
    <row r="35" spans="1:24" ht="15">
      <c r="A35">
        <v>82.5</v>
      </c>
      <c r="B35" t="s">
        <v>43</v>
      </c>
      <c r="C35">
        <v>460</v>
      </c>
      <c r="G35">
        <v>6</v>
      </c>
      <c r="H35">
        <v>13</v>
      </c>
      <c r="I35">
        <v>84</v>
      </c>
      <c r="J35">
        <v>173</v>
      </c>
      <c r="K35">
        <v>128</v>
      </c>
      <c r="L35">
        <v>52</v>
      </c>
      <c r="M35">
        <v>4</v>
      </c>
      <c r="Q35" s="3" t="str">
        <f t="shared" si="1"/>
        <v>80 to 85</v>
      </c>
      <c r="R35" s="3">
        <f t="shared" si="1"/>
        <v>460</v>
      </c>
      <c r="S35" s="3">
        <f t="shared" si="0"/>
        <v>460</v>
      </c>
      <c r="T35" s="3">
        <v>0</v>
      </c>
      <c r="U35" s="4">
        <f>((80/7)*4+20)*0.01</f>
        <v>0.6571428571428573</v>
      </c>
      <c r="V35" s="5">
        <f t="shared" si="2"/>
        <v>302.28571428571433</v>
      </c>
      <c r="W35" s="4">
        <v>0</v>
      </c>
      <c r="X35" s="3">
        <f t="shared" si="3"/>
        <v>0</v>
      </c>
    </row>
    <row r="36" spans="1:24" ht="15">
      <c r="A36">
        <v>77.5</v>
      </c>
      <c r="B36" t="s">
        <v>44</v>
      </c>
      <c r="C36">
        <v>491</v>
      </c>
      <c r="G36">
        <v>2</v>
      </c>
      <c r="H36">
        <v>68</v>
      </c>
      <c r="I36">
        <v>72</v>
      </c>
      <c r="J36">
        <v>96</v>
      </c>
      <c r="K36">
        <v>132</v>
      </c>
      <c r="L36">
        <v>94</v>
      </c>
      <c r="M36">
        <v>17</v>
      </c>
      <c r="N36">
        <v>10</v>
      </c>
      <c r="Q36" s="3" t="str">
        <f t="shared" si="1"/>
        <v>75 to 80</v>
      </c>
      <c r="R36" s="3">
        <f t="shared" si="1"/>
        <v>491</v>
      </c>
      <c r="S36" s="3">
        <f t="shared" si="0"/>
        <v>491</v>
      </c>
      <c r="T36" s="3">
        <v>0</v>
      </c>
      <c r="U36" s="4">
        <f>((80/7)*3+20)*0.01</f>
        <v>0.5428571428571428</v>
      </c>
      <c r="V36" s="5">
        <f t="shared" si="2"/>
        <v>266.54285714285714</v>
      </c>
      <c r="W36" s="4">
        <v>0</v>
      </c>
      <c r="X36" s="3">
        <f t="shared" si="3"/>
        <v>0</v>
      </c>
    </row>
    <row r="37" spans="1:24" ht="15">
      <c r="A37">
        <v>72.5</v>
      </c>
      <c r="B37" t="s">
        <v>45</v>
      </c>
      <c r="C37">
        <v>496</v>
      </c>
      <c r="G37">
        <v>24</v>
      </c>
      <c r="H37">
        <v>87</v>
      </c>
      <c r="I37">
        <v>97</v>
      </c>
      <c r="J37">
        <v>39</v>
      </c>
      <c r="K37">
        <v>78</v>
      </c>
      <c r="L37">
        <v>122</v>
      </c>
      <c r="M37">
        <v>38</v>
      </c>
      <c r="N37">
        <v>11</v>
      </c>
      <c r="Q37" s="3" t="str">
        <f t="shared" si="1"/>
        <v>70 to 75</v>
      </c>
      <c r="R37" s="3">
        <f t="shared" si="1"/>
        <v>496</v>
      </c>
      <c r="S37" s="3">
        <f t="shared" si="0"/>
        <v>496</v>
      </c>
      <c r="T37" s="3">
        <v>0</v>
      </c>
      <c r="U37" s="4">
        <f>((80/7)*2+20)*0.01</f>
        <v>0.4285714285714286</v>
      </c>
      <c r="V37" s="5">
        <f t="shared" si="2"/>
        <v>212.57142857142858</v>
      </c>
      <c r="W37" s="4">
        <v>0</v>
      </c>
      <c r="X37" s="3">
        <f t="shared" si="3"/>
        <v>0</v>
      </c>
    </row>
    <row r="38" spans="1:24" ht="15">
      <c r="A38">
        <v>67.5</v>
      </c>
      <c r="B38" t="s">
        <v>46</v>
      </c>
      <c r="C38">
        <v>297</v>
      </c>
      <c r="G38">
        <v>23</v>
      </c>
      <c r="H38">
        <v>61</v>
      </c>
      <c r="I38">
        <v>56</v>
      </c>
      <c r="J38">
        <v>4</v>
      </c>
      <c r="K38">
        <v>35</v>
      </c>
      <c r="L38">
        <v>43</v>
      </c>
      <c r="M38">
        <v>65</v>
      </c>
      <c r="N38">
        <v>10</v>
      </c>
      <c r="Q38" s="3" t="str">
        <f t="shared" si="1"/>
        <v>65 to 70</v>
      </c>
      <c r="R38" s="3">
        <f t="shared" si="1"/>
        <v>297</v>
      </c>
      <c r="S38" s="3">
        <f t="shared" si="0"/>
        <v>297</v>
      </c>
      <c r="T38" s="3">
        <v>0</v>
      </c>
      <c r="U38" s="4">
        <f>((80/7)*1+20)*0.01</f>
        <v>0.31428571428571433</v>
      </c>
      <c r="V38" s="5">
        <f t="shared" si="2"/>
        <v>93.34285714285716</v>
      </c>
      <c r="W38" s="4">
        <v>0</v>
      </c>
      <c r="X38" s="3">
        <f t="shared" si="3"/>
        <v>0</v>
      </c>
    </row>
    <row r="39" spans="1:24" ht="15">
      <c r="A39">
        <v>62.5</v>
      </c>
      <c r="B39" t="s">
        <v>47</v>
      </c>
      <c r="C39">
        <v>444</v>
      </c>
      <c r="F39">
        <v>21</v>
      </c>
      <c r="G39">
        <v>66</v>
      </c>
      <c r="H39">
        <v>99</v>
      </c>
      <c r="I39">
        <v>36</v>
      </c>
      <c r="J39">
        <v>5</v>
      </c>
      <c r="K39">
        <v>4</v>
      </c>
      <c r="L39">
        <v>67</v>
      </c>
      <c r="M39">
        <v>104</v>
      </c>
      <c r="N39">
        <v>41</v>
      </c>
      <c r="O39">
        <v>1</v>
      </c>
      <c r="Q39" s="3" t="str">
        <f t="shared" si="1"/>
        <v>60 to 65</v>
      </c>
      <c r="R39" s="3">
        <f t="shared" si="1"/>
        <v>444</v>
      </c>
      <c r="S39" s="3">
        <f t="shared" si="0"/>
        <v>444</v>
      </c>
      <c r="T39" s="3">
        <v>0</v>
      </c>
      <c r="U39" s="4">
        <v>0.2</v>
      </c>
      <c r="V39" s="5">
        <f t="shared" si="2"/>
        <v>88.80000000000001</v>
      </c>
      <c r="W39" s="4">
        <v>0</v>
      </c>
      <c r="X39" s="3">
        <f t="shared" si="3"/>
        <v>0</v>
      </c>
    </row>
    <row r="40" spans="1:24" ht="15">
      <c r="A40">
        <v>57.5</v>
      </c>
      <c r="B40" t="s">
        <v>48</v>
      </c>
      <c r="C40">
        <v>280</v>
      </c>
      <c r="F40">
        <v>49</v>
      </c>
      <c r="G40">
        <v>68</v>
      </c>
      <c r="H40">
        <v>42</v>
      </c>
      <c r="L40">
        <v>9</v>
      </c>
      <c r="M40">
        <v>57</v>
      </c>
      <c r="N40">
        <v>51</v>
      </c>
      <c r="O40">
        <v>4</v>
      </c>
      <c r="Q40" s="3" t="str">
        <f t="shared" si="1"/>
        <v>55 to 60</v>
      </c>
      <c r="R40" s="3">
        <f t="shared" si="1"/>
        <v>280</v>
      </c>
      <c r="S40" s="3">
        <v>0</v>
      </c>
      <c r="T40" s="3">
        <f>R40</f>
        <v>280</v>
      </c>
      <c r="U40" s="4">
        <v>0</v>
      </c>
      <c r="V40" s="3">
        <f t="shared" si="2"/>
        <v>0</v>
      </c>
      <c r="W40" s="4">
        <v>0.2</v>
      </c>
      <c r="X40" s="5">
        <f t="shared" si="3"/>
        <v>56</v>
      </c>
    </row>
    <row r="41" spans="1:24" ht="15">
      <c r="A41">
        <v>52.5</v>
      </c>
      <c r="B41" t="s">
        <v>49</v>
      </c>
      <c r="C41">
        <v>297</v>
      </c>
      <c r="E41">
        <v>18</v>
      </c>
      <c r="F41">
        <v>51</v>
      </c>
      <c r="G41">
        <v>84</v>
      </c>
      <c r="H41">
        <v>29</v>
      </c>
      <c r="L41">
        <v>1</v>
      </c>
      <c r="M41">
        <v>52</v>
      </c>
      <c r="N41">
        <v>56</v>
      </c>
      <c r="O41">
        <v>6</v>
      </c>
      <c r="Q41" s="3" t="str">
        <f t="shared" si="1"/>
        <v>50 to 55</v>
      </c>
      <c r="R41" s="3">
        <f t="shared" si="1"/>
        <v>297</v>
      </c>
      <c r="S41" s="3">
        <v>0</v>
      </c>
      <c r="T41" s="3">
        <f aca="true" t="shared" si="4" ref="T41:T49">R41</f>
        <v>297</v>
      </c>
      <c r="U41" s="4">
        <v>0</v>
      </c>
      <c r="V41" s="3">
        <f t="shared" si="2"/>
        <v>0</v>
      </c>
      <c r="W41" s="4">
        <f>((80/9)*1+20)*0.01</f>
        <v>0.2888888888888889</v>
      </c>
      <c r="X41" s="5">
        <f t="shared" si="3"/>
        <v>85.80000000000001</v>
      </c>
    </row>
    <row r="42" spans="1:24" ht="15">
      <c r="A42">
        <v>47.5</v>
      </c>
      <c r="B42" t="s">
        <v>50</v>
      </c>
      <c r="C42">
        <v>335</v>
      </c>
      <c r="D42">
        <v>15</v>
      </c>
      <c r="E42">
        <v>22</v>
      </c>
      <c r="F42">
        <v>92</v>
      </c>
      <c r="G42">
        <v>86</v>
      </c>
      <c r="H42">
        <v>4</v>
      </c>
      <c r="M42">
        <v>31</v>
      </c>
      <c r="N42">
        <v>54</v>
      </c>
      <c r="O42">
        <v>31</v>
      </c>
      <c r="Q42" s="3" t="str">
        <f t="shared" si="1"/>
        <v>45 to 50</v>
      </c>
      <c r="R42" s="3">
        <f t="shared" si="1"/>
        <v>335</v>
      </c>
      <c r="S42" s="3">
        <v>0</v>
      </c>
      <c r="T42" s="3">
        <f t="shared" si="4"/>
        <v>335</v>
      </c>
      <c r="U42" s="4">
        <v>0</v>
      </c>
      <c r="V42" s="3">
        <f t="shared" si="2"/>
        <v>0</v>
      </c>
      <c r="W42" s="4">
        <f>((80/9)*2+20)*0.01</f>
        <v>0.37777777777777777</v>
      </c>
      <c r="X42" s="5">
        <f t="shared" si="3"/>
        <v>126.55555555555556</v>
      </c>
    </row>
    <row r="43" spans="1:24" ht="15">
      <c r="A43">
        <v>42.5</v>
      </c>
      <c r="B43" t="s">
        <v>51</v>
      </c>
      <c r="C43">
        <v>316</v>
      </c>
      <c r="D43">
        <v>56</v>
      </c>
      <c r="E43">
        <v>32</v>
      </c>
      <c r="F43">
        <v>63</v>
      </c>
      <c r="G43">
        <v>27</v>
      </c>
      <c r="M43">
        <v>25</v>
      </c>
      <c r="N43">
        <v>55</v>
      </c>
      <c r="O43">
        <v>58</v>
      </c>
      <c r="Q43" s="3" t="str">
        <f t="shared" si="1"/>
        <v>40 to 45</v>
      </c>
      <c r="R43" s="3">
        <f t="shared" si="1"/>
        <v>316</v>
      </c>
      <c r="S43" s="3">
        <v>0</v>
      </c>
      <c r="T43" s="3">
        <f t="shared" si="4"/>
        <v>316</v>
      </c>
      <c r="U43" s="4">
        <v>0</v>
      </c>
      <c r="V43" s="3">
        <f t="shared" si="2"/>
        <v>0</v>
      </c>
      <c r="W43" s="4">
        <f>((80/9)*3+20)*0.01</f>
        <v>0.46666666666666673</v>
      </c>
      <c r="X43" s="5">
        <f t="shared" si="3"/>
        <v>147.4666666666667</v>
      </c>
    </row>
    <row r="44" spans="1:24" ht="15">
      <c r="A44">
        <v>37.5</v>
      </c>
      <c r="B44" t="s">
        <v>52</v>
      </c>
      <c r="C44">
        <v>514</v>
      </c>
      <c r="D44">
        <v>92</v>
      </c>
      <c r="E44">
        <v>99</v>
      </c>
      <c r="F44">
        <v>75</v>
      </c>
      <c r="G44">
        <v>4</v>
      </c>
      <c r="M44">
        <v>10</v>
      </c>
      <c r="N44">
        <v>77</v>
      </c>
      <c r="O44">
        <v>157</v>
      </c>
      <c r="Q44" s="3" t="str">
        <f t="shared" si="1"/>
        <v>35 to 40</v>
      </c>
      <c r="R44" s="3">
        <f t="shared" si="1"/>
        <v>514</v>
      </c>
      <c r="S44" s="3">
        <v>0</v>
      </c>
      <c r="T44" s="3">
        <f t="shared" si="4"/>
        <v>514</v>
      </c>
      <c r="U44" s="4">
        <v>0</v>
      </c>
      <c r="V44" s="3">
        <f t="shared" si="2"/>
        <v>0</v>
      </c>
      <c r="W44" s="4">
        <f>((80/9)*4+20)*0.01</f>
        <v>0.5555555555555556</v>
      </c>
      <c r="X44" s="5">
        <f t="shared" si="3"/>
        <v>285.55555555555554</v>
      </c>
    </row>
    <row r="45" spans="1:24" ht="15">
      <c r="A45">
        <v>32.5</v>
      </c>
      <c r="B45" t="s">
        <v>53</v>
      </c>
      <c r="C45">
        <v>314</v>
      </c>
      <c r="D45">
        <v>76</v>
      </c>
      <c r="E45">
        <v>82</v>
      </c>
      <c r="F45">
        <v>43</v>
      </c>
      <c r="N45">
        <v>25</v>
      </c>
      <c r="O45">
        <v>88</v>
      </c>
      <c r="Q45" s="3" t="str">
        <f t="shared" si="1"/>
        <v>30 to 35</v>
      </c>
      <c r="R45" s="3">
        <f t="shared" si="1"/>
        <v>314</v>
      </c>
      <c r="S45" s="3">
        <v>0</v>
      </c>
      <c r="T45" s="3">
        <f t="shared" si="4"/>
        <v>314</v>
      </c>
      <c r="U45" s="4">
        <v>0</v>
      </c>
      <c r="V45" s="3">
        <f t="shared" si="2"/>
        <v>0</v>
      </c>
      <c r="W45" s="4">
        <f>((80/9)*5+20)*0.01</f>
        <v>0.6444444444444445</v>
      </c>
      <c r="X45" s="5">
        <f t="shared" si="3"/>
        <v>202.35555555555558</v>
      </c>
    </row>
    <row r="46" spans="1:24" ht="15">
      <c r="A46">
        <v>27.5</v>
      </c>
      <c r="B46" t="s">
        <v>54</v>
      </c>
      <c r="C46">
        <v>180</v>
      </c>
      <c r="D46">
        <v>79</v>
      </c>
      <c r="E46">
        <v>49</v>
      </c>
      <c r="F46">
        <v>9</v>
      </c>
      <c r="O46">
        <v>43</v>
      </c>
      <c r="Q46" s="3" t="str">
        <f t="shared" si="1"/>
        <v>25 to 30</v>
      </c>
      <c r="R46" s="3">
        <f t="shared" si="1"/>
        <v>180</v>
      </c>
      <c r="S46" s="3">
        <v>0</v>
      </c>
      <c r="T46" s="3">
        <f t="shared" si="4"/>
        <v>180</v>
      </c>
      <c r="U46" s="4">
        <v>0</v>
      </c>
      <c r="V46" s="3">
        <f t="shared" si="2"/>
        <v>0</v>
      </c>
      <c r="W46" s="4">
        <f>((80/9)*6+20)*0.01</f>
        <v>0.7333333333333334</v>
      </c>
      <c r="X46" s="5">
        <f t="shared" si="3"/>
        <v>132</v>
      </c>
    </row>
    <row r="47" spans="1:24" ht="15">
      <c r="A47">
        <v>22.5</v>
      </c>
      <c r="B47" t="s">
        <v>55</v>
      </c>
      <c r="C47">
        <v>116</v>
      </c>
      <c r="D47">
        <v>56</v>
      </c>
      <c r="E47">
        <v>45</v>
      </c>
      <c r="O47">
        <v>15</v>
      </c>
      <c r="Q47" s="3" t="str">
        <f t="shared" si="1"/>
        <v>20 to 25</v>
      </c>
      <c r="R47" s="3">
        <f t="shared" si="1"/>
        <v>116</v>
      </c>
      <c r="S47" s="3">
        <v>0</v>
      </c>
      <c r="T47" s="3">
        <f t="shared" si="4"/>
        <v>116</v>
      </c>
      <c r="U47" s="4">
        <v>0</v>
      </c>
      <c r="V47" s="3">
        <f t="shared" si="2"/>
        <v>0</v>
      </c>
      <c r="W47" s="4">
        <f>((80/9)*7+20)*0.01</f>
        <v>0.8222222222222223</v>
      </c>
      <c r="X47" s="5">
        <f t="shared" si="3"/>
        <v>95.37777777777778</v>
      </c>
    </row>
    <row r="48" spans="1:24" ht="15">
      <c r="A48">
        <v>17.5</v>
      </c>
      <c r="B48" t="s">
        <v>56</v>
      </c>
      <c r="C48">
        <v>40</v>
      </c>
      <c r="D48">
        <v>23</v>
      </c>
      <c r="E48">
        <v>17</v>
      </c>
      <c r="Q48" s="3" t="str">
        <f t="shared" si="1"/>
        <v>15 to 20</v>
      </c>
      <c r="R48" s="3">
        <f t="shared" si="1"/>
        <v>40</v>
      </c>
      <c r="S48" s="3">
        <v>0</v>
      </c>
      <c r="T48" s="3">
        <f t="shared" si="4"/>
        <v>40</v>
      </c>
      <c r="U48" s="4">
        <v>0</v>
      </c>
      <c r="V48" s="3">
        <f t="shared" si="2"/>
        <v>0</v>
      </c>
      <c r="W48" s="4">
        <f>((80/9)*8+20)*0.01</f>
        <v>0.9111111111111112</v>
      </c>
      <c r="X48" s="5">
        <f t="shared" si="3"/>
        <v>36.44444444444445</v>
      </c>
    </row>
    <row r="49" spans="1:24" ht="15">
      <c r="A49">
        <v>12.5</v>
      </c>
      <c r="B49" t="s">
        <v>57</v>
      </c>
      <c r="C49">
        <v>6</v>
      </c>
      <c r="D49">
        <v>6</v>
      </c>
      <c r="Q49" s="3" t="str">
        <f t="shared" si="1"/>
        <v>10 to 15</v>
      </c>
      <c r="R49" s="3">
        <f t="shared" si="1"/>
        <v>6</v>
      </c>
      <c r="S49" s="3">
        <v>0</v>
      </c>
      <c r="T49" s="3">
        <f t="shared" si="4"/>
        <v>6</v>
      </c>
      <c r="U49" s="4">
        <v>0</v>
      </c>
      <c r="V49" s="3">
        <f t="shared" si="2"/>
        <v>0</v>
      </c>
      <c r="W49" s="4">
        <f>((80/9)*9+20)*0.01</f>
        <v>1</v>
      </c>
      <c r="X49" s="5">
        <f t="shared" si="3"/>
        <v>6</v>
      </c>
    </row>
    <row r="50" spans="17:24" ht="15">
      <c r="Q50" s="6" t="s">
        <v>58</v>
      </c>
      <c r="R50" s="2">
        <f>SUM(R32:R49)</f>
        <v>4745</v>
      </c>
      <c r="S50" s="2">
        <f>SUM(S32:S49)</f>
        <v>2347</v>
      </c>
      <c r="T50" s="2">
        <f>SUM(T32:T49)</f>
        <v>2398</v>
      </c>
      <c r="U50" s="2"/>
      <c r="V50" s="7">
        <f>SUM(V32:V49)</f>
        <v>1092.8285714285714</v>
      </c>
      <c r="W50" s="2"/>
      <c r="X50" s="7">
        <f>SUM(X32:X49)</f>
        <v>1173.5555555555554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spans="1:7" ht="15">
      <c r="A2" t="s">
        <v>1</v>
      </c>
      <c r="B2" t="s">
        <v>2</v>
      </c>
      <c r="C2">
        <v>13739</v>
      </c>
      <c r="D2" t="s">
        <v>3</v>
      </c>
      <c r="E2" t="s">
        <v>4</v>
      </c>
      <c r="F2" t="s">
        <v>5</v>
      </c>
      <c r="G2" t="s">
        <v>6</v>
      </c>
    </row>
    <row r="3" spans="1:2" ht="15">
      <c r="A3" t="s">
        <v>7</v>
      </c>
      <c r="B3" t="s">
        <v>59</v>
      </c>
    </row>
    <row r="4" ht="15">
      <c r="A4" t="s">
        <v>9</v>
      </c>
    </row>
    <row r="5" spans="1:7" ht="1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</row>
    <row r="6" spans="1:7" ht="15">
      <c r="A6" t="s">
        <v>17</v>
      </c>
      <c r="B6" t="s">
        <v>17</v>
      </c>
      <c r="C6" t="s">
        <v>17</v>
      </c>
      <c r="D6" t="s">
        <v>17</v>
      </c>
      <c r="E6" t="s">
        <v>17</v>
      </c>
      <c r="F6" t="s">
        <v>17</v>
      </c>
      <c r="G6" t="s">
        <v>17</v>
      </c>
    </row>
    <row r="7" spans="1:7" ht="15">
      <c r="A7" t="s">
        <v>17</v>
      </c>
      <c r="B7" t="s">
        <v>17</v>
      </c>
      <c r="C7" t="s">
        <v>17</v>
      </c>
      <c r="D7" t="s">
        <v>17</v>
      </c>
      <c r="E7" t="s">
        <v>17</v>
      </c>
      <c r="F7" t="s">
        <v>17</v>
      </c>
      <c r="G7" t="s">
        <v>17</v>
      </c>
    </row>
    <row r="8" spans="1:7" ht="15">
      <c r="A8" t="s">
        <v>17</v>
      </c>
      <c r="B8" t="s">
        <v>17</v>
      </c>
      <c r="C8" t="s">
        <v>17</v>
      </c>
      <c r="D8" t="s">
        <v>17</v>
      </c>
      <c r="E8" t="s">
        <v>17</v>
      </c>
      <c r="F8" t="s">
        <v>17</v>
      </c>
      <c r="G8" t="s">
        <v>17</v>
      </c>
    </row>
    <row r="9" spans="1:7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</row>
    <row r="10" spans="1:7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</row>
    <row r="11" spans="1:7" ht="15">
      <c r="A11">
        <v>6</v>
      </c>
      <c r="B11">
        <v>6</v>
      </c>
      <c r="C11">
        <v>6</v>
      </c>
      <c r="D11">
        <v>6</v>
      </c>
      <c r="E11">
        <v>6</v>
      </c>
      <c r="F11">
        <v>6</v>
      </c>
      <c r="G11">
        <v>6</v>
      </c>
    </row>
    <row r="12" spans="1:7" ht="15">
      <c r="A12">
        <v>7</v>
      </c>
      <c r="B12">
        <v>7</v>
      </c>
      <c r="C12">
        <v>7</v>
      </c>
      <c r="D12">
        <v>7</v>
      </c>
      <c r="E12">
        <v>7</v>
      </c>
      <c r="F12">
        <v>7</v>
      </c>
      <c r="G12">
        <v>7</v>
      </c>
    </row>
    <row r="13" spans="1:7" ht="15">
      <c r="A13">
        <v>8</v>
      </c>
      <c r="B13">
        <v>8</v>
      </c>
      <c r="C13">
        <v>8</v>
      </c>
      <c r="D13">
        <v>8</v>
      </c>
      <c r="E13">
        <v>8</v>
      </c>
      <c r="F13">
        <v>8</v>
      </c>
      <c r="G13">
        <v>8</v>
      </c>
    </row>
    <row r="14" spans="1:7" ht="15">
      <c r="A14">
        <v>9</v>
      </c>
      <c r="B14">
        <v>9</v>
      </c>
      <c r="C14">
        <v>9</v>
      </c>
      <c r="D14">
        <v>9</v>
      </c>
      <c r="E14">
        <v>9</v>
      </c>
      <c r="F14">
        <v>9</v>
      </c>
      <c r="G14">
        <v>9</v>
      </c>
    </row>
    <row r="15" spans="1:7" ht="15">
      <c r="A15">
        <v>10</v>
      </c>
      <c r="B15">
        <v>10</v>
      </c>
      <c r="C15">
        <v>10</v>
      </c>
      <c r="D15">
        <v>10</v>
      </c>
      <c r="E15">
        <v>10</v>
      </c>
      <c r="F15">
        <v>10</v>
      </c>
      <c r="G15">
        <v>10</v>
      </c>
    </row>
    <row r="16" spans="1:7" ht="15">
      <c r="A16">
        <v>11</v>
      </c>
      <c r="B16">
        <v>11</v>
      </c>
      <c r="C16">
        <v>11</v>
      </c>
      <c r="D16">
        <v>11</v>
      </c>
      <c r="E16">
        <v>11</v>
      </c>
      <c r="F16">
        <v>11</v>
      </c>
      <c r="G16">
        <v>11</v>
      </c>
    </row>
    <row r="17" spans="1:7" ht="15">
      <c r="A17">
        <v>12</v>
      </c>
      <c r="B17">
        <v>12</v>
      </c>
      <c r="C17">
        <v>12</v>
      </c>
      <c r="D17">
        <v>12</v>
      </c>
      <c r="E17">
        <v>12</v>
      </c>
      <c r="F17">
        <v>12</v>
      </c>
      <c r="G17">
        <v>12</v>
      </c>
    </row>
    <row r="18" spans="1:7" ht="15">
      <c r="A18">
        <v>13</v>
      </c>
      <c r="B18">
        <v>13</v>
      </c>
      <c r="C18">
        <v>13</v>
      </c>
      <c r="D18">
        <v>13</v>
      </c>
      <c r="E18">
        <v>13</v>
      </c>
      <c r="F18">
        <v>13</v>
      </c>
      <c r="G18">
        <v>13</v>
      </c>
    </row>
    <row r="19" spans="1:7" ht="15">
      <c r="A19">
        <v>14</v>
      </c>
      <c r="B19">
        <v>14</v>
      </c>
      <c r="C19">
        <v>14</v>
      </c>
      <c r="D19">
        <v>14</v>
      </c>
      <c r="E19">
        <v>14</v>
      </c>
      <c r="F19">
        <v>14</v>
      </c>
      <c r="G19">
        <v>14</v>
      </c>
    </row>
    <row r="20" spans="1:7" ht="15">
      <c r="A20">
        <v>15</v>
      </c>
      <c r="B20">
        <v>15</v>
      </c>
      <c r="C20">
        <v>15</v>
      </c>
      <c r="D20">
        <v>15</v>
      </c>
      <c r="E20">
        <v>15</v>
      </c>
      <c r="F20">
        <v>15</v>
      </c>
      <c r="G20">
        <v>15</v>
      </c>
    </row>
    <row r="21" spans="1:7" ht="15">
      <c r="A21">
        <v>16</v>
      </c>
      <c r="B21">
        <v>16</v>
      </c>
      <c r="C21">
        <v>16</v>
      </c>
      <c r="D21">
        <v>16</v>
      </c>
      <c r="E21">
        <v>16</v>
      </c>
      <c r="F21">
        <v>16</v>
      </c>
      <c r="G21">
        <v>16</v>
      </c>
    </row>
    <row r="22" spans="1:7" ht="15">
      <c r="A22">
        <v>17</v>
      </c>
      <c r="B22">
        <v>17</v>
      </c>
      <c r="C22">
        <v>17</v>
      </c>
      <c r="D22">
        <v>17</v>
      </c>
      <c r="E22">
        <v>17</v>
      </c>
      <c r="F22">
        <v>17</v>
      </c>
      <c r="G22">
        <v>17</v>
      </c>
    </row>
    <row r="23" spans="1:7" ht="15">
      <c r="A23">
        <v>18</v>
      </c>
      <c r="B23">
        <v>18</v>
      </c>
      <c r="C23">
        <v>18</v>
      </c>
      <c r="D23">
        <v>18</v>
      </c>
      <c r="E23">
        <v>18</v>
      </c>
      <c r="F23">
        <v>18</v>
      </c>
      <c r="G23">
        <v>18</v>
      </c>
    </row>
    <row r="24" spans="1:7" ht="15">
      <c r="A24">
        <v>19</v>
      </c>
      <c r="B24">
        <v>19</v>
      </c>
      <c r="C24">
        <v>19</v>
      </c>
      <c r="D24">
        <v>19</v>
      </c>
      <c r="E24">
        <v>19</v>
      </c>
      <c r="F24">
        <v>19</v>
      </c>
      <c r="G24">
        <v>19</v>
      </c>
    </row>
    <row r="25" spans="1:7" ht="15">
      <c r="A25">
        <v>20</v>
      </c>
      <c r="B25">
        <v>20</v>
      </c>
      <c r="C25">
        <v>20</v>
      </c>
      <c r="D25">
        <v>20</v>
      </c>
      <c r="E25">
        <v>20</v>
      </c>
      <c r="F25">
        <v>20</v>
      </c>
      <c r="G25">
        <v>20</v>
      </c>
    </row>
    <row r="26" spans="1:7" ht="15">
      <c r="A26">
        <v>21</v>
      </c>
      <c r="B26">
        <v>21</v>
      </c>
      <c r="C26">
        <v>21</v>
      </c>
      <c r="D26">
        <v>21</v>
      </c>
      <c r="E26">
        <v>21</v>
      </c>
      <c r="F26">
        <v>21</v>
      </c>
      <c r="G26">
        <v>21</v>
      </c>
    </row>
    <row r="27" spans="1:7" ht="15">
      <c r="A27">
        <v>22</v>
      </c>
      <c r="B27">
        <v>22</v>
      </c>
      <c r="C27">
        <v>22</v>
      </c>
      <c r="D27">
        <v>22</v>
      </c>
      <c r="E27">
        <v>22</v>
      </c>
      <c r="F27">
        <v>22</v>
      </c>
      <c r="G27">
        <v>22</v>
      </c>
    </row>
    <row r="28" spans="1:7" ht="15">
      <c r="A28" t="s">
        <v>17</v>
      </c>
      <c r="B28" t="s">
        <v>17</v>
      </c>
      <c r="C28" t="s">
        <v>17</v>
      </c>
      <c r="D28" t="s">
        <v>17</v>
      </c>
      <c r="E28" t="s">
        <v>17</v>
      </c>
      <c r="F28" t="s">
        <v>17</v>
      </c>
      <c r="G28" t="s">
        <v>17</v>
      </c>
    </row>
    <row r="29" spans="1:7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</row>
    <row r="30" spans="3:24" ht="15">
      <c r="C30" t="s">
        <v>18</v>
      </c>
      <c r="D30" t="s">
        <v>19</v>
      </c>
      <c r="E30" t="s">
        <v>20</v>
      </c>
      <c r="F30" t="s">
        <v>21</v>
      </c>
      <c r="G30" t="s">
        <v>22</v>
      </c>
      <c r="H30" t="s">
        <v>23</v>
      </c>
      <c r="I30" t="s">
        <v>24</v>
      </c>
      <c r="J30" t="s">
        <v>25</v>
      </c>
      <c r="K30" t="s">
        <v>26</v>
      </c>
      <c r="L30" t="s">
        <v>27</v>
      </c>
      <c r="M30" t="s">
        <v>28</v>
      </c>
      <c r="N30" t="s">
        <v>29</v>
      </c>
      <c r="O30" t="s">
        <v>30</v>
      </c>
      <c r="Q30" s="1"/>
      <c r="R30" s="2" t="s">
        <v>18</v>
      </c>
      <c r="S30" s="2" t="s">
        <v>31</v>
      </c>
      <c r="T30" s="2" t="s">
        <v>32</v>
      </c>
      <c r="U30" s="2" t="s">
        <v>33</v>
      </c>
      <c r="V30" s="2" t="s">
        <v>33</v>
      </c>
      <c r="W30" s="2" t="s">
        <v>34</v>
      </c>
      <c r="X30" s="2" t="s">
        <v>34</v>
      </c>
    </row>
    <row r="31" spans="1:24" ht="15">
      <c r="A31" t="s">
        <v>35</v>
      </c>
      <c r="B31" t="s">
        <v>36</v>
      </c>
      <c r="C31" t="s">
        <v>37</v>
      </c>
      <c r="D31" t="s">
        <v>37</v>
      </c>
      <c r="E31" t="s">
        <v>37</v>
      </c>
      <c r="F31" t="s">
        <v>37</v>
      </c>
      <c r="G31" t="s">
        <v>37</v>
      </c>
      <c r="H31" t="s">
        <v>37</v>
      </c>
      <c r="I31" t="s">
        <v>37</v>
      </c>
      <c r="J31" t="s">
        <v>37</v>
      </c>
      <c r="K31" t="s">
        <v>37</v>
      </c>
      <c r="L31" t="s">
        <v>37</v>
      </c>
      <c r="M31" t="s">
        <v>37</v>
      </c>
      <c r="N31" t="s">
        <v>37</v>
      </c>
      <c r="O31" t="s">
        <v>37</v>
      </c>
      <c r="Q31" s="2" t="s">
        <v>36</v>
      </c>
      <c r="R31" s="2" t="s">
        <v>37</v>
      </c>
      <c r="S31" s="2" t="s">
        <v>37</v>
      </c>
      <c r="T31" s="2" t="s">
        <v>37</v>
      </c>
      <c r="U31" s="2" t="s">
        <v>38</v>
      </c>
      <c r="V31" s="2" t="s">
        <v>39</v>
      </c>
      <c r="W31" s="2" t="s">
        <v>38</v>
      </c>
      <c r="X31" s="2" t="s">
        <v>39</v>
      </c>
    </row>
    <row r="32" spans="1:24" ht="15">
      <c r="A32">
        <v>97.5</v>
      </c>
      <c r="B32" t="s">
        <v>40</v>
      </c>
      <c r="C32">
        <v>3</v>
      </c>
      <c r="J32">
        <v>3</v>
      </c>
      <c r="Q32" s="3" t="str">
        <f aca="true" t="shared" si="0" ref="Q32:Q49">B32</f>
        <v>95 to 100</v>
      </c>
      <c r="R32" s="3">
        <f aca="true" t="shared" si="1" ref="R32:R49">C32</f>
        <v>3</v>
      </c>
      <c r="S32" s="3">
        <f aca="true" t="shared" si="2" ref="S32:S39">R32</f>
        <v>3</v>
      </c>
      <c r="T32" s="3">
        <v>0</v>
      </c>
      <c r="U32" s="4">
        <f>((80/7)*7+20)*0.01</f>
        <v>1</v>
      </c>
      <c r="V32" s="5">
        <f aca="true" t="shared" si="3" ref="V32:V49">U32*C32</f>
        <v>3</v>
      </c>
      <c r="W32" s="4">
        <v>0</v>
      </c>
      <c r="X32" s="3">
        <f aca="true" t="shared" si="4" ref="X32:X49">W32*C32</f>
        <v>0</v>
      </c>
    </row>
    <row r="33" spans="1:24" ht="15">
      <c r="A33">
        <v>92.5</v>
      </c>
      <c r="B33" t="s">
        <v>41</v>
      </c>
      <c r="C33">
        <v>52</v>
      </c>
      <c r="I33">
        <v>11</v>
      </c>
      <c r="J33">
        <v>30</v>
      </c>
      <c r="K33">
        <v>11</v>
      </c>
      <c r="Q33" s="3" t="str">
        <f t="shared" si="0"/>
        <v>90 to 95</v>
      </c>
      <c r="R33" s="3">
        <f t="shared" si="1"/>
        <v>52</v>
      </c>
      <c r="S33" s="3">
        <f t="shared" si="2"/>
        <v>52</v>
      </c>
      <c r="T33" s="3">
        <v>0</v>
      </c>
      <c r="U33" s="4">
        <f>((80/7)*6+20)*0.01</f>
        <v>0.8857142857142857</v>
      </c>
      <c r="V33" s="5">
        <f t="shared" si="3"/>
        <v>46.05714285714286</v>
      </c>
      <c r="W33" s="4">
        <v>0</v>
      </c>
      <c r="X33" s="3">
        <f t="shared" si="4"/>
        <v>0</v>
      </c>
    </row>
    <row r="34" spans="1:24" ht="15">
      <c r="A34">
        <v>87.5</v>
      </c>
      <c r="B34" t="s">
        <v>42</v>
      </c>
      <c r="C34">
        <v>104</v>
      </c>
      <c r="I34">
        <v>34</v>
      </c>
      <c r="J34">
        <v>53</v>
      </c>
      <c r="K34">
        <v>15</v>
      </c>
      <c r="L34">
        <v>2</v>
      </c>
      <c r="Q34" s="3" t="str">
        <f t="shared" si="0"/>
        <v>85 to 90</v>
      </c>
      <c r="R34" s="3">
        <f t="shared" si="1"/>
        <v>104</v>
      </c>
      <c r="S34" s="3">
        <f t="shared" si="2"/>
        <v>104</v>
      </c>
      <c r="T34" s="3">
        <v>0</v>
      </c>
      <c r="U34" s="4">
        <f>((80/7)*5+20)*0.01</f>
        <v>0.7714285714285714</v>
      </c>
      <c r="V34" s="5">
        <f t="shared" si="3"/>
        <v>80.22857142857143</v>
      </c>
      <c r="W34" s="4">
        <v>0</v>
      </c>
      <c r="X34" s="3">
        <f t="shared" si="4"/>
        <v>0</v>
      </c>
    </row>
    <row r="35" spans="1:24" ht="15">
      <c r="A35">
        <v>82.5</v>
      </c>
      <c r="B35" t="s">
        <v>43</v>
      </c>
      <c r="C35">
        <v>475</v>
      </c>
      <c r="G35">
        <v>6</v>
      </c>
      <c r="H35">
        <v>13</v>
      </c>
      <c r="I35">
        <v>86</v>
      </c>
      <c r="J35">
        <v>183</v>
      </c>
      <c r="K35">
        <v>131</v>
      </c>
      <c r="L35">
        <v>52</v>
      </c>
      <c r="M35">
        <v>4</v>
      </c>
      <c r="Q35" s="3" t="str">
        <f t="shared" si="0"/>
        <v>80 to 85</v>
      </c>
      <c r="R35" s="3">
        <f t="shared" si="1"/>
        <v>475</v>
      </c>
      <c r="S35" s="3">
        <f t="shared" si="2"/>
        <v>475</v>
      </c>
      <c r="T35" s="3">
        <v>0</v>
      </c>
      <c r="U35" s="4">
        <f>((80/7)*4+20)*0.01</f>
        <v>0.6571428571428573</v>
      </c>
      <c r="V35" s="5">
        <f t="shared" si="3"/>
        <v>312.14285714285717</v>
      </c>
      <c r="W35" s="4">
        <v>0</v>
      </c>
      <c r="X35" s="3">
        <f t="shared" si="4"/>
        <v>0</v>
      </c>
    </row>
    <row r="36" spans="1:24" ht="15">
      <c r="A36">
        <v>77.5</v>
      </c>
      <c r="B36" t="s">
        <v>44</v>
      </c>
      <c r="C36">
        <v>562</v>
      </c>
      <c r="G36">
        <v>2</v>
      </c>
      <c r="H36">
        <v>68</v>
      </c>
      <c r="I36">
        <v>85</v>
      </c>
      <c r="J36">
        <v>137</v>
      </c>
      <c r="K36">
        <v>148</v>
      </c>
      <c r="L36">
        <v>95</v>
      </c>
      <c r="M36">
        <v>17</v>
      </c>
      <c r="N36">
        <v>10</v>
      </c>
      <c r="Q36" s="3" t="str">
        <f t="shared" si="0"/>
        <v>75 to 80</v>
      </c>
      <c r="R36" s="3">
        <f t="shared" si="1"/>
        <v>562</v>
      </c>
      <c r="S36" s="3">
        <f t="shared" si="2"/>
        <v>562</v>
      </c>
      <c r="T36" s="3">
        <v>0</v>
      </c>
      <c r="U36" s="4">
        <f>((80/7)*3+20)*0.01</f>
        <v>0.5428571428571428</v>
      </c>
      <c r="V36" s="5">
        <f t="shared" si="3"/>
        <v>305.0857142857143</v>
      </c>
      <c r="W36" s="4">
        <v>0</v>
      </c>
      <c r="X36" s="3">
        <f t="shared" si="4"/>
        <v>0</v>
      </c>
    </row>
    <row r="37" spans="1:24" ht="15">
      <c r="A37">
        <v>72.5</v>
      </c>
      <c r="B37" t="s">
        <v>45</v>
      </c>
      <c r="C37">
        <v>660</v>
      </c>
      <c r="G37">
        <v>24</v>
      </c>
      <c r="H37">
        <v>94</v>
      </c>
      <c r="I37">
        <v>123</v>
      </c>
      <c r="J37">
        <v>85</v>
      </c>
      <c r="K37">
        <v>127</v>
      </c>
      <c r="L37">
        <v>153</v>
      </c>
      <c r="M37">
        <v>43</v>
      </c>
      <c r="N37">
        <v>11</v>
      </c>
      <c r="Q37" s="3" t="str">
        <f t="shared" si="0"/>
        <v>70 to 75</v>
      </c>
      <c r="R37" s="3">
        <f t="shared" si="1"/>
        <v>660</v>
      </c>
      <c r="S37" s="3">
        <f t="shared" si="2"/>
        <v>660</v>
      </c>
      <c r="T37" s="3">
        <v>0</v>
      </c>
      <c r="U37" s="4">
        <f>((80/7)*2+20)*0.01</f>
        <v>0.4285714285714286</v>
      </c>
      <c r="V37" s="5">
        <f t="shared" si="3"/>
        <v>282.8571428571429</v>
      </c>
      <c r="W37" s="4">
        <v>0</v>
      </c>
      <c r="X37" s="3">
        <f t="shared" si="4"/>
        <v>0</v>
      </c>
    </row>
    <row r="38" spans="1:24" ht="15">
      <c r="A38">
        <v>67.5</v>
      </c>
      <c r="B38" t="s">
        <v>46</v>
      </c>
      <c r="C38">
        <v>416</v>
      </c>
      <c r="G38">
        <v>23</v>
      </c>
      <c r="H38">
        <v>78</v>
      </c>
      <c r="I38">
        <v>82</v>
      </c>
      <c r="J38">
        <v>22</v>
      </c>
      <c r="K38">
        <v>72</v>
      </c>
      <c r="L38">
        <v>60</v>
      </c>
      <c r="M38">
        <v>69</v>
      </c>
      <c r="N38">
        <v>10</v>
      </c>
      <c r="Q38" s="3" t="str">
        <f t="shared" si="0"/>
        <v>65 to 70</v>
      </c>
      <c r="R38" s="3">
        <f t="shared" si="1"/>
        <v>416</v>
      </c>
      <c r="S38" s="3">
        <f t="shared" si="2"/>
        <v>416</v>
      </c>
      <c r="T38" s="3">
        <v>0</v>
      </c>
      <c r="U38" s="4">
        <f>((80/7)*1+20)*0.01</f>
        <v>0.31428571428571433</v>
      </c>
      <c r="V38" s="5">
        <f t="shared" si="3"/>
        <v>130.74285714285716</v>
      </c>
      <c r="W38" s="4">
        <v>0</v>
      </c>
      <c r="X38" s="3">
        <f t="shared" si="4"/>
        <v>0</v>
      </c>
    </row>
    <row r="39" spans="1:24" ht="15">
      <c r="A39">
        <v>62.5</v>
      </c>
      <c r="B39" t="s">
        <v>47</v>
      </c>
      <c r="C39">
        <v>629</v>
      </c>
      <c r="F39">
        <v>21</v>
      </c>
      <c r="G39">
        <v>71</v>
      </c>
      <c r="H39">
        <v>140</v>
      </c>
      <c r="I39">
        <v>81</v>
      </c>
      <c r="J39">
        <v>14</v>
      </c>
      <c r="K39">
        <v>22</v>
      </c>
      <c r="L39">
        <v>105</v>
      </c>
      <c r="M39">
        <v>123</v>
      </c>
      <c r="N39">
        <v>51</v>
      </c>
      <c r="O39">
        <v>1</v>
      </c>
      <c r="Q39" s="3" t="str">
        <f t="shared" si="0"/>
        <v>60 to 65</v>
      </c>
      <c r="R39" s="3">
        <f t="shared" si="1"/>
        <v>629</v>
      </c>
      <c r="S39" s="3">
        <f t="shared" si="2"/>
        <v>629</v>
      </c>
      <c r="T39" s="3">
        <v>0</v>
      </c>
      <c r="U39" s="4">
        <v>0.2</v>
      </c>
      <c r="V39" s="5">
        <f t="shared" si="3"/>
        <v>125.80000000000001</v>
      </c>
      <c r="W39" s="4">
        <v>0</v>
      </c>
      <c r="X39" s="3">
        <f t="shared" si="4"/>
        <v>0</v>
      </c>
    </row>
    <row r="40" spans="1:24" ht="15">
      <c r="A40">
        <v>57.5</v>
      </c>
      <c r="B40" t="s">
        <v>48</v>
      </c>
      <c r="C40">
        <v>387</v>
      </c>
      <c r="F40">
        <v>51</v>
      </c>
      <c r="G40">
        <v>83</v>
      </c>
      <c r="H40">
        <v>68</v>
      </c>
      <c r="I40">
        <v>7</v>
      </c>
      <c r="K40">
        <v>1</v>
      </c>
      <c r="L40">
        <v>36</v>
      </c>
      <c r="M40">
        <v>73</v>
      </c>
      <c r="N40">
        <v>63</v>
      </c>
      <c r="O40">
        <v>5</v>
      </c>
      <c r="Q40" s="3" t="str">
        <f t="shared" si="0"/>
        <v>55 to 60</v>
      </c>
      <c r="R40" s="3">
        <f t="shared" si="1"/>
        <v>387</v>
      </c>
      <c r="S40" s="3">
        <v>0</v>
      </c>
      <c r="T40" s="3">
        <f aca="true" t="shared" si="5" ref="T40:T49">R40</f>
        <v>387</v>
      </c>
      <c r="U40" s="4">
        <v>0</v>
      </c>
      <c r="V40" s="3">
        <f t="shared" si="3"/>
        <v>0</v>
      </c>
      <c r="W40" s="4">
        <v>0.2</v>
      </c>
      <c r="X40" s="5">
        <f t="shared" si="4"/>
        <v>77.4</v>
      </c>
    </row>
    <row r="41" spans="1:24" ht="15">
      <c r="A41">
        <v>52.5</v>
      </c>
      <c r="B41" t="s">
        <v>49</v>
      </c>
      <c r="C41">
        <v>395</v>
      </c>
      <c r="E41">
        <v>19</v>
      </c>
      <c r="F41">
        <v>56</v>
      </c>
      <c r="G41">
        <v>98</v>
      </c>
      <c r="H41">
        <v>52</v>
      </c>
      <c r="I41">
        <v>1</v>
      </c>
      <c r="L41">
        <v>5</v>
      </c>
      <c r="M41">
        <v>81</v>
      </c>
      <c r="N41">
        <v>74</v>
      </c>
      <c r="O41">
        <v>9</v>
      </c>
      <c r="Q41" s="3" t="str">
        <f t="shared" si="0"/>
        <v>50 to 55</v>
      </c>
      <c r="R41" s="3">
        <f t="shared" si="1"/>
        <v>395</v>
      </c>
      <c r="S41" s="3">
        <v>0</v>
      </c>
      <c r="T41" s="3">
        <f t="shared" si="5"/>
        <v>395</v>
      </c>
      <c r="U41" s="4">
        <v>0</v>
      </c>
      <c r="V41" s="3">
        <f t="shared" si="3"/>
        <v>0</v>
      </c>
      <c r="W41" s="4">
        <f>((80/9)*1+20)*0.01</f>
        <v>0.2888888888888889</v>
      </c>
      <c r="X41" s="5">
        <f t="shared" si="4"/>
        <v>114.11111111111113</v>
      </c>
    </row>
    <row r="42" spans="1:24" ht="15">
      <c r="A42">
        <v>47.5</v>
      </c>
      <c r="B42" t="s">
        <v>50</v>
      </c>
      <c r="C42">
        <v>417</v>
      </c>
      <c r="D42">
        <v>18</v>
      </c>
      <c r="E42">
        <v>22</v>
      </c>
      <c r="F42">
        <v>101</v>
      </c>
      <c r="G42">
        <v>126</v>
      </c>
      <c r="H42">
        <v>12</v>
      </c>
      <c r="L42">
        <v>2</v>
      </c>
      <c r="M42">
        <v>45</v>
      </c>
      <c r="N42">
        <v>57</v>
      </c>
      <c r="O42">
        <v>34</v>
      </c>
      <c r="Q42" s="3" t="str">
        <f t="shared" si="0"/>
        <v>45 to 50</v>
      </c>
      <c r="R42" s="3">
        <f t="shared" si="1"/>
        <v>417</v>
      </c>
      <c r="S42" s="3">
        <v>0</v>
      </c>
      <c r="T42" s="3">
        <f t="shared" si="5"/>
        <v>417</v>
      </c>
      <c r="U42" s="4">
        <v>0</v>
      </c>
      <c r="V42" s="3">
        <f t="shared" si="3"/>
        <v>0</v>
      </c>
      <c r="W42" s="4">
        <f>((80/9)*2+20)*0.01</f>
        <v>0.37777777777777777</v>
      </c>
      <c r="X42" s="5">
        <f t="shared" si="4"/>
        <v>157.53333333333333</v>
      </c>
    </row>
    <row r="43" spans="1:24" ht="15">
      <c r="A43">
        <v>42.5</v>
      </c>
      <c r="B43" t="s">
        <v>51</v>
      </c>
      <c r="C43">
        <v>403</v>
      </c>
      <c r="D43">
        <v>66</v>
      </c>
      <c r="E43">
        <v>37</v>
      </c>
      <c r="F43">
        <v>83</v>
      </c>
      <c r="G43">
        <v>48</v>
      </c>
      <c r="H43">
        <v>2</v>
      </c>
      <c r="M43">
        <v>40</v>
      </c>
      <c r="N43">
        <v>63</v>
      </c>
      <c r="O43">
        <v>64</v>
      </c>
      <c r="Q43" s="3" t="str">
        <f t="shared" si="0"/>
        <v>40 to 45</v>
      </c>
      <c r="R43" s="3">
        <f t="shared" si="1"/>
        <v>403</v>
      </c>
      <c r="S43" s="3">
        <v>0</v>
      </c>
      <c r="T43" s="3">
        <f t="shared" si="5"/>
        <v>403</v>
      </c>
      <c r="U43" s="4">
        <v>0</v>
      </c>
      <c r="V43" s="3">
        <f t="shared" si="3"/>
        <v>0</v>
      </c>
      <c r="W43" s="4">
        <f>((80/9)*3+20)*0.01</f>
        <v>0.46666666666666673</v>
      </c>
      <c r="X43" s="5">
        <f t="shared" si="4"/>
        <v>188.0666666666667</v>
      </c>
    </row>
    <row r="44" spans="1:24" ht="15">
      <c r="A44">
        <v>37.5</v>
      </c>
      <c r="B44" t="s">
        <v>52</v>
      </c>
      <c r="C44">
        <v>707</v>
      </c>
      <c r="D44">
        <v>112</v>
      </c>
      <c r="E44">
        <v>130</v>
      </c>
      <c r="F44">
        <v>119</v>
      </c>
      <c r="G44">
        <v>23</v>
      </c>
      <c r="M44">
        <v>25</v>
      </c>
      <c r="N44">
        <v>103</v>
      </c>
      <c r="O44">
        <v>195</v>
      </c>
      <c r="Q44" s="3" t="str">
        <f t="shared" si="0"/>
        <v>35 to 40</v>
      </c>
      <c r="R44" s="3">
        <f t="shared" si="1"/>
        <v>707</v>
      </c>
      <c r="S44" s="3">
        <v>0</v>
      </c>
      <c r="T44" s="3">
        <f t="shared" si="5"/>
        <v>707</v>
      </c>
      <c r="U44" s="4">
        <v>0</v>
      </c>
      <c r="V44" s="3">
        <f t="shared" si="3"/>
        <v>0</v>
      </c>
      <c r="W44" s="4">
        <f>((80/9)*4+20)*0.01</f>
        <v>0.5555555555555556</v>
      </c>
      <c r="X44" s="5">
        <f t="shared" si="4"/>
        <v>392.77777777777777</v>
      </c>
    </row>
    <row r="45" spans="1:24" ht="15">
      <c r="A45">
        <v>32.5</v>
      </c>
      <c r="B45" t="s">
        <v>53</v>
      </c>
      <c r="C45">
        <v>439</v>
      </c>
      <c r="D45">
        <v>91</v>
      </c>
      <c r="E45">
        <v>109</v>
      </c>
      <c r="F45">
        <v>64</v>
      </c>
      <c r="G45">
        <v>6</v>
      </c>
      <c r="M45">
        <v>5</v>
      </c>
      <c r="N45">
        <v>50</v>
      </c>
      <c r="O45">
        <v>114</v>
      </c>
      <c r="Q45" s="3" t="str">
        <f t="shared" si="0"/>
        <v>30 to 35</v>
      </c>
      <c r="R45" s="3">
        <f t="shared" si="1"/>
        <v>439</v>
      </c>
      <c r="S45" s="3">
        <v>0</v>
      </c>
      <c r="T45" s="3">
        <f t="shared" si="5"/>
        <v>439</v>
      </c>
      <c r="U45" s="4">
        <v>0</v>
      </c>
      <c r="V45" s="3">
        <f t="shared" si="3"/>
        <v>0</v>
      </c>
      <c r="W45" s="4">
        <f>((80/9)*5+20)*0.01</f>
        <v>0.6444444444444445</v>
      </c>
      <c r="X45" s="5">
        <f t="shared" si="4"/>
        <v>282.91111111111115</v>
      </c>
    </row>
    <row r="46" spans="1:24" ht="15">
      <c r="A46">
        <v>27.5</v>
      </c>
      <c r="B46" t="s">
        <v>54</v>
      </c>
      <c r="C46">
        <v>272</v>
      </c>
      <c r="D46">
        <v>101</v>
      </c>
      <c r="E46">
        <v>56</v>
      </c>
      <c r="F46">
        <v>25</v>
      </c>
      <c r="M46">
        <v>2</v>
      </c>
      <c r="N46">
        <v>17</v>
      </c>
      <c r="O46">
        <v>71</v>
      </c>
      <c r="Q46" s="3" t="str">
        <f t="shared" si="0"/>
        <v>25 to 30</v>
      </c>
      <c r="R46" s="3">
        <f t="shared" si="1"/>
        <v>272</v>
      </c>
      <c r="S46" s="3">
        <v>0</v>
      </c>
      <c r="T46" s="3">
        <f t="shared" si="5"/>
        <v>272</v>
      </c>
      <c r="U46" s="4">
        <v>0</v>
      </c>
      <c r="V46" s="3">
        <f t="shared" si="3"/>
        <v>0</v>
      </c>
      <c r="W46" s="4">
        <f>((80/9)*6+20)*0.01</f>
        <v>0.7333333333333334</v>
      </c>
      <c r="X46" s="5">
        <f t="shared" si="4"/>
        <v>199.4666666666667</v>
      </c>
    </row>
    <row r="47" spans="1:24" ht="15">
      <c r="A47">
        <v>22.5</v>
      </c>
      <c r="B47" t="s">
        <v>55</v>
      </c>
      <c r="C47">
        <v>168</v>
      </c>
      <c r="D47">
        <v>75</v>
      </c>
      <c r="E47">
        <v>61</v>
      </c>
      <c r="F47">
        <v>7</v>
      </c>
      <c r="N47">
        <v>1</v>
      </c>
      <c r="O47">
        <v>24</v>
      </c>
      <c r="Q47" s="3" t="str">
        <f t="shared" si="0"/>
        <v>20 to 25</v>
      </c>
      <c r="R47" s="3">
        <f t="shared" si="1"/>
        <v>168</v>
      </c>
      <c r="S47" s="3">
        <v>0</v>
      </c>
      <c r="T47" s="3">
        <f t="shared" si="5"/>
        <v>168</v>
      </c>
      <c r="U47" s="4">
        <v>0</v>
      </c>
      <c r="V47" s="3">
        <f t="shared" si="3"/>
        <v>0</v>
      </c>
      <c r="W47" s="4">
        <f>((80/9)*7+20)*0.01</f>
        <v>0.8222222222222223</v>
      </c>
      <c r="X47" s="5">
        <f t="shared" si="4"/>
        <v>138.13333333333335</v>
      </c>
    </row>
    <row r="48" spans="1:24" ht="15">
      <c r="A48">
        <v>17.5</v>
      </c>
      <c r="B48" t="s">
        <v>56</v>
      </c>
      <c r="C48">
        <v>94</v>
      </c>
      <c r="D48">
        <v>49</v>
      </c>
      <c r="E48">
        <v>35</v>
      </c>
      <c r="O48">
        <v>10</v>
      </c>
      <c r="Q48" s="3" t="str">
        <f t="shared" si="0"/>
        <v>15 to 20</v>
      </c>
      <c r="R48" s="3">
        <f t="shared" si="1"/>
        <v>94</v>
      </c>
      <c r="S48" s="3">
        <v>0</v>
      </c>
      <c r="T48" s="3">
        <f t="shared" si="5"/>
        <v>94</v>
      </c>
      <c r="U48" s="4">
        <v>0</v>
      </c>
      <c r="V48" s="3">
        <f t="shared" si="3"/>
        <v>0</v>
      </c>
      <c r="W48" s="4">
        <f>((80/9)*8+20)*0.01</f>
        <v>0.9111111111111112</v>
      </c>
      <c r="X48" s="5">
        <f t="shared" si="4"/>
        <v>85.64444444444446</v>
      </c>
    </row>
    <row r="49" spans="1:24" ht="15">
      <c r="A49">
        <v>12.5</v>
      </c>
      <c r="B49" t="s">
        <v>57</v>
      </c>
      <c r="C49">
        <v>22</v>
      </c>
      <c r="D49">
        <v>15</v>
      </c>
      <c r="E49">
        <v>7</v>
      </c>
      <c r="Q49" s="3" t="str">
        <f t="shared" si="0"/>
        <v>10 to 15</v>
      </c>
      <c r="R49" s="3">
        <f t="shared" si="1"/>
        <v>22</v>
      </c>
      <c r="S49" s="3">
        <v>0</v>
      </c>
      <c r="T49" s="3">
        <f t="shared" si="5"/>
        <v>22</v>
      </c>
      <c r="U49" s="4">
        <v>0</v>
      </c>
      <c r="V49" s="3">
        <f t="shared" si="3"/>
        <v>0</v>
      </c>
      <c r="W49" s="4">
        <f>((80/9)*9+20)*0.01</f>
        <v>1</v>
      </c>
      <c r="X49" s="5">
        <f t="shared" si="4"/>
        <v>22</v>
      </c>
    </row>
    <row r="50" spans="17:24" ht="15">
      <c r="Q50" s="6" t="s">
        <v>58</v>
      </c>
      <c r="R50" s="2">
        <f>SUM(R32:R49)</f>
        <v>6205</v>
      </c>
      <c r="S50" s="2">
        <f>SUM(S32:S49)</f>
        <v>2901</v>
      </c>
      <c r="T50" s="2">
        <f>SUM(T32:T49)</f>
        <v>3304</v>
      </c>
      <c r="U50" s="2"/>
      <c r="V50" s="7">
        <f>SUM(V32:V49)</f>
        <v>1285.9142857142858</v>
      </c>
      <c r="W50" s="2"/>
      <c r="X50" s="7">
        <f>SUM(X32:X49)</f>
        <v>1658.0444444444447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spans="1:7" ht="15">
      <c r="A2" t="s">
        <v>1</v>
      </c>
      <c r="B2" t="s">
        <v>2</v>
      </c>
      <c r="C2">
        <v>13739</v>
      </c>
      <c r="D2" t="s">
        <v>3</v>
      </c>
      <c r="E2" t="s">
        <v>4</v>
      </c>
      <c r="F2" t="s">
        <v>5</v>
      </c>
      <c r="G2" t="s">
        <v>6</v>
      </c>
    </row>
    <row r="3" spans="1:2" ht="15">
      <c r="A3" t="s">
        <v>7</v>
      </c>
      <c r="B3" t="s">
        <v>8</v>
      </c>
    </row>
    <row r="4" ht="15">
      <c r="A4" t="s">
        <v>9</v>
      </c>
    </row>
    <row r="5" spans="1:7" ht="1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</row>
    <row r="6" spans="1:7" ht="15">
      <c r="A6" t="s">
        <v>17</v>
      </c>
      <c r="B6" t="s">
        <v>17</v>
      </c>
      <c r="C6" t="s">
        <v>17</v>
      </c>
      <c r="D6" t="s">
        <v>17</v>
      </c>
      <c r="E6" t="s">
        <v>17</v>
      </c>
      <c r="F6" t="s">
        <v>17</v>
      </c>
      <c r="G6" t="s">
        <v>17</v>
      </c>
    </row>
    <row r="7" spans="1:7" ht="15">
      <c r="A7" t="s">
        <v>17</v>
      </c>
      <c r="B7" t="s">
        <v>17</v>
      </c>
      <c r="C7" t="s">
        <v>17</v>
      </c>
      <c r="D7" t="s">
        <v>17</v>
      </c>
      <c r="E7" t="s">
        <v>17</v>
      </c>
      <c r="F7" t="s">
        <v>17</v>
      </c>
      <c r="G7" t="s">
        <v>17</v>
      </c>
    </row>
    <row r="8" spans="1:7" ht="15">
      <c r="A8" t="s">
        <v>17</v>
      </c>
      <c r="B8" t="s">
        <v>17</v>
      </c>
      <c r="C8" t="s">
        <v>17</v>
      </c>
      <c r="D8" t="s">
        <v>17</v>
      </c>
      <c r="E8" t="s">
        <v>17</v>
      </c>
      <c r="F8" t="s">
        <v>17</v>
      </c>
      <c r="G8" t="s">
        <v>17</v>
      </c>
    </row>
    <row r="9" spans="1:7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</row>
    <row r="10" spans="1:7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</row>
    <row r="11" spans="1:7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</row>
    <row r="12" spans="1:7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</row>
    <row r="13" spans="1:7" ht="15">
      <c r="A13" t="s">
        <v>17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</row>
    <row r="14" spans="1:7" ht="15">
      <c r="A14" t="s">
        <v>17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</row>
    <row r="15" spans="1:7" ht="15">
      <c r="A15" t="s">
        <v>17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</row>
    <row r="16" spans="1:7" ht="15">
      <c r="A16">
        <v>11</v>
      </c>
      <c r="B16">
        <v>11</v>
      </c>
      <c r="C16">
        <v>11</v>
      </c>
      <c r="D16">
        <v>11</v>
      </c>
      <c r="E16">
        <v>11</v>
      </c>
      <c r="F16">
        <v>11</v>
      </c>
      <c r="G16">
        <v>11</v>
      </c>
    </row>
    <row r="17" spans="1:7" ht="15">
      <c r="A17">
        <v>12</v>
      </c>
      <c r="B17">
        <v>12</v>
      </c>
      <c r="C17">
        <v>12</v>
      </c>
      <c r="D17">
        <v>12</v>
      </c>
      <c r="E17">
        <v>12</v>
      </c>
      <c r="F17">
        <v>12</v>
      </c>
      <c r="G17">
        <v>12</v>
      </c>
    </row>
    <row r="18" spans="1:7" ht="15">
      <c r="A18">
        <v>13</v>
      </c>
      <c r="B18">
        <v>13</v>
      </c>
      <c r="C18">
        <v>13</v>
      </c>
      <c r="D18">
        <v>13</v>
      </c>
      <c r="E18">
        <v>13</v>
      </c>
      <c r="F18">
        <v>13</v>
      </c>
      <c r="G18">
        <v>13</v>
      </c>
    </row>
    <row r="19" spans="1:7" ht="15">
      <c r="A19">
        <v>14</v>
      </c>
      <c r="B19">
        <v>14</v>
      </c>
      <c r="C19">
        <v>14</v>
      </c>
      <c r="D19">
        <v>14</v>
      </c>
      <c r="E19">
        <v>14</v>
      </c>
      <c r="F19">
        <v>14</v>
      </c>
      <c r="G19">
        <v>14</v>
      </c>
    </row>
    <row r="20" spans="1:7" ht="15">
      <c r="A20">
        <v>15</v>
      </c>
      <c r="B20">
        <v>15</v>
      </c>
      <c r="C20">
        <v>15</v>
      </c>
      <c r="D20">
        <v>15</v>
      </c>
      <c r="E20">
        <v>15</v>
      </c>
      <c r="F20">
        <v>15</v>
      </c>
      <c r="G20">
        <v>15</v>
      </c>
    </row>
    <row r="21" spans="1:7" ht="15">
      <c r="A21">
        <v>16</v>
      </c>
      <c r="B21">
        <v>16</v>
      </c>
      <c r="C21">
        <v>16</v>
      </c>
      <c r="D21">
        <v>16</v>
      </c>
      <c r="E21">
        <v>16</v>
      </c>
      <c r="F21">
        <v>16</v>
      </c>
      <c r="G21">
        <v>16</v>
      </c>
    </row>
    <row r="22" spans="1:7" ht="15">
      <c r="A22">
        <v>17</v>
      </c>
      <c r="B22">
        <v>17</v>
      </c>
      <c r="C22">
        <v>17</v>
      </c>
      <c r="D22">
        <v>17</v>
      </c>
      <c r="E22">
        <v>17</v>
      </c>
      <c r="F22">
        <v>17</v>
      </c>
      <c r="G22">
        <v>17</v>
      </c>
    </row>
    <row r="23" spans="1:7" ht="15">
      <c r="A23">
        <v>18</v>
      </c>
      <c r="B23">
        <v>18</v>
      </c>
      <c r="C23">
        <v>18</v>
      </c>
      <c r="D23">
        <v>18</v>
      </c>
      <c r="E23">
        <v>18</v>
      </c>
      <c r="F23">
        <v>18</v>
      </c>
      <c r="G23">
        <v>18</v>
      </c>
    </row>
    <row r="24" spans="1:7" ht="15">
      <c r="A24">
        <v>19</v>
      </c>
      <c r="B24">
        <v>19</v>
      </c>
      <c r="C24">
        <v>19</v>
      </c>
      <c r="D24">
        <v>19</v>
      </c>
      <c r="E24">
        <v>19</v>
      </c>
      <c r="F24">
        <v>19</v>
      </c>
      <c r="G24">
        <v>19</v>
      </c>
    </row>
    <row r="25" spans="1:7" ht="15">
      <c r="A25">
        <v>20</v>
      </c>
      <c r="B25">
        <v>20</v>
      </c>
      <c r="C25">
        <v>20</v>
      </c>
      <c r="D25">
        <v>20</v>
      </c>
      <c r="E25">
        <v>20</v>
      </c>
      <c r="F25">
        <v>20</v>
      </c>
      <c r="G25">
        <v>20</v>
      </c>
    </row>
    <row r="26" spans="1:7" ht="15">
      <c r="A26">
        <v>21</v>
      </c>
      <c r="B26">
        <v>21</v>
      </c>
      <c r="C26">
        <v>21</v>
      </c>
      <c r="D26">
        <v>21</v>
      </c>
      <c r="E26">
        <v>21</v>
      </c>
      <c r="F26">
        <v>21</v>
      </c>
      <c r="G26">
        <v>21</v>
      </c>
    </row>
    <row r="27" spans="1:7" ht="15">
      <c r="A27">
        <v>22</v>
      </c>
      <c r="B27">
        <v>22</v>
      </c>
      <c r="C27">
        <v>22</v>
      </c>
      <c r="D27">
        <v>22</v>
      </c>
      <c r="E27">
        <v>22</v>
      </c>
      <c r="F27">
        <v>22</v>
      </c>
      <c r="G27">
        <v>22</v>
      </c>
    </row>
    <row r="28" spans="1:7" ht="15">
      <c r="A28" t="s">
        <v>17</v>
      </c>
      <c r="B28" t="s">
        <v>17</v>
      </c>
      <c r="C28" t="s">
        <v>17</v>
      </c>
      <c r="D28" t="s">
        <v>17</v>
      </c>
      <c r="E28" t="s">
        <v>17</v>
      </c>
      <c r="F28" t="s">
        <v>17</v>
      </c>
      <c r="G28" t="s">
        <v>17</v>
      </c>
    </row>
    <row r="29" spans="1:7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</row>
    <row r="30" spans="3:24" ht="15">
      <c r="C30" t="s">
        <v>18</v>
      </c>
      <c r="D30" t="s">
        <v>19</v>
      </c>
      <c r="E30" t="s">
        <v>20</v>
      </c>
      <c r="F30" t="s">
        <v>21</v>
      </c>
      <c r="G30" t="s">
        <v>22</v>
      </c>
      <c r="H30" t="s">
        <v>23</v>
      </c>
      <c r="I30" t="s">
        <v>24</v>
      </c>
      <c r="J30" t="s">
        <v>25</v>
      </c>
      <c r="K30" t="s">
        <v>26</v>
      </c>
      <c r="L30" t="s">
        <v>27</v>
      </c>
      <c r="M30" t="s">
        <v>28</v>
      </c>
      <c r="N30" t="s">
        <v>29</v>
      </c>
      <c r="O30" t="s">
        <v>30</v>
      </c>
      <c r="Q30" s="1"/>
      <c r="R30" s="2" t="s">
        <v>18</v>
      </c>
      <c r="S30" s="2" t="s">
        <v>31</v>
      </c>
      <c r="T30" s="2" t="s">
        <v>32</v>
      </c>
      <c r="U30" s="2" t="s">
        <v>33</v>
      </c>
      <c r="V30" s="2" t="s">
        <v>33</v>
      </c>
      <c r="W30" s="2" t="s">
        <v>34</v>
      </c>
      <c r="X30" s="2" t="s">
        <v>34</v>
      </c>
    </row>
    <row r="31" spans="1:24" ht="15">
      <c r="A31" t="s">
        <v>35</v>
      </c>
      <c r="B31" t="s">
        <v>36</v>
      </c>
      <c r="C31" t="s">
        <v>37</v>
      </c>
      <c r="D31" t="s">
        <v>37</v>
      </c>
      <c r="E31" t="s">
        <v>37</v>
      </c>
      <c r="F31" t="s">
        <v>37</v>
      </c>
      <c r="G31" t="s">
        <v>37</v>
      </c>
      <c r="H31" t="s">
        <v>37</v>
      </c>
      <c r="I31" t="s">
        <v>37</v>
      </c>
      <c r="J31" t="s">
        <v>37</v>
      </c>
      <c r="K31" t="s">
        <v>37</v>
      </c>
      <c r="L31" t="s">
        <v>37</v>
      </c>
      <c r="M31" t="s">
        <v>37</v>
      </c>
      <c r="N31" t="s">
        <v>37</v>
      </c>
      <c r="O31" t="s">
        <v>37</v>
      </c>
      <c r="Q31" s="2" t="s">
        <v>36</v>
      </c>
      <c r="R31" s="2" t="s">
        <v>37</v>
      </c>
      <c r="S31" s="2" t="s">
        <v>37</v>
      </c>
      <c r="T31" s="2" t="s">
        <v>37</v>
      </c>
      <c r="U31" s="2" t="s">
        <v>38</v>
      </c>
      <c r="V31" s="2" t="s">
        <v>39</v>
      </c>
      <c r="W31" s="2" t="s">
        <v>38</v>
      </c>
      <c r="X31" s="2" t="s">
        <v>39</v>
      </c>
    </row>
    <row r="32" spans="1:24" ht="15">
      <c r="A32">
        <v>97.5</v>
      </c>
      <c r="B32" t="s">
        <v>40</v>
      </c>
      <c r="C32">
        <v>3</v>
      </c>
      <c r="J32">
        <v>3</v>
      </c>
      <c r="Q32" s="3" t="str">
        <f>B32</f>
        <v>95 to 100</v>
      </c>
      <c r="R32" s="3">
        <f>C32</f>
        <v>3</v>
      </c>
      <c r="S32" s="3">
        <f aca="true" t="shared" si="0" ref="S32:S39">R32</f>
        <v>3</v>
      </c>
      <c r="T32" s="3">
        <v>0</v>
      </c>
      <c r="U32" s="4">
        <f>((80/7)*7+20)*0.01</f>
        <v>1</v>
      </c>
      <c r="V32" s="5">
        <f>U32*C32</f>
        <v>3</v>
      </c>
      <c r="W32" s="4">
        <v>0</v>
      </c>
      <c r="X32" s="3">
        <f>W32*C32</f>
        <v>0</v>
      </c>
    </row>
    <row r="33" spans="1:24" ht="15">
      <c r="A33">
        <v>92.5</v>
      </c>
      <c r="B33" t="s">
        <v>41</v>
      </c>
      <c r="C33">
        <v>52</v>
      </c>
      <c r="I33">
        <v>11</v>
      </c>
      <c r="J33">
        <v>30</v>
      </c>
      <c r="K33">
        <v>11</v>
      </c>
      <c r="Q33" s="3" t="str">
        <f aca="true" t="shared" si="1" ref="Q33:R49">B33</f>
        <v>90 to 95</v>
      </c>
      <c r="R33" s="3">
        <f t="shared" si="1"/>
        <v>52</v>
      </c>
      <c r="S33" s="3">
        <f t="shared" si="0"/>
        <v>52</v>
      </c>
      <c r="T33" s="3">
        <v>0</v>
      </c>
      <c r="U33" s="4">
        <f>((80/7)*6+20)*0.01</f>
        <v>0.8857142857142857</v>
      </c>
      <c r="V33" s="5">
        <f aca="true" t="shared" si="2" ref="V33:V49">U33*C33</f>
        <v>46.05714285714286</v>
      </c>
      <c r="W33" s="4">
        <v>0</v>
      </c>
      <c r="X33" s="3">
        <f aca="true" t="shared" si="3" ref="X33:X49">W33*C33</f>
        <v>0</v>
      </c>
    </row>
    <row r="34" spans="1:24" ht="15">
      <c r="A34">
        <v>87.5</v>
      </c>
      <c r="B34" t="s">
        <v>42</v>
      </c>
      <c r="C34">
        <v>96</v>
      </c>
      <c r="I34">
        <v>32</v>
      </c>
      <c r="J34">
        <v>48</v>
      </c>
      <c r="K34">
        <v>14</v>
      </c>
      <c r="L34">
        <v>2</v>
      </c>
      <c r="Q34" s="3" t="str">
        <f t="shared" si="1"/>
        <v>85 to 90</v>
      </c>
      <c r="R34" s="3">
        <f t="shared" si="1"/>
        <v>96</v>
      </c>
      <c r="S34" s="3">
        <f t="shared" si="0"/>
        <v>96</v>
      </c>
      <c r="T34" s="3">
        <v>0</v>
      </c>
      <c r="U34" s="4">
        <f>((80/7)*5+20)*0.01</f>
        <v>0.7714285714285714</v>
      </c>
      <c r="V34" s="5">
        <f t="shared" si="2"/>
        <v>74.05714285714285</v>
      </c>
      <c r="W34" s="4">
        <v>0</v>
      </c>
      <c r="X34" s="3">
        <f t="shared" si="3"/>
        <v>0</v>
      </c>
    </row>
    <row r="35" spans="1:24" ht="15">
      <c r="A35">
        <v>82.5</v>
      </c>
      <c r="B35" t="s">
        <v>43</v>
      </c>
      <c r="C35">
        <v>425</v>
      </c>
      <c r="G35">
        <v>6</v>
      </c>
      <c r="H35">
        <v>13</v>
      </c>
      <c r="I35">
        <v>74</v>
      </c>
      <c r="J35">
        <v>154</v>
      </c>
      <c r="K35">
        <v>124</v>
      </c>
      <c r="L35">
        <v>50</v>
      </c>
      <c r="M35">
        <v>4</v>
      </c>
      <c r="Q35" s="3" t="str">
        <f t="shared" si="1"/>
        <v>80 to 85</v>
      </c>
      <c r="R35" s="3">
        <f t="shared" si="1"/>
        <v>425</v>
      </c>
      <c r="S35" s="3">
        <f t="shared" si="0"/>
        <v>425</v>
      </c>
      <c r="T35" s="3">
        <v>0</v>
      </c>
      <c r="U35" s="4">
        <f>((80/7)*4+20)*0.01</f>
        <v>0.6571428571428573</v>
      </c>
      <c r="V35" s="5">
        <f t="shared" si="2"/>
        <v>279.28571428571433</v>
      </c>
      <c r="W35" s="4">
        <v>0</v>
      </c>
      <c r="X35" s="3">
        <f t="shared" si="3"/>
        <v>0</v>
      </c>
    </row>
    <row r="36" spans="1:24" ht="15">
      <c r="A36">
        <v>77.5</v>
      </c>
      <c r="B36" t="s">
        <v>44</v>
      </c>
      <c r="C36">
        <v>436</v>
      </c>
      <c r="G36">
        <v>2</v>
      </c>
      <c r="H36">
        <v>65</v>
      </c>
      <c r="I36">
        <v>64</v>
      </c>
      <c r="J36">
        <v>84</v>
      </c>
      <c r="K36">
        <v>110</v>
      </c>
      <c r="L36">
        <v>85</v>
      </c>
      <c r="M36">
        <v>16</v>
      </c>
      <c r="N36">
        <v>10</v>
      </c>
      <c r="Q36" s="3" t="str">
        <f t="shared" si="1"/>
        <v>75 to 80</v>
      </c>
      <c r="R36" s="3">
        <f t="shared" si="1"/>
        <v>436</v>
      </c>
      <c r="S36" s="3">
        <f t="shared" si="0"/>
        <v>436</v>
      </c>
      <c r="T36" s="3">
        <v>0</v>
      </c>
      <c r="U36" s="4">
        <f>((80/7)*3+20)*0.01</f>
        <v>0.5428571428571428</v>
      </c>
      <c r="V36" s="5">
        <f t="shared" si="2"/>
        <v>236.68571428571425</v>
      </c>
      <c r="W36" s="4">
        <v>0</v>
      </c>
      <c r="X36" s="3">
        <f t="shared" si="3"/>
        <v>0</v>
      </c>
    </row>
    <row r="37" spans="1:24" ht="15">
      <c r="A37">
        <v>72.5</v>
      </c>
      <c r="B37" t="s">
        <v>45</v>
      </c>
      <c r="C37">
        <v>452</v>
      </c>
      <c r="G37">
        <v>23</v>
      </c>
      <c r="H37">
        <v>73</v>
      </c>
      <c r="I37">
        <v>89</v>
      </c>
      <c r="J37">
        <v>38</v>
      </c>
      <c r="K37">
        <v>69</v>
      </c>
      <c r="L37">
        <v>112</v>
      </c>
      <c r="M37">
        <v>38</v>
      </c>
      <c r="N37">
        <v>10</v>
      </c>
      <c r="Q37" s="3" t="str">
        <f t="shared" si="1"/>
        <v>70 to 75</v>
      </c>
      <c r="R37" s="3">
        <f t="shared" si="1"/>
        <v>452</v>
      </c>
      <c r="S37" s="3">
        <f t="shared" si="0"/>
        <v>452</v>
      </c>
      <c r="T37" s="3">
        <v>0</v>
      </c>
      <c r="U37" s="4">
        <f>((80/7)*2+20)*0.01</f>
        <v>0.4285714285714286</v>
      </c>
      <c r="V37" s="5">
        <f t="shared" si="2"/>
        <v>193.71428571428572</v>
      </c>
      <c r="W37" s="4">
        <v>0</v>
      </c>
      <c r="X37" s="3">
        <f t="shared" si="3"/>
        <v>0</v>
      </c>
    </row>
    <row r="38" spans="1:24" ht="15">
      <c r="A38">
        <v>67.5</v>
      </c>
      <c r="B38" t="s">
        <v>46</v>
      </c>
      <c r="C38">
        <v>269</v>
      </c>
      <c r="G38">
        <v>22</v>
      </c>
      <c r="H38">
        <v>55</v>
      </c>
      <c r="I38">
        <v>50</v>
      </c>
      <c r="J38">
        <v>9</v>
      </c>
      <c r="K38">
        <v>39</v>
      </c>
      <c r="L38">
        <v>32</v>
      </c>
      <c r="M38">
        <v>54</v>
      </c>
      <c r="N38">
        <v>8</v>
      </c>
      <c r="Q38" s="3" t="str">
        <f t="shared" si="1"/>
        <v>65 to 70</v>
      </c>
      <c r="R38" s="3">
        <f t="shared" si="1"/>
        <v>269</v>
      </c>
      <c r="S38" s="3">
        <f t="shared" si="0"/>
        <v>269</v>
      </c>
      <c r="T38" s="3">
        <v>0</v>
      </c>
      <c r="U38" s="4">
        <f>((80/7)*1+20)*0.01</f>
        <v>0.31428571428571433</v>
      </c>
      <c r="V38" s="5">
        <f t="shared" si="2"/>
        <v>84.54285714285716</v>
      </c>
      <c r="W38" s="4">
        <v>0</v>
      </c>
      <c r="X38" s="3">
        <f t="shared" si="3"/>
        <v>0</v>
      </c>
    </row>
    <row r="39" spans="1:24" ht="15">
      <c r="A39">
        <v>62.5</v>
      </c>
      <c r="B39" t="s">
        <v>47</v>
      </c>
      <c r="C39">
        <v>427</v>
      </c>
      <c r="F39">
        <v>21</v>
      </c>
      <c r="G39">
        <v>61</v>
      </c>
      <c r="H39">
        <v>98</v>
      </c>
      <c r="I39">
        <v>39</v>
      </c>
      <c r="J39">
        <v>6</v>
      </c>
      <c r="K39">
        <v>5</v>
      </c>
      <c r="L39">
        <v>65</v>
      </c>
      <c r="M39">
        <v>93</v>
      </c>
      <c r="N39">
        <v>38</v>
      </c>
      <c r="O39">
        <v>1</v>
      </c>
      <c r="Q39" s="3" t="str">
        <f t="shared" si="1"/>
        <v>60 to 65</v>
      </c>
      <c r="R39" s="3">
        <f t="shared" si="1"/>
        <v>427</v>
      </c>
      <c r="S39" s="3">
        <f t="shared" si="0"/>
        <v>427</v>
      </c>
      <c r="T39" s="3">
        <v>0</v>
      </c>
      <c r="U39" s="4">
        <v>0.2</v>
      </c>
      <c r="V39" s="5">
        <f t="shared" si="2"/>
        <v>85.4</v>
      </c>
      <c r="W39" s="4">
        <v>0</v>
      </c>
      <c r="X39" s="3">
        <f t="shared" si="3"/>
        <v>0</v>
      </c>
    </row>
    <row r="40" spans="1:24" ht="15">
      <c r="A40">
        <v>57.5</v>
      </c>
      <c r="B40" t="s">
        <v>48</v>
      </c>
      <c r="C40">
        <v>258</v>
      </c>
      <c r="F40">
        <v>47</v>
      </c>
      <c r="G40">
        <v>63</v>
      </c>
      <c r="H40">
        <v>33</v>
      </c>
      <c r="I40">
        <v>1</v>
      </c>
      <c r="L40">
        <v>12</v>
      </c>
      <c r="M40">
        <v>48</v>
      </c>
      <c r="N40">
        <v>49</v>
      </c>
      <c r="O40">
        <v>5</v>
      </c>
      <c r="Q40" s="3" t="str">
        <f t="shared" si="1"/>
        <v>55 to 60</v>
      </c>
      <c r="R40" s="3">
        <f t="shared" si="1"/>
        <v>258</v>
      </c>
      <c r="S40" s="3">
        <v>0</v>
      </c>
      <c r="T40" s="3">
        <f>R40</f>
        <v>258</v>
      </c>
      <c r="U40" s="4">
        <v>0</v>
      </c>
      <c r="V40" s="3">
        <f t="shared" si="2"/>
        <v>0</v>
      </c>
      <c r="W40" s="4">
        <v>0.2</v>
      </c>
      <c r="X40" s="5">
        <f t="shared" si="3"/>
        <v>51.6</v>
      </c>
    </row>
    <row r="41" spans="1:24" ht="15">
      <c r="A41">
        <v>52.5</v>
      </c>
      <c r="B41" t="s">
        <v>49</v>
      </c>
      <c r="C41">
        <v>289</v>
      </c>
      <c r="E41">
        <v>19</v>
      </c>
      <c r="F41">
        <v>50</v>
      </c>
      <c r="G41">
        <v>78</v>
      </c>
      <c r="H41">
        <v>31</v>
      </c>
      <c r="L41">
        <v>2</v>
      </c>
      <c r="M41">
        <v>54</v>
      </c>
      <c r="N41">
        <v>50</v>
      </c>
      <c r="O41">
        <v>5</v>
      </c>
      <c r="Q41" s="3" t="str">
        <f t="shared" si="1"/>
        <v>50 to 55</v>
      </c>
      <c r="R41" s="3">
        <f t="shared" si="1"/>
        <v>289</v>
      </c>
      <c r="S41" s="3">
        <v>0</v>
      </c>
      <c r="T41" s="3">
        <f aca="true" t="shared" si="4" ref="T41:T49">R41</f>
        <v>289</v>
      </c>
      <c r="U41" s="4">
        <v>0</v>
      </c>
      <c r="V41" s="3">
        <f t="shared" si="2"/>
        <v>0</v>
      </c>
      <c r="W41" s="4">
        <f>((80/9)*1+20)*0.01</f>
        <v>0.2888888888888889</v>
      </c>
      <c r="X41" s="5">
        <f t="shared" si="3"/>
        <v>83.4888888888889</v>
      </c>
    </row>
    <row r="42" spans="1:24" ht="15">
      <c r="A42">
        <v>47.5</v>
      </c>
      <c r="B42" t="s">
        <v>50</v>
      </c>
      <c r="C42">
        <v>299</v>
      </c>
      <c r="D42">
        <v>13</v>
      </c>
      <c r="E42">
        <v>20</v>
      </c>
      <c r="F42">
        <v>77</v>
      </c>
      <c r="G42">
        <v>78</v>
      </c>
      <c r="H42">
        <v>4</v>
      </c>
      <c r="M42">
        <v>29</v>
      </c>
      <c r="N42">
        <v>49</v>
      </c>
      <c r="O42">
        <v>29</v>
      </c>
      <c r="Q42" s="3" t="str">
        <f t="shared" si="1"/>
        <v>45 to 50</v>
      </c>
      <c r="R42" s="3">
        <f t="shared" si="1"/>
        <v>299</v>
      </c>
      <c r="S42" s="3">
        <v>0</v>
      </c>
      <c r="T42" s="3">
        <f t="shared" si="4"/>
        <v>299</v>
      </c>
      <c r="U42" s="4">
        <v>0</v>
      </c>
      <c r="V42" s="3">
        <f t="shared" si="2"/>
        <v>0</v>
      </c>
      <c r="W42" s="4">
        <f>((80/9)*2+20)*0.01</f>
        <v>0.37777777777777777</v>
      </c>
      <c r="X42" s="5">
        <f t="shared" si="3"/>
        <v>112.95555555555555</v>
      </c>
    </row>
    <row r="43" spans="1:24" ht="15">
      <c r="A43">
        <v>42.5</v>
      </c>
      <c r="B43" t="s">
        <v>51</v>
      </c>
      <c r="C43">
        <v>285</v>
      </c>
      <c r="D43">
        <v>55</v>
      </c>
      <c r="E43">
        <v>29</v>
      </c>
      <c r="F43">
        <v>56</v>
      </c>
      <c r="G43">
        <v>23</v>
      </c>
      <c r="M43">
        <v>25</v>
      </c>
      <c r="N43">
        <v>48</v>
      </c>
      <c r="O43">
        <v>49</v>
      </c>
      <c r="Q43" s="3" t="str">
        <f t="shared" si="1"/>
        <v>40 to 45</v>
      </c>
      <c r="R43" s="3">
        <f t="shared" si="1"/>
        <v>285</v>
      </c>
      <c r="S43" s="3">
        <v>0</v>
      </c>
      <c r="T43" s="3">
        <f t="shared" si="4"/>
        <v>285</v>
      </c>
      <c r="U43" s="4">
        <v>0</v>
      </c>
      <c r="V43" s="3">
        <f t="shared" si="2"/>
        <v>0</v>
      </c>
      <c r="W43" s="4">
        <f>((80/9)*3+20)*0.01</f>
        <v>0.46666666666666673</v>
      </c>
      <c r="X43" s="5">
        <f t="shared" si="3"/>
        <v>133.00000000000003</v>
      </c>
    </row>
    <row r="44" spans="1:24" ht="15">
      <c r="A44">
        <v>37.5</v>
      </c>
      <c r="B44" t="s">
        <v>52</v>
      </c>
      <c r="C44">
        <v>499</v>
      </c>
      <c r="D44">
        <v>89</v>
      </c>
      <c r="E44">
        <v>93</v>
      </c>
      <c r="F44">
        <v>74</v>
      </c>
      <c r="G44">
        <v>4</v>
      </c>
      <c r="M44">
        <v>11</v>
      </c>
      <c r="N44">
        <v>73</v>
      </c>
      <c r="O44">
        <v>155</v>
      </c>
      <c r="Q44" s="3" t="str">
        <f t="shared" si="1"/>
        <v>35 to 40</v>
      </c>
      <c r="R44" s="3">
        <f t="shared" si="1"/>
        <v>499</v>
      </c>
      <c r="S44" s="3">
        <v>0</v>
      </c>
      <c r="T44" s="3">
        <f t="shared" si="4"/>
        <v>499</v>
      </c>
      <c r="U44" s="4">
        <v>0</v>
      </c>
      <c r="V44" s="3">
        <f t="shared" si="2"/>
        <v>0</v>
      </c>
      <c r="W44" s="4">
        <f>((80/9)*4+20)*0.01</f>
        <v>0.5555555555555556</v>
      </c>
      <c r="X44" s="5">
        <f t="shared" si="3"/>
        <v>277.22222222222223</v>
      </c>
    </row>
    <row r="45" spans="1:24" ht="15">
      <c r="A45">
        <v>32.5</v>
      </c>
      <c r="B45" t="s">
        <v>53</v>
      </c>
      <c r="C45">
        <v>285</v>
      </c>
      <c r="D45">
        <v>68</v>
      </c>
      <c r="E45">
        <v>77</v>
      </c>
      <c r="F45">
        <v>40</v>
      </c>
      <c r="N45">
        <v>24</v>
      </c>
      <c r="O45">
        <v>76</v>
      </c>
      <c r="Q45" s="3" t="str">
        <f t="shared" si="1"/>
        <v>30 to 35</v>
      </c>
      <c r="R45" s="3">
        <f t="shared" si="1"/>
        <v>285</v>
      </c>
      <c r="S45" s="3">
        <v>0</v>
      </c>
      <c r="T45" s="3">
        <f t="shared" si="4"/>
        <v>285</v>
      </c>
      <c r="U45" s="4">
        <v>0</v>
      </c>
      <c r="V45" s="3">
        <f t="shared" si="2"/>
        <v>0</v>
      </c>
      <c r="W45" s="4">
        <f>((80/9)*5+20)*0.01</f>
        <v>0.6444444444444445</v>
      </c>
      <c r="X45" s="5">
        <f t="shared" si="3"/>
        <v>183.66666666666669</v>
      </c>
    </row>
    <row r="46" spans="1:24" ht="15">
      <c r="A46">
        <v>27.5</v>
      </c>
      <c r="B46" t="s">
        <v>54</v>
      </c>
      <c r="C46">
        <v>164</v>
      </c>
      <c r="D46">
        <v>74</v>
      </c>
      <c r="E46">
        <v>42</v>
      </c>
      <c r="F46">
        <v>7</v>
      </c>
      <c r="N46">
        <v>1</v>
      </c>
      <c r="O46">
        <v>40</v>
      </c>
      <c r="Q46" s="3" t="str">
        <f t="shared" si="1"/>
        <v>25 to 30</v>
      </c>
      <c r="R46" s="3">
        <f t="shared" si="1"/>
        <v>164</v>
      </c>
      <c r="S46" s="3">
        <v>0</v>
      </c>
      <c r="T46" s="3">
        <f t="shared" si="4"/>
        <v>164</v>
      </c>
      <c r="U46" s="4">
        <v>0</v>
      </c>
      <c r="V46" s="3">
        <f t="shared" si="2"/>
        <v>0</v>
      </c>
      <c r="W46" s="4">
        <f>((80/9)*6+20)*0.01</f>
        <v>0.7333333333333334</v>
      </c>
      <c r="X46" s="5">
        <f t="shared" si="3"/>
        <v>120.26666666666668</v>
      </c>
    </row>
    <row r="47" spans="1:24" ht="15">
      <c r="A47">
        <v>22.5</v>
      </c>
      <c r="B47" t="s">
        <v>55</v>
      </c>
      <c r="C47">
        <v>105</v>
      </c>
      <c r="D47">
        <v>48</v>
      </c>
      <c r="E47">
        <v>46</v>
      </c>
      <c r="O47">
        <v>11</v>
      </c>
      <c r="Q47" s="3" t="str">
        <f t="shared" si="1"/>
        <v>20 to 25</v>
      </c>
      <c r="R47" s="3">
        <f t="shared" si="1"/>
        <v>105</v>
      </c>
      <c r="S47" s="3">
        <v>0</v>
      </c>
      <c r="T47" s="3">
        <f t="shared" si="4"/>
        <v>105</v>
      </c>
      <c r="U47" s="4">
        <v>0</v>
      </c>
      <c r="V47" s="3">
        <f t="shared" si="2"/>
        <v>0</v>
      </c>
      <c r="W47" s="4">
        <f>((80/9)*7+20)*0.01</f>
        <v>0.8222222222222223</v>
      </c>
      <c r="X47" s="5">
        <f t="shared" si="3"/>
        <v>86.33333333333334</v>
      </c>
    </row>
    <row r="48" spans="1:24" ht="15">
      <c r="A48">
        <v>17.5</v>
      </c>
      <c r="B48" t="s">
        <v>56</v>
      </c>
      <c r="C48">
        <v>30</v>
      </c>
      <c r="D48">
        <v>19</v>
      </c>
      <c r="E48">
        <v>10</v>
      </c>
      <c r="O48">
        <v>1</v>
      </c>
      <c r="Q48" s="3" t="str">
        <f t="shared" si="1"/>
        <v>15 to 20</v>
      </c>
      <c r="R48" s="3">
        <f t="shared" si="1"/>
        <v>30</v>
      </c>
      <c r="S48" s="3">
        <v>0</v>
      </c>
      <c r="T48" s="3">
        <f t="shared" si="4"/>
        <v>30</v>
      </c>
      <c r="U48" s="4">
        <v>0</v>
      </c>
      <c r="V48" s="3">
        <f t="shared" si="2"/>
        <v>0</v>
      </c>
      <c r="W48" s="4">
        <f>((80/9)*8+20)*0.01</f>
        <v>0.9111111111111112</v>
      </c>
      <c r="X48" s="5">
        <f t="shared" si="3"/>
        <v>27.333333333333336</v>
      </c>
    </row>
    <row r="49" spans="1:24" ht="15">
      <c r="A49">
        <v>12.5</v>
      </c>
      <c r="B49" t="s">
        <v>57</v>
      </c>
      <c r="C49">
        <v>6</v>
      </c>
      <c r="D49">
        <v>6</v>
      </c>
      <c r="Q49" s="3" t="str">
        <f t="shared" si="1"/>
        <v>10 to 15</v>
      </c>
      <c r="R49" s="3">
        <f t="shared" si="1"/>
        <v>6</v>
      </c>
      <c r="S49" s="3">
        <v>0</v>
      </c>
      <c r="T49" s="3">
        <f t="shared" si="4"/>
        <v>6</v>
      </c>
      <c r="U49" s="4">
        <v>0</v>
      </c>
      <c r="V49" s="3">
        <f t="shared" si="2"/>
        <v>0</v>
      </c>
      <c r="W49" s="4">
        <f>((80/9)*9+20)*0.01</f>
        <v>1</v>
      </c>
      <c r="X49" s="5">
        <f t="shared" si="3"/>
        <v>6</v>
      </c>
    </row>
    <row r="50" spans="17:24" ht="15">
      <c r="Q50" s="6" t="s">
        <v>58</v>
      </c>
      <c r="R50" s="2">
        <f>SUM(R32:R49)</f>
        <v>4380</v>
      </c>
      <c r="S50" s="2">
        <f>SUM(S32:S49)</f>
        <v>2160</v>
      </c>
      <c r="T50" s="2">
        <f>SUM(T32:T49)</f>
        <v>2220</v>
      </c>
      <c r="U50" s="2"/>
      <c r="V50" s="7">
        <f>SUM(V32:V49)</f>
        <v>1002.7428571428571</v>
      </c>
      <c r="W50" s="2"/>
      <c r="X50" s="7">
        <f>SUM(X32:X49)</f>
        <v>1081.8666666666666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0" bestFit="1" customWidth="1"/>
    <col min="2" max="2" width="30.00390625" style="0" bestFit="1" customWidth="1"/>
    <col min="4" max="8" width="9.140625" style="10" customWidth="1"/>
    <col min="9" max="9" width="10.421875" style="0" customWidth="1"/>
    <col min="10" max="10" width="10.8515625" style="0" customWidth="1"/>
    <col min="11" max="11" width="26.7109375" style="0" customWidth="1"/>
    <col min="12" max="12" width="9.8515625" style="0" bestFit="1" customWidth="1"/>
  </cols>
  <sheetData>
    <row r="1" ht="18.75">
      <c r="A1" s="9" t="s">
        <v>67</v>
      </c>
    </row>
    <row r="2" spans="1:12" ht="15">
      <c r="A2" s="80" t="s">
        <v>123</v>
      </c>
      <c r="B2" s="11"/>
      <c r="C2" s="12"/>
      <c r="D2" s="12"/>
      <c r="E2" s="12"/>
      <c r="F2" s="12"/>
      <c r="G2" s="12"/>
      <c r="H2" s="11"/>
      <c r="I2" s="11"/>
      <c r="J2" s="11"/>
      <c r="K2" s="11"/>
      <c r="L2" s="11"/>
    </row>
    <row r="3" spans="1:12" s="16" customFormat="1" ht="45">
      <c r="A3" s="13"/>
      <c r="B3" s="14"/>
      <c r="C3" s="78" t="s">
        <v>68</v>
      </c>
      <c r="D3" s="78"/>
      <c r="E3" s="78"/>
      <c r="F3" s="78" t="s">
        <v>69</v>
      </c>
      <c r="G3" s="78"/>
      <c r="H3" s="78"/>
      <c r="I3" s="15" t="s">
        <v>70</v>
      </c>
      <c r="J3" s="15" t="s">
        <v>71</v>
      </c>
      <c r="K3" s="14"/>
      <c r="L3" s="15" t="s">
        <v>72</v>
      </c>
    </row>
    <row r="4" spans="1:12" ht="15.75" thickBot="1">
      <c r="A4" s="17" t="s">
        <v>73</v>
      </c>
      <c r="B4" s="18" t="s">
        <v>74</v>
      </c>
      <c r="C4" s="19" t="s">
        <v>75</v>
      </c>
      <c r="D4" s="19" t="s">
        <v>76</v>
      </c>
      <c r="E4" s="19" t="s">
        <v>77</v>
      </c>
      <c r="F4" s="19" t="s">
        <v>75</v>
      </c>
      <c r="G4" s="19" t="s">
        <v>76</v>
      </c>
      <c r="H4" s="19" t="s">
        <v>77</v>
      </c>
      <c r="I4" s="20" t="s">
        <v>77</v>
      </c>
      <c r="J4" s="20" t="s">
        <v>78</v>
      </c>
      <c r="K4" s="20" t="s">
        <v>79</v>
      </c>
      <c r="L4" s="20" t="s">
        <v>77</v>
      </c>
    </row>
    <row r="5" spans="1:12" ht="15">
      <c r="A5" s="73">
        <v>1</v>
      </c>
      <c r="B5" s="79" t="s">
        <v>80</v>
      </c>
      <c r="C5" s="69">
        <v>0</v>
      </c>
      <c r="D5" s="69">
        <v>24</v>
      </c>
      <c r="E5" s="69">
        <f>IF(SIGN(D5-C5)=-1,D5-C5+24,D5-C5)</f>
        <v>24</v>
      </c>
      <c r="F5" s="69">
        <v>0</v>
      </c>
      <c r="G5" s="69">
        <v>24</v>
      </c>
      <c r="H5" s="69">
        <f>IF(SIGN(G5-F5)=-1,G5-F5+24,G5-F5)</f>
        <v>24</v>
      </c>
      <c r="I5" s="69">
        <v>8760</v>
      </c>
      <c r="J5" s="71">
        <f>I5/8760</f>
        <v>1</v>
      </c>
      <c r="K5" s="21" t="s">
        <v>81</v>
      </c>
      <c r="L5" s="21">
        <f>'[2]BIN1'!S50</f>
        <v>3801</v>
      </c>
    </row>
    <row r="6" spans="1:12" ht="15">
      <c r="A6" s="73"/>
      <c r="B6" s="76"/>
      <c r="C6" s="69"/>
      <c r="D6" s="69"/>
      <c r="E6" s="69"/>
      <c r="F6" s="69"/>
      <c r="G6" s="69"/>
      <c r="H6" s="69"/>
      <c r="I6" s="69"/>
      <c r="J6" s="71"/>
      <c r="K6" s="22" t="s">
        <v>82</v>
      </c>
      <c r="L6" s="22">
        <f>'[2]BIN1'!$T$50</f>
        <v>4959</v>
      </c>
    </row>
    <row r="7" spans="1:12" ht="15">
      <c r="A7" s="73"/>
      <c r="B7" s="76"/>
      <c r="C7" s="69"/>
      <c r="D7" s="69"/>
      <c r="E7" s="69"/>
      <c r="F7" s="69"/>
      <c r="G7" s="69"/>
      <c r="H7" s="69"/>
      <c r="I7" s="69"/>
      <c r="J7" s="71"/>
      <c r="K7" s="22" t="s">
        <v>83</v>
      </c>
      <c r="L7" s="22">
        <f>'[2]BIN1'!S50</f>
        <v>3801</v>
      </c>
    </row>
    <row r="8" spans="1:12" ht="15">
      <c r="A8" s="73"/>
      <c r="B8" s="76"/>
      <c r="C8" s="69"/>
      <c r="D8" s="69"/>
      <c r="E8" s="69"/>
      <c r="F8" s="69"/>
      <c r="G8" s="69"/>
      <c r="H8" s="69"/>
      <c r="I8" s="69"/>
      <c r="J8" s="71"/>
      <c r="K8" s="22" t="s">
        <v>84</v>
      </c>
      <c r="L8" s="23">
        <f>I5+0.2*(8760-I5)</f>
        <v>8760</v>
      </c>
    </row>
    <row r="9" spans="1:12" ht="15.75" thickBot="1">
      <c r="A9" s="74"/>
      <c r="B9" s="77"/>
      <c r="C9" s="70"/>
      <c r="D9" s="70"/>
      <c r="E9" s="70"/>
      <c r="F9" s="70"/>
      <c r="G9" s="70"/>
      <c r="H9" s="70"/>
      <c r="I9" s="70"/>
      <c r="J9" s="72"/>
      <c r="K9" s="24" t="s">
        <v>85</v>
      </c>
      <c r="L9" s="24">
        <f>$C$64</f>
        <v>1032</v>
      </c>
    </row>
    <row r="10" spans="1:12" ht="15">
      <c r="A10" s="73">
        <f>A5+1</f>
        <v>2</v>
      </c>
      <c r="B10" s="75" t="s">
        <v>86</v>
      </c>
      <c r="C10" s="68">
        <v>8</v>
      </c>
      <c r="D10" s="68">
        <v>20</v>
      </c>
      <c r="E10" s="68">
        <f>IF(SIGN(D10-C10)=-1,D10-C10+24,D10-C10)</f>
        <v>12</v>
      </c>
      <c r="F10" s="68">
        <v>8</v>
      </c>
      <c r="G10" s="68">
        <v>10</v>
      </c>
      <c r="H10" s="68">
        <f>IF(SIGN(G10-F10)=-1,G10-F10+24,G10-F10)</f>
        <v>2</v>
      </c>
      <c r="I10" s="69">
        <f>E10*5*52+H10*2*52</f>
        <v>3328</v>
      </c>
      <c r="J10" s="71">
        <f>I10/8760</f>
        <v>0.37990867579908677</v>
      </c>
      <c r="K10" s="21" t="s">
        <v>81</v>
      </c>
      <c r="L10" s="21">
        <f>'[2]BIN2'!$S$50</f>
        <v>1610</v>
      </c>
    </row>
    <row r="11" spans="1:12" ht="15">
      <c r="A11" s="73"/>
      <c r="B11" s="76"/>
      <c r="C11" s="69"/>
      <c r="D11" s="69"/>
      <c r="E11" s="69"/>
      <c r="F11" s="69"/>
      <c r="G11" s="69"/>
      <c r="H11" s="69"/>
      <c r="I11" s="69"/>
      <c r="J11" s="71"/>
      <c r="K11" s="22" t="s">
        <v>82</v>
      </c>
      <c r="L11" s="22">
        <f>'[2]BIN1'!$T$50</f>
        <v>4959</v>
      </c>
    </row>
    <row r="12" spans="1:12" ht="15">
      <c r="A12" s="73"/>
      <c r="B12" s="76"/>
      <c r="C12" s="69"/>
      <c r="D12" s="69"/>
      <c r="E12" s="69"/>
      <c r="F12" s="69"/>
      <c r="G12" s="69"/>
      <c r="H12" s="69"/>
      <c r="I12" s="69"/>
      <c r="J12" s="71"/>
      <c r="K12" s="22" t="s">
        <v>83</v>
      </c>
      <c r="L12" s="21">
        <f>'[2]BIN2'!$S$50</f>
        <v>1610</v>
      </c>
    </row>
    <row r="13" spans="1:12" ht="15">
      <c r="A13" s="73"/>
      <c r="B13" s="76"/>
      <c r="C13" s="69"/>
      <c r="D13" s="69"/>
      <c r="E13" s="69"/>
      <c r="F13" s="69"/>
      <c r="G13" s="69"/>
      <c r="H13" s="69"/>
      <c r="I13" s="69"/>
      <c r="J13" s="71"/>
      <c r="K13" s="22" t="s">
        <v>84</v>
      </c>
      <c r="L13" s="23">
        <f>I10+0.2*(8760-I10)</f>
        <v>4414.4</v>
      </c>
    </row>
    <row r="14" spans="1:12" ht="15.75" thickBot="1">
      <c r="A14" s="74"/>
      <c r="B14" s="77"/>
      <c r="C14" s="70"/>
      <c r="D14" s="70"/>
      <c r="E14" s="70"/>
      <c r="F14" s="70"/>
      <c r="G14" s="70"/>
      <c r="H14" s="70"/>
      <c r="I14" s="70"/>
      <c r="J14" s="72"/>
      <c r="K14" s="24" t="s">
        <v>85</v>
      </c>
      <c r="L14" s="24">
        <f>$C$64</f>
        <v>1032</v>
      </c>
    </row>
    <row r="15" spans="1:12" ht="15">
      <c r="A15" s="73">
        <f>A10+1</f>
        <v>3</v>
      </c>
      <c r="B15" s="75" t="s">
        <v>87</v>
      </c>
      <c r="C15" s="68">
        <v>8</v>
      </c>
      <c r="D15" s="68">
        <v>18</v>
      </c>
      <c r="E15" s="68">
        <f>IF(SIGN(D15-C15)=-1,D15-C15+24,D15-C15)</f>
        <v>10</v>
      </c>
      <c r="F15" s="68">
        <v>8</v>
      </c>
      <c r="G15" s="68">
        <v>10</v>
      </c>
      <c r="H15" s="68">
        <f>IF(SIGN(G15-F15)=-1,G15-F15+24,G15-F15)</f>
        <v>2</v>
      </c>
      <c r="I15" s="68">
        <f>E15*5*52+H15*2*52</f>
        <v>2808</v>
      </c>
      <c r="J15" s="71">
        <f>I15/8760</f>
        <v>0.32054794520547947</v>
      </c>
      <c r="K15" s="25" t="s">
        <v>81</v>
      </c>
      <c r="L15" s="21">
        <f>'[2]BIN3'!$S$50</f>
        <v>1375</v>
      </c>
    </row>
    <row r="16" spans="1:12" ht="15">
      <c r="A16" s="73"/>
      <c r="B16" s="76"/>
      <c r="C16" s="69"/>
      <c r="D16" s="69"/>
      <c r="E16" s="69"/>
      <c r="F16" s="69"/>
      <c r="G16" s="69"/>
      <c r="H16" s="69"/>
      <c r="I16" s="69"/>
      <c r="J16" s="71"/>
      <c r="K16" s="22" t="s">
        <v>82</v>
      </c>
      <c r="L16" s="22">
        <f>'[2]BIN1'!$T$50</f>
        <v>4959</v>
      </c>
    </row>
    <row r="17" spans="1:12" ht="15">
      <c r="A17" s="73"/>
      <c r="B17" s="76"/>
      <c r="C17" s="69"/>
      <c r="D17" s="69"/>
      <c r="E17" s="69"/>
      <c r="F17" s="69"/>
      <c r="G17" s="69"/>
      <c r="H17" s="69"/>
      <c r="I17" s="69"/>
      <c r="J17" s="71"/>
      <c r="K17" s="22" t="s">
        <v>83</v>
      </c>
      <c r="L17" s="21">
        <f>'[2]BIN3'!$S$50</f>
        <v>1375</v>
      </c>
    </row>
    <row r="18" spans="1:12" ht="15">
      <c r="A18" s="73"/>
      <c r="B18" s="76"/>
      <c r="C18" s="69"/>
      <c r="D18" s="69"/>
      <c r="E18" s="69"/>
      <c r="F18" s="69"/>
      <c r="G18" s="69"/>
      <c r="H18" s="69"/>
      <c r="I18" s="69"/>
      <c r="J18" s="71"/>
      <c r="K18" s="22" t="s">
        <v>84</v>
      </c>
      <c r="L18" s="23">
        <f>I15+0.2*(8760-I15)</f>
        <v>3998.4</v>
      </c>
    </row>
    <row r="19" spans="1:12" ht="15.75" thickBot="1">
      <c r="A19" s="74"/>
      <c r="B19" s="77"/>
      <c r="C19" s="70"/>
      <c r="D19" s="70"/>
      <c r="E19" s="70"/>
      <c r="F19" s="70"/>
      <c r="G19" s="70"/>
      <c r="H19" s="70"/>
      <c r="I19" s="70"/>
      <c r="J19" s="72"/>
      <c r="K19" s="24" t="s">
        <v>85</v>
      </c>
      <c r="L19" s="24">
        <f>$C$64</f>
        <v>1032</v>
      </c>
    </row>
    <row r="20" spans="1:12" ht="15">
      <c r="A20" s="73">
        <f>A15+1</f>
        <v>4</v>
      </c>
      <c r="B20" s="75" t="s">
        <v>88</v>
      </c>
      <c r="C20" s="68">
        <v>0</v>
      </c>
      <c r="D20" s="68">
        <v>24</v>
      </c>
      <c r="E20" s="68">
        <f>IF(SIGN(D20-C20)=-1,D20-C20+24,D20-C20)</f>
        <v>24</v>
      </c>
      <c r="F20" s="68">
        <v>0</v>
      </c>
      <c r="G20" s="68">
        <v>24</v>
      </c>
      <c r="H20" s="68">
        <f>IF(SIGN(G20-F20)=-1,G20-F20+24,G20-F20)</f>
        <v>24</v>
      </c>
      <c r="I20" s="68">
        <v>8760</v>
      </c>
      <c r="J20" s="71">
        <f>I20/8760</f>
        <v>1</v>
      </c>
      <c r="K20" s="25" t="s">
        <v>81</v>
      </c>
      <c r="L20" s="21">
        <f>'[2]BIN4'!$S$50</f>
        <v>3801</v>
      </c>
    </row>
    <row r="21" spans="1:12" ht="15">
      <c r="A21" s="73"/>
      <c r="B21" s="76"/>
      <c r="C21" s="69"/>
      <c r="D21" s="69"/>
      <c r="E21" s="69"/>
      <c r="F21" s="69"/>
      <c r="G21" s="69"/>
      <c r="H21" s="69"/>
      <c r="I21" s="69"/>
      <c r="J21" s="71"/>
      <c r="K21" s="22" t="s">
        <v>82</v>
      </c>
      <c r="L21" s="22">
        <f>'[2]BIN1'!$T$50</f>
        <v>4959</v>
      </c>
    </row>
    <row r="22" spans="1:12" ht="15">
      <c r="A22" s="73"/>
      <c r="B22" s="76"/>
      <c r="C22" s="69"/>
      <c r="D22" s="69"/>
      <c r="E22" s="69"/>
      <c r="F22" s="69"/>
      <c r="G22" s="69"/>
      <c r="H22" s="69"/>
      <c r="I22" s="69"/>
      <c r="J22" s="71"/>
      <c r="K22" s="22" t="s">
        <v>83</v>
      </c>
      <c r="L22" s="21">
        <f>'[2]BIN4'!$S$50</f>
        <v>3801</v>
      </c>
    </row>
    <row r="23" spans="1:12" ht="15">
      <c r="A23" s="73"/>
      <c r="B23" s="76"/>
      <c r="C23" s="69"/>
      <c r="D23" s="69"/>
      <c r="E23" s="69"/>
      <c r="F23" s="69"/>
      <c r="G23" s="69"/>
      <c r="H23" s="69"/>
      <c r="I23" s="69"/>
      <c r="J23" s="71"/>
      <c r="K23" s="22" t="s">
        <v>84</v>
      </c>
      <c r="L23" s="23" t="s">
        <v>89</v>
      </c>
    </row>
    <row r="24" spans="1:12" ht="15.75" thickBot="1">
      <c r="A24" s="74"/>
      <c r="B24" s="77"/>
      <c r="C24" s="70"/>
      <c r="D24" s="70"/>
      <c r="E24" s="70"/>
      <c r="F24" s="70"/>
      <c r="G24" s="70"/>
      <c r="H24" s="70"/>
      <c r="I24" s="70"/>
      <c r="J24" s="72"/>
      <c r="K24" s="24" t="s">
        <v>85</v>
      </c>
      <c r="L24" s="24" t="s">
        <v>89</v>
      </c>
    </row>
    <row r="25" spans="1:12" ht="15">
      <c r="A25" s="73">
        <f>A20+1</f>
        <v>5</v>
      </c>
      <c r="B25" s="75" t="s">
        <v>90</v>
      </c>
      <c r="C25" s="68">
        <v>6</v>
      </c>
      <c r="D25" s="68">
        <v>2</v>
      </c>
      <c r="E25" s="68">
        <f>IF(SIGN(D25-C25)=-1,D25-C25+24,D25-C25)</f>
        <v>20</v>
      </c>
      <c r="F25" s="68">
        <v>8</v>
      </c>
      <c r="G25" s="68">
        <v>24</v>
      </c>
      <c r="H25" s="68">
        <f>IF(SIGN(G25-F25)=-1,G25-F25+24,G25-F25)</f>
        <v>16</v>
      </c>
      <c r="I25" s="68">
        <f>E25*5*52+H25*2*52</f>
        <v>6864</v>
      </c>
      <c r="J25" s="71">
        <f>I25/8760</f>
        <v>0.7835616438356164</v>
      </c>
      <c r="K25" s="25" t="s">
        <v>81</v>
      </c>
      <c r="L25" s="21" t="s">
        <v>89</v>
      </c>
    </row>
    <row r="26" spans="1:12" ht="15">
      <c r="A26" s="73"/>
      <c r="B26" s="76"/>
      <c r="C26" s="69"/>
      <c r="D26" s="69"/>
      <c r="E26" s="69"/>
      <c r="F26" s="69"/>
      <c r="G26" s="69"/>
      <c r="H26" s="69"/>
      <c r="I26" s="69"/>
      <c r="J26" s="71"/>
      <c r="K26" s="22" t="s">
        <v>82</v>
      </c>
      <c r="L26" s="22" t="s">
        <v>89</v>
      </c>
    </row>
    <row r="27" spans="1:12" ht="15">
      <c r="A27" s="73"/>
      <c r="B27" s="76"/>
      <c r="C27" s="69"/>
      <c r="D27" s="69"/>
      <c r="E27" s="69"/>
      <c r="F27" s="69"/>
      <c r="G27" s="69"/>
      <c r="H27" s="69"/>
      <c r="I27" s="69"/>
      <c r="J27" s="71"/>
      <c r="K27" s="22" t="s">
        <v>83</v>
      </c>
      <c r="L27" s="21" t="s">
        <v>89</v>
      </c>
    </row>
    <row r="28" spans="1:12" ht="15">
      <c r="A28" s="73"/>
      <c r="B28" s="76"/>
      <c r="C28" s="69"/>
      <c r="D28" s="69"/>
      <c r="E28" s="69"/>
      <c r="F28" s="69"/>
      <c r="G28" s="69"/>
      <c r="H28" s="69"/>
      <c r="I28" s="69"/>
      <c r="J28" s="71"/>
      <c r="K28" s="22" t="s">
        <v>84</v>
      </c>
      <c r="L28" s="23">
        <f>I25+0.2*(8760-I25)</f>
        <v>7243.2</v>
      </c>
    </row>
    <row r="29" spans="1:12" ht="15.75" thickBot="1">
      <c r="A29" s="74"/>
      <c r="B29" s="77"/>
      <c r="C29" s="70"/>
      <c r="D29" s="70"/>
      <c r="E29" s="70"/>
      <c r="F29" s="70"/>
      <c r="G29" s="70"/>
      <c r="H29" s="70"/>
      <c r="I29" s="70"/>
      <c r="J29" s="72"/>
      <c r="K29" s="24" t="s">
        <v>85</v>
      </c>
      <c r="L29" s="24">
        <f>$C$64</f>
        <v>1032</v>
      </c>
    </row>
    <row r="30" spans="1:12" ht="15">
      <c r="A30" s="73">
        <f>A25+1</f>
        <v>6</v>
      </c>
      <c r="B30" s="75" t="s">
        <v>91</v>
      </c>
      <c r="C30" s="68">
        <v>7</v>
      </c>
      <c r="D30" s="68">
        <v>17</v>
      </c>
      <c r="E30" s="68">
        <f>IF(SIGN(D30-C30)=-1,D30-C30+24,D30-C30)</f>
        <v>10</v>
      </c>
      <c r="F30" s="68">
        <v>8</v>
      </c>
      <c r="G30" s="68">
        <v>12</v>
      </c>
      <c r="H30" s="68">
        <f>IF(SIGN(G30-F30)=-1,G30-F30+24,G30-F30)</f>
        <v>4</v>
      </c>
      <c r="I30" s="68">
        <f>E30*5*52+H30*2*52</f>
        <v>3016</v>
      </c>
      <c r="J30" s="71">
        <f>I30/8760</f>
        <v>0.34429223744292237</v>
      </c>
      <c r="K30" s="25" t="s">
        <v>81</v>
      </c>
      <c r="L30" s="21">
        <f>'[2]BIN6'!$S$50</f>
        <v>1444</v>
      </c>
    </row>
    <row r="31" spans="1:12" ht="15">
      <c r="A31" s="73"/>
      <c r="B31" s="76"/>
      <c r="C31" s="69"/>
      <c r="D31" s="69"/>
      <c r="E31" s="69"/>
      <c r="F31" s="69"/>
      <c r="G31" s="69"/>
      <c r="H31" s="69"/>
      <c r="I31" s="69"/>
      <c r="J31" s="71"/>
      <c r="K31" s="22" t="s">
        <v>82</v>
      </c>
      <c r="L31" s="22">
        <f>'[2]BIN1'!$T$50</f>
        <v>4959</v>
      </c>
    </row>
    <row r="32" spans="1:12" ht="15">
      <c r="A32" s="73"/>
      <c r="B32" s="76"/>
      <c r="C32" s="69"/>
      <c r="D32" s="69"/>
      <c r="E32" s="69"/>
      <c r="F32" s="69"/>
      <c r="G32" s="69"/>
      <c r="H32" s="69"/>
      <c r="I32" s="69"/>
      <c r="J32" s="71"/>
      <c r="K32" s="22" t="s">
        <v>83</v>
      </c>
      <c r="L32" s="21">
        <f>'[2]BIN6'!$S$50</f>
        <v>1444</v>
      </c>
    </row>
    <row r="33" spans="1:12" ht="15">
      <c r="A33" s="73"/>
      <c r="B33" s="76"/>
      <c r="C33" s="69"/>
      <c r="D33" s="69"/>
      <c r="E33" s="69"/>
      <c r="F33" s="69"/>
      <c r="G33" s="69"/>
      <c r="H33" s="69"/>
      <c r="I33" s="69"/>
      <c r="J33" s="71"/>
      <c r="K33" s="22" t="s">
        <v>84</v>
      </c>
      <c r="L33" s="23">
        <f>I30+0.2*(8760-I30)</f>
        <v>4164.8</v>
      </c>
    </row>
    <row r="34" spans="1:12" ht="15.75" thickBot="1">
      <c r="A34" s="74"/>
      <c r="B34" s="77"/>
      <c r="C34" s="70"/>
      <c r="D34" s="70"/>
      <c r="E34" s="70"/>
      <c r="F34" s="70"/>
      <c r="G34" s="70"/>
      <c r="H34" s="70"/>
      <c r="I34" s="70"/>
      <c r="J34" s="72"/>
      <c r="K34" s="24" t="s">
        <v>85</v>
      </c>
      <c r="L34" s="24">
        <f>$C$64</f>
        <v>1032</v>
      </c>
    </row>
    <row r="35" spans="1:12" ht="15">
      <c r="A35" s="73">
        <f>A30+1</f>
        <v>7</v>
      </c>
      <c r="B35" s="75" t="s">
        <v>92</v>
      </c>
      <c r="C35" s="68">
        <v>8</v>
      </c>
      <c r="D35" s="68">
        <v>20</v>
      </c>
      <c r="E35" s="68">
        <f>IF(SIGN(D35-C35)=-1,D35-C35+24,D35-C35)</f>
        <v>12</v>
      </c>
      <c r="F35" s="68">
        <v>8</v>
      </c>
      <c r="G35" s="68">
        <v>12</v>
      </c>
      <c r="H35" s="68">
        <f>IF(SIGN(G35-F35)=-1,G35-F35+24,G35-F35)</f>
        <v>4</v>
      </c>
      <c r="I35" s="68">
        <f>E35*5*52+H35*2*52</f>
        <v>3536</v>
      </c>
      <c r="J35" s="71">
        <f>I35/8760</f>
        <v>0.40365296803652967</v>
      </c>
      <c r="K35" s="25" t="s">
        <v>81</v>
      </c>
      <c r="L35" s="21">
        <f>'[2]BIN7'!$S$50</f>
        <v>1718</v>
      </c>
    </row>
    <row r="36" spans="1:12" ht="15">
      <c r="A36" s="73"/>
      <c r="B36" s="76"/>
      <c r="C36" s="69"/>
      <c r="D36" s="69"/>
      <c r="E36" s="69"/>
      <c r="F36" s="69"/>
      <c r="G36" s="69"/>
      <c r="H36" s="69"/>
      <c r="I36" s="69"/>
      <c r="J36" s="71"/>
      <c r="K36" s="22" t="s">
        <v>82</v>
      </c>
      <c r="L36" s="22">
        <f>'[2]BIN1'!$T$50</f>
        <v>4959</v>
      </c>
    </row>
    <row r="37" spans="1:12" ht="15">
      <c r="A37" s="73"/>
      <c r="B37" s="76"/>
      <c r="C37" s="69"/>
      <c r="D37" s="69"/>
      <c r="E37" s="69"/>
      <c r="F37" s="69"/>
      <c r="G37" s="69"/>
      <c r="H37" s="69"/>
      <c r="I37" s="69"/>
      <c r="J37" s="71"/>
      <c r="K37" s="22" t="s">
        <v>83</v>
      </c>
      <c r="L37" s="21">
        <f>'[2]BIN7'!$S$50</f>
        <v>1718</v>
      </c>
    </row>
    <row r="38" spans="1:12" ht="15">
      <c r="A38" s="73"/>
      <c r="B38" s="76"/>
      <c r="C38" s="69"/>
      <c r="D38" s="69"/>
      <c r="E38" s="69"/>
      <c r="F38" s="69"/>
      <c r="G38" s="69"/>
      <c r="H38" s="69"/>
      <c r="I38" s="69"/>
      <c r="J38" s="71"/>
      <c r="K38" s="22" t="s">
        <v>84</v>
      </c>
      <c r="L38" s="23">
        <f>I35+0.2*(8760-I35)</f>
        <v>4580.8</v>
      </c>
    </row>
    <row r="39" spans="1:12" ht="15.75" thickBot="1">
      <c r="A39" s="74"/>
      <c r="B39" s="77"/>
      <c r="C39" s="70"/>
      <c r="D39" s="70"/>
      <c r="E39" s="70"/>
      <c r="F39" s="70"/>
      <c r="G39" s="70"/>
      <c r="H39" s="70"/>
      <c r="I39" s="70"/>
      <c r="J39" s="72"/>
      <c r="K39" s="24" t="s">
        <v>85</v>
      </c>
      <c r="L39" s="24">
        <f>$C$64</f>
        <v>1032</v>
      </c>
    </row>
    <row r="40" spans="1:12" ht="15">
      <c r="A40" s="73">
        <f>A35+1</f>
        <v>8</v>
      </c>
      <c r="B40" s="75" t="s">
        <v>93</v>
      </c>
      <c r="C40" s="68">
        <v>9</v>
      </c>
      <c r="D40" s="68">
        <v>22</v>
      </c>
      <c r="E40" s="68">
        <f>IF(SIGN(D40-C40)=-1,D40-C40+24,D40-C40)</f>
        <v>13</v>
      </c>
      <c r="F40" s="68">
        <v>9</v>
      </c>
      <c r="G40" s="68">
        <v>22</v>
      </c>
      <c r="H40" s="68">
        <f>IF(SIGN(G40-F40)=-1,G40-F40+24,G40-F40)</f>
        <v>13</v>
      </c>
      <c r="I40" s="68">
        <f>E40*5*52+H40*2*52</f>
        <v>4732</v>
      </c>
      <c r="J40" s="71">
        <f>I40/8760</f>
        <v>0.5401826484018265</v>
      </c>
      <c r="K40" s="25" t="s">
        <v>81</v>
      </c>
      <c r="L40" s="21">
        <f>'[2]BIN8'!$S$50</f>
        <v>2347</v>
      </c>
    </row>
    <row r="41" spans="1:12" ht="15">
      <c r="A41" s="73"/>
      <c r="B41" s="76"/>
      <c r="C41" s="69"/>
      <c r="D41" s="69"/>
      <c r="E41" s="69"/>
      <c r="F41" s="69"/>
      <c r="G41" s="69"/>
      <c r="H41" s="69"/>
      <c r="I41" s="69"/>
      <c r="J41" s="71"/>
      <c r="K41" s="22" t="s">
        <v>82</v>
      </c>
      <c r="L41" s="22">
        <f>'[2]BIN1'!$T$50</f>
        <v>4959</v>
      </c>
    </row>
    <row r="42" spans="1:12" ht="15">
      <c r="A42" s="73"/>
      <c r="B42" s="76"/>
      <c r="C42" s="69"/>
      <c r="D42" s="69"/>
      <c r="E42" s="69"/>
      <c r="F42" s="69"/>
      <c r="G42" s="69"/>
      <c r="H42" s="69"/>
      <c r="I42" s="69"/>
      <c r="J42" s="71"/>
      <c r="K42" s="22" t="s">
        <v>83</v>
      </c>
      <c r="L42" s="21">
        <f>'[2]BIN8'!$S$50</f>
        <v>2347</v>
      </c>
    </row>
    <row r="43" spans="1:12" ht="15">
      <c r="A43" s="73"/>
      <c r="B43" s="76"/>
      <c r="C43" s="69"/>
      <c r="D43" s="69"/>
      <c r="E43" s="69"/>
      <c r="F43" s="69"/>
      <c r="G43" s="69"/>
      <c r="H43" s="69"/>
      <c r="I43" s="69"/>
      <c r="J43" s="71"/>
      <c r="K43" s="22" t="s">
        <v>84</v>
      </c>
      <c r="L43" s="23">
        <f>I40+0.2*(8760-I40)</f>
        <v>5537.6</v>
      </c>
    </row>
    <row r="44" spans="1:12" ht="15.75" thickBot="1">
      <c r="A44" s="74"/>
      <c r="B44" s="77"/>
      <c r="C44" s="70"/>
      <c r="D44" s="70"/>
      <c r="E44" s="70"/>
      <c r="F44" s="70"/>
      <c r="G44" s="70"/>
      <c r="H44" s="70"/>
      <c r="I44" s="70"/>
      <c r="J44" s="72"/>
      <c r="K44" s="24" t="s">
        <v>85</v>
      </c>
      <c r="L44" s="24">
        <f>$C$64</f>
        <v>1032</v>
      </c>
    </row>
    <row r="45" spans="1:12" ht="15">
      <c r="A45" s="73">
        <f>A40+1</f>
        <v>9</v>
      </c>
      <c r="B45" s="75" t="s">
        <v>94</v>
      </c>
      <c r="C45" s="68">
        <v>6</v>
      </c>
      <c r="D45" s="68">
        <v>23</v>
      </c>
      <c r="E45" s="68">
        <f>IF(SIGN(D45-C45)=-1,D45-C45+24,D45-C45)</f>
        <v>17</v>
      </c>
      <c r="F45" s="68">
        <v>6</v>
      </c>
      <c r="G45" s="68">
        <v>23</v>
      </c>
      <c r="H45" s="68">
        <f>IF(SIGN(G45-F45)=-1,G45-F45+24,G45-F45)</f>
        <v>17</v>
      </c>
      <c r="I45" s="68">
        <f>E45*5*52+H45*2*52</f>
        <v>6188</v>
      </c>
      <c r="J45" s="71">
        <f>I45/8760</f>
        <v>0.7063926940639269</v>
      </c>
      <c r="K45" s="25" t="s">
        <v>81</v>
      </c>
      <c r="L45" s="21">
        <f>'[2]BIN9'!$S$50</f>
        <v>2901</v>
      </c>
    </row>
    <row r="46" spans="1:12" ht="15">
      <c r="A46" s="73"/>
      <c r="B46" s="76"/>
      <c r="C46" s="69"/>
      <c r="D46" s="69"/>
      <c r="E46" s="69"/>
      <c r="F46" s="69"/>
      <c r="G46" s="69"/>
      <c r="H46" s="69"/>
      <c r="I46" s="69"/>
      <c r="J46" s="71"/>
      <c r="K46" s="22" t="s">
        <v>82</v>
      </c>
      <c r="L46" s="22">
        <f>'[2]BIN1'!$T$50</f>
        <v>4959</v>
      </c>
    </row>
    <row r="47" spans="1:12" ht="15">
      <c r="A47" s="73"/>
      <c r="B47" s="76"/>
      <c r="C47" s="69"/>
      <c r="D47" s="69"/>
      <c r="E47" s="69"/>
      <c r="F47" s="69"/>
      <c r="G47" s="69"/>
      <c r="H47" s="69"/>
      <c r="I47" s="69"/>
      <c r="J47" s="71"/>
      <c r="K47" s="22" t="s">
        <v>83</v>
      </c>
      <c r="L47" s="21">
        <f>'[2]BIN9'!$S$50</f>
        <v>2901</v>
      </c>
    </row>
    <row r="48" spans="1:12" ht="15">
      <c r="A48" s="73"/>
      <c r="B48" s="76"/>
      <c r="C48" s="69"/>
      <c r="D48" s="69"/>
      <c r="E48" s="69"/>
      <c r="F48" s="69"/>
      <c r="G48" s="69"/>
      <c r="H48" s="69"/>
      <c r="I48" s="69"/>
      <c r="J48" s="71"/>
      <c r="K48" s="22" t="s">
        <v>84</v>
      </c>
      <c r="L48" s="23">
        <f>I45+0.2*(8760-I45)</f>
        <v>6702.4</v>
      </c>
    </row>
    <row r="49" spans="1:12" ht="15.75" thickBot="1">
      <c r="A49" s="74"/>
      <c r="B49" s="77"/>
      <c r="C49" s="70"/>
      <c r="D49" s="70"/>
      <c r="E49" s="70"/>
      <c r="F49" s="70"/>
      <c r="G49" s="70"/>
      <c r="H49" s="70"/>
      <c r="I49" s="70"/>
      <c r="J49" s="72"/>
      <c r="K49" s="24" t="s">
        <v>85</v>
      </c>
      <c r="L49" s="24">
        <f>$C$64</f>
        <v>1032</v>
      </c>
    </row>
    <row r="50" spans="1:12" ht="15">
      <c r="A50" s="73">
        <f>A45+1</f>
        <v>10</v>
      </c>
      <c r="B50" s="75" t="s">
        <v>95</v>
      </c>
      <c r="C50" s="68">
        <v>11</v>
      </c>
      <c r="D50" s="68">
        <v>23</v>
      </c>
      <c r="E50" s="68">
        <f>IF(SIGN(D50-C50)=-1,D50-C50+24,D50-C50)</f>
        <v>12</v>
      </c>
      <c r="F50" s="68">
        <v>11</v>
      </c>
      <c r="G50" s="68">
        <v>23</v>
      </c>
      <c r="H50" s="68">
        <f>IF(SIGN(G50-F50)=-1,G50-F50+24,G50-F50)</f>
        <v>12</v>
      </c>
      <c r="I50" s="68">
        <f>E50*5*52+H50*2*52</f>
        <v>4368</v>
      </c>
      <c r="J50" s="71">
        <f>I50/8760</f>
        <v>0.4986301369863014</v>
      </c>
      <c r="K50" s="25" t="s">
        <v>81</v>
      </c>
      <c r="L50" s="21">
        <f>'[2]BIN10'!$S$50</f>
        <v>2160</v>
      </c>
    </row>
    <row r="51" spans="1:12" ht="15">
      <c r="A51" s="73"/>
      <c r="B51" s="76"/>
      <c r="C51" s="69"/>
      <c r="D51" s="69"/>
      <c r="E51" s="69"/>
      <c r="F51" s="69"/>
      <c r="G51" s="69"/>
      <c r="H51" s="69"/>
      <c r="I51" s="69"/>
      <c r="J51" s="71"/>
      <c r="K51" s="22" t="s">
        <v>82</v>
      </c>
      <c r="L51" s="22">
        <f>'[2]BIN1'!$T$50</f>
        <v>4959</v>
      </c>
    </row>
    <row r="52" spans="1:12" ht="15">
      <c r="A52" s="73"/>
      <c r="B52" s="76"/>
      <c r="C52" s="69"/>
      <c r="D52" s="69"/>
      <c r="E52" s="69"/>
      <c r="F52" s="69"/>
      <c r="G52" s="69"/>
      <c r="H52" s="69"/>
      <c r="I52" s="69"/>
      <c r="J52" s="71"/>
      <c r="K52" s="22" t="s">
        <v>83</v>
      </c>
      <c r="L52" s="21">
        <f>'[2]BIN10'!$S$50</f>
        <v>2160</v>
      </c>
    </row>
    <row r="53" spans="1:12" ht="15">
      <c r="A53" s="73"/>
      <c r="B53" s="76"/>
      <c r="C53" s="69"/>
      <c r="D53" s="69"/>
      <c r="E53" s="69"/>
      <c r="F53" s="69"/>
      <c r="G53" s="69"/>
      <c r="H53" s="69"/>
      <c r="I53" s="69"/>
      <c r="J53" s="71"/>
      <c r="K53" s="22" t="s">
        <v>84</v>
      </c>
      <c r="L53" s="23">
        <f>I50+0.2*(8760-I50)</f>
        <v>5246.4</v>
      </c>
    </row>
    <row r="54" spans="1:12" ht="15.75" thickBot="1">
      <c r="A54" s="74"/>
      <c r="B54" s="77"/>
      <c r="C54" s="70"/>
      <c r="D54" s="70"/>
      <c r="E54" s="70"/>
      <c r="F54" s="70"/>
      <c r="G54" s="70"/>
      <c r="H54" s="70"/>
      <c r="I54" s="70"/>
      <c r="J54" s="72"/>
      <c r="K54" s="24" t="s">
        <v>85</v>
      </c>
      <c r="L54" s="24">
        <f>$C$64</f>
        <v>1032</v>
      </c>
    </row>
    <row r="55" spans="2:12" ht="15">
      <c r="B55" s="26"/>
      <c r="C55" s="27"/>
      <c r="D55" s="27"/>
      <c r="E55" s="27"/>
      <c r="F55" s="27"/>
      <c r="G55" s="27"/>
      <c r="H55" s="27"/>
      <c r="I55" s="27"/>
      <c r="J55" s="27"/>
      <c r="K55" s="28"/>
      <c r="L55" s="28"/>
    </row>
    <row r="56" spans="2:3" ht="15">
      <c r="B56" s="1" t="s">
        <v>96</v>
      </c>
      <c r="C56" s="1" t="s">
        <v>97</v>
      </c>
    </row>
    <row r="57" spans="2:11" ht="15">
      <c r="B57" s="28" t="s">
        <v>81</v>
      </c>
      <c r="C57" t="s">
        <v>98</v>
      </c>
      <c r="I57" s="29"/>
      <c r="J57" s="29"/>
      <c r="K57" s="10"/>
    </row>
    <row r="58" spans="2:11" ht="15">
      <c r="B58" s="28" t="s">
        <v>82</v>
      </c>
      <c r="C58" t="s">
        <v>99</v>
      </c>
      <c r="I58" s="29"/>
      <c r="J58" s="29"/>
      <c r="K58" s="10"/>
    </row>
    <row r="59" spans="2:11" ht="15">
      <c r="B59" s="28" t="s">
        <v>83</v>
      </c>
      <c r="C59" t="s">
        <v>98</v>
      </c>
      <c r="I59" s="29"/>
      <c r="J59" s="29"/>
      <c r="K59" s="10"/>
    </row>
    <row r="60" spans="2:11" ht="15">
      <c r="B60" s="28" t="s">
        <v>84</v>
      </c>
      <c r="C60" t="s">
        <v>100</v>
      </c>
      <c r="I60" s="29"/>
      <c r="J60" s="29"/>
      <c r="K60" s="10"/>
    </row>
    <row r="61" spans="2:11" ht="15">
      <c r="B61" s="28" t="s">
        <v>85</v>
      </c>
      <c r="C61" t="s">
        <v>101</v>
      </c>
      <c r="I61" s="29"/>
      <c r="J61" s="29"/>
      <c r="K61" s="10"/>
    </row>
    <row r="63" spans="2:4" ht="15">
      <c r="B63" s="6" t="s">
        <v>102</v>
      </c>
      <c r="C63" s="2" t="s">
        <v>39</v>
      </c>
      <c r="D63" s="30"/>
    </row>
    <row r="64" spans="2:4" ht="15">
      <c r="B64" s="31" t="s">
        <v>103</v>
      </c>
      <c r="C64" s="32">
        <f>SUMIF(B65:B71,B64,C65:C71)</f>
        <v>1032</v>
      </c>
      <c r="D64" s="33"/>
    </row>
    <row r="65" spans="2:4" ht="15">
      <c r="B65" s="34" t="s">
        <v>104</v>
      </c>
      <c r="C65" s="35">
        <v>784</v>
      </c>
      <c r="D65" s="12"/>
    </row>
    <row r="66" spans="2:4" ht="15">
      <c r="B66" s="36" t="s">
        <v>105</v>
      </c>
      <c r="C66" s="37">
        <v>482</v>
      </c>
      <c r="D66" s="12"/>
    </row>
    <row r="67" spans="2:4" ht="15">
      <c r="B67" s="36" t="s">
        <v>106</v>
      </c>
      <c r="C67" s="37">
        <v>929</v>
      </c>
      <c r="D67" s="12"/>
    </row>
    <row r="68" spans="2:4" ht="15">
      <c r="B68" s="36" t="s">
        <v>103</v>
      </c>
      <c r="C68" s="37">
        <v>1032</v>
      </c>
      <c r="D68" s="12"/>
    </row>
    <row r="69" spans="2:4" ht="15">
      <c r="B69" s="36" t="s">
        <v>107</v>
      </c>
      <c r="C69" s="37">
        <v>737</v>
      </c>
      <c r="D69" s="12"/>
    </row>
    <row r="70" spans="2:4" ht="15">
      <c r="B70" s="36" t="s">
        <v>108</v>
      </c>
      <c r="C70" s="37">
        <v>621</v>
      </c>
      <c r="D70" s="12"/>
    </row>
    <row r="71" spans="2:4" ht="15">
      <c r="B71" s="17" t="s">
        <v>109</v>
      </c>
      <c r="C71" s="38">
        <v>659</v>
      </c>
      <c r="D71" s="12"/>
    </row>
    <row r="73" ht="15">
      <c r="B73" s="28" t="s">
        <v>110</v>
      </c>
    </row>
    <row r="74" ht="15">
      <c r="B74" s="28"/>
    </row>
    <row r="75" ht="15">
      <c r="B75" s="28"/>
    </row>
    <row r="76" ht="15">
      <c r="B76" s="28"/>
    </row>
    <row r="77" ht="15">
      <c r="B77" s="28"/>
    </row>
    <row r="78" ht="15">
      <c r="B78" s="28"/>
    </row>
    <row r="79" ht="15">
      <c r="B79" s="28"/>
    </row>
  </sheetData>
  <sheetProtection/>
  <mergeCells count="102">
    <mergeCell ref="G5:G9"/>
    <mergeCell ref="H5:H9"/>
    <mergeCell ref="G10:G14"/>
    <mergeCell ref="H10:H14"/>
    <mergeCell ref="C3:E3"/>
    <mergeCell ref="F3:H3"/>
    <mergeCell ref="A5:A9"/>
    <mergeCell ref="B5:B9"/>
    <mergeCell ref="C5:C9"/>
    <mergeCell ref="D5:D9"/>
    <mergeCell ref="E5:E9"/>
    <mergeCell ref="F5:F9"/>
    <mergeCell ref="G15:G19"/>
    <mergeCell ref="H15:H19"/>
    <mergeCell ref="I5:I9"/>
    <mergeCell ref="J5:J9"/>
    <mergeCell ref="A10:A14"/>
    <mergeCell ref="B10:B14"/>
    <mergeCell ref="C10:C14"/>
    <mergeCell ref="D10:D14"/>
    <mergeCell ref="E10:E14"/>
    <mergeCell ref="F10:F14"/>
    <mergeCell ref="G20:G24"/>
    <mergeCell ref="H20:H24"/>
    <mergeCell ref="I10:I14"/>
    <mergeCell ref="J10:J14"/>
    <mergeCell ref="A15:A19"/>
    <mergeCell ref="B15:B19"/>
    <mergeCell ref="C15:C19"/>
    <mergeCell ref="D15:D19"/>
    <mergeCell ref="E15:E19"/>
    <mergeCell ref="F15:F19"/>
    <mergeCell ref="G25:G29"/>
    <mergeCell ref="H25:H29"/>
    <mergeCell ref="I15:I19"/>
    <mergeCell ref="J15:J19"/>
    <mergeCell ref="A20:A24"/>
    <mergeCell ref="B20:B24"/>
    <mergeCell ref="C20:C24"/>
    <mergeCell ref="D20:D24"/>
    <mergeCell ref="E20:E24"/>
    <mergeCell ref="F20:F24"/>
    <mergeCell ref="G30:G34"/>
    <mergeCell ref="H30:H34"/>
    <mergeCell ref="I20:I24"/>
    <mergeCell ref="J20:J24"/>
    <mergeCell ref="A25:A29"/>
    <mergeCell ref="B25:B29"/>
    <mergeCell ref="C25:C29"/>
    <mergeCell ref="D25:D29"/>
    <mergeCell ref="E25:E29"/>
    <mergeCell ref="F25:F29"/>
    <mergeCell ref="G35:G39"/>
    <mergeCell ref="H35:H39"/>
    <mergeCell ref="I25:I29"/>
    <mergeCell ref="J25:J29"/>
    <mergeCell ref="A30:A34"/>
    <mergeCell ref="B30:B34"/>
    <mergeCell ref="C30:C34"/>
    <mergeCell ref="D30:D34"/>
    <mergeCell ref="E30:E34"/>
    <mergeCell ref="F30:F34"/>
    <mergeCell ref="G40:G44"/>
    <mergeCell ref="H40:H44"/>
    <mergeCell ref="I30:I34"/>
    <mergeCell ref="J30:J34"/>
    <mergeCell ref="A35:A39"/>
    <mergeCell ref="B35:B39"/>
    <mergeCell ref="C35:C39"/>
    <mergeCell ref="D35:D39"/>
    <mergeCell ref="E35:E39"/>
    <mergeCell ref="F35:F39"/>
    <mergeCell ref="G45:G49"/>
    <mergeCell ref="H45:H49"/>
    <mergeCell ref="I35:I39"/>
    <mergeCell ref="J35:J39"/>
    <mergeCell ref="A40:A44"/>
    <mergeCell ref="B40:B44"/>
    <mergeCell ref="C40:C44"/>
    <mergeCell ref="D40:D44"/>
    <mergeCell ref="E40:E44"/>
    <mergeCell ref="F40:F44"/>
    <mergeCell ref="G50:G54"/>
    <mergeCell ref="H50:H54"/>
    <mergeCell ref="I40:I44"/>
    <mergeCell ref="J40:J44"/>
    <mergeCell ref="A45:A49"/>
    <mergeCell ref="B45:B49"/>
    <mergeCell ref="C45:C49"/>
    <mergeCell ref="D45:D49"/>
    <mergeCell ref="E45:E49"/>
    <mergeCell ref="F45:F49"/>
    <mergeCell ref="I50:I54"/>
    <mergeCell ref="J50:J54"/>
    <mergeCell ref="I45:I49"/>
    <mergeCell ref="J45:J49"/>
    <mergeCell ref="A50:A54"/>
    <mergeCell ref="B50:B54"/>
    <mergeCell ref="C50:C54"/>
    <mergeCell ref="D50:D54"/>
    <mergeCell ref="E50:E54"/>
    <mergeCell ref="F50:F54"/>
  </mergeCells>
  <dataValidations count="1">
    <dataValidation type="list" allowBlank="1" showErrorMessage="1" sqref="B64">
      <formula1>$B$65:$B$71</formula1>
    </dataValidation>
  </dataValidations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spans="1:7" ht="15">
      <c r="A2" t="s">
        <v>1</v>
      </c>
      <c r="B2" t="s">
        <v>2</v>
      </c>
      <c r="C2">
        <v>13739</v>
      </c>
      <c r="D2" t="s">
        <v>3</v>
      </c>
      <c r="E2" t="s">
        <v>4</v>
      </c>
      <c r="F2" t="s">
        <v>5</v>
      </c>
      <c r="G2" t="s">
        <v>6</v>
      </c>
    </row>
    <row r="3" spans="1:2" ht="15">
      <c r="A3" t="s">
        <v>7</v>
      </c>
      <c r="B3" t="s">
        <v>64</v>
      </c>
    </row>
    <row r="4" ht="15">
      <c r="A4" t="s">
        <v>9</v>
      </c>
    </row>
    <row r="5" spans="1:7" ht="1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</row>
    <row r="6" spans="1:7" ht="15">
      <c r="A6">
        <v>1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</row>
    <row r="7" spans="1:7" ht="15">
      <c r="A7">
        <v>2</v>
      </c>
      <c r="B7">
        <v>2</v>
      </c>
      <c r="C7">
        <v>2</v>
      </c>
      <c r="D7">
        <v>2</v>
      </c>
      <c r="E7">
        <v>2</v>
      </c>
      <c r="F7">
        <v>2</v>
      </c>
      <c r="G7">
        <v>2</v>
      </c>
    </row>
    <row r="8" spans="1:7" ht="15">
      <c r="A8">
        <v>3</v>
      </c>
      <c r="B8">
        <v>3</v>
      </c>
      <c r="C8">
        <v>3</v>
      </c>
      <c r="D8">
        <v>3</v>
      </c>
      <c r="E8">
        <v>3</v>
      </c>
      <c r="F8">
        <v>3</v>
      </c>
      <c r="G8">
        <v>3</v>
      </c>
    </row>
    <row r="9" spans="1:7" ht="15">
      <c r="A9">
        <v>4</v>
      </c>
      <c r="B9">
        <v>4</v>
      </c>
      <c r="C9">
        <v>4</v>
      </c>
      <c r="D9">
        <v>4</v>
      </c>
      <c r="E9">
        <v>4</v>
      </c>
      <c r="F9">
        <v>4</v>
      </c>
      <c r="G9">
        <v>4</v>
      </c>
    </row>
    <row r="10" spans="1:7" ht="15">
      <c r="A10">
        <v>5</v>
      </c>
      <c r="B10">
        <v>5</v>
      </c>
      <c r="C10">
        <v>5</v>
      </c>
      <c r="D10">
        <v>5</v>
      </c>
      <c r="E10">
        <v>5</v>
      </c>
      <c r="F10">
        <v>5</v>
      </c>
      <c r="G10">
        <v>5</v>
      </c>
    </row>
    <row r="11" spans="1:7" ht="15">
      <c r="A11">
        <v>6</v>
      </c>
      <c r="B11">
        <v>6</v>
      </c>
      <c r="C11">
        <v>6</v>
      </c>
      <c r="D11">
        <v>6</v>
      </c>
      <c r="E11">
        <v>6</v>
      </c>
      <c r="F11">
        <v>6</v>
      </c>
      <c r="G11">
        <v>6</v>
      </c>
    </row>
    <row r="12" spans="1:7" ht="15">
      <c r="A12">
        <v>7</v>
      </c>
      <c r="B12">
        <v>7</v>
      </c>
      <c r="C12">
        <v>7</v>
      </c>
      <c r="D12">
        <v>7</v>
      </c>
      <c r="E12">
        <v>7</v>
      </c>
      <c r="F12">
        <v>7</v>
      </c>
      <c r="G12">
        <v>7</v>
      </c>
    </row>
    <row r="13" spans="1:7" ht="15">
      <c r="A13">
        <v>8</v>
      </c>
      <c r="B13">
        <v>8</v>
      </c>
      <c r="C13">
        <v>8</v>
      </c>
      <c r="D13">
        <v>8</v>
      </c>
      <c r="E13">
        <v>8</v>
      </c>
      <c r="F13">
        <v>8</v>
      </c>
      <c r="G13">
        <v>8</v>
      </c>
    </row>
    <row r="14" spans="1:7" ht="15">
      <c r="A14">
        <v>9</v>
      </c>
      <c r="B14">
        <v>9</v>
      </c>
      <c r="C14">
        <v>9</v>
      </c>
      <c r="D14">
        <v>9</v>
      </c>
      <c r="E14">
        <v>9</v>
      </c>
      <c r="F14">
        <v>9</v>
      </c>
      <c r="G14">
        <v>9</v>
      </c>
    </row>
    <row r="15" spans="1:7" ht="15">
      <c r="A15">
        <v>10</v>
      </c>
      <c r="B15">
        <v>10</v>
      </c>
      <c r="C15">
        <v>10</v>
      </c>
      <c r="D15">
        <v>10</v>
      </c>
      <c r="E15">
        <v>10</v>
      </c>
      <c r="F15">
        <v>10</v>
      </c>
      <c r="G15">
        <v>10</v>
      </c>
    </row>
    <row r="16" spans="1:7" ht="15">
      <c r="A16">
        <v>11</v>
      </c>
      <c r="B16">
        <v>11</v>
      </c>
      <c r="C16">
        <v>11</v>
      </c>
      <c r="D16">
        <v>11</v>
      </c>
      <c r="E16">
        <v>11</v>
      </c>
      <c r="F16">
        <v>11</v>
      </c>
      <c r="G16">
        <v>11</v>
      </c>
    </row>
    <row r="17" spans="1:7" ht="15">
      <c r="A17">
        <v>12</v>
      </c>
      <c r="B17">
        <v>12</v>
      </c>
      <c r="C17">
        <v>12</v>
      </c>
      <c r="D17">
        <v>12</v>
      </c>
      <c r="E17">
        <v>12</v>
      </c>
      <c r="F17">
        <v>12</v>
      </c>
      <c r="G17">
        <v>12</v>
      </c>
    </row>
    <row r="18" spans="1:7" ht="15">
      <c r="A18">
        <v>13</v>
      </c>
      <c r="B18">
        <v>13</v>
      </c>
      <c r="C18">
        <v>13</v>
      </c>
      <c r="D18">
        <v>13</v>
      </c>
      <c r="E18">
        <v>13</v>
      </c>
      <c r="F18">
        <v>13</v>
      </c>
      <c r="G18">
        <v>13</v>
      </c>
    </row>
    <row r="19" spans="1:7" ht="15">
      <c r="A19">
        <v>14</v>
      </c>
      <c r="B19">
        <v>14</v>
      </c>
      <c r="C19">
        <v>14</v>
      </c>
      <c r="D19">
        <v>14</v>
      </c>
      <c r="E19">
        <v>14</v>
      </c>
      <c r="F19">
        <v>14</v>
      </c>
      <c r="G19">
        <v>14</v>
      </c>
    </row>
    <row r="20" spans="1:7" ht="15">
      <c r="A20">
        <v>15</v>
      </c>
      <c r="B20">
        <v>15</v>
      </c>
      <c r="C20">
        <v>15</v>
      </c>
      <c r="D20">
        <v>15</v>
      </c>
      <c r="E20">
        <v>15</v>
      </c>
      <c r="F20">
        <v>15</v>
      </c>
      <c r="G20">
        <v>15</v>
      </c>
    </row>
    <row r="21" spans="1:7" ht="15">
      <c r="A21">
        <v>16</v>
      </c>
      <c r="B21">
        <v>16</v>
      </c>
      <c r="C21">
        <v>16</v>
      </c>
      <c r="D21">
        <v>16</v>
      </c>
      <c r="E21">
        <v>16</v>
      </c>
      <c r="F21">
        <v>16</v>
      </c>
      <c r="G21">
        <v>16</v>
      </c>
    </row>
    <row r="22" spans="1:7" ht="15">
      <c r="A22">
        <v>17</v>
      </c>
      <c r="B22">
        <v>17</v>
      </c>
      <c r="C22">
        <v>17</v>
      </c>
      <c r="D22">
        <v>17</v>
      </c>
      <c r="E22">
        <v>17</v>
      </c>
      <c r="F22">
        <v>17</v>
      </c>
      <c r="G22">
        <v>17</v>
      </c>
    </row>
    <row r="23" spans="1:7" ht="15">
      <c r="A23">
        <v>18</v>
      </c>
      <c r="B23">
        <v>18</v>
      </c>
      <c r="C23">
        <v>18</v>
      </c>
      <c r="D23">
        <v>18</v>
      </c>
      <c r="E23">
        <v>18</v>
      </c>
      <c r="F23">
        <v>18</v>
      </c>
      <c r="G23">
        <v>18</v>
      </c>
    </row>
    <row r="24" spans="1:7" ht="15">
      <c r="A24">
        <v>19</v>
      </c>
      <c r="B24">
        <v>19</v>
      </c>
      <c r="C24">
        <v>19</v>
      </c>
      <c r="D24">
        <v>19</v>
      </c>
      <c r="E24">
        <v>19</v>
      </c>
      <c r="F24">
        <v>19</v>
      </c>
      <c r="G24">
        <v>19</v>
      </c>
    </row>
    <row r="25" spans="1:7" ht="15">
      <c r="A25">
        <v>20</v>
      </c>
      <c r="B25">
        <v>20</v>
      </c>
      <c r="C25">
        <v>20</v>
      </c>
      <c r="D25">
        <v>20</v>
      </c>
      <c r="E25">
        <v>20</v>
      </c>
      <c r="F25">
        <v>20</v>
      </c>
      <c r="G25">
        <v>20</v>
      </c>
    </row>
    <row r="26" spans="1:7" ht="15">
      <c r="A26">
        <v>21</v>
      </c>
      <c r="B26">
        <v>21</v>
      </c>
      <c r="C26">
        <v>21</v>
      </c>
      <c r="D26">
        <v>21</v>
      </c>
      <c r="E26">
        <v>21</v>
      </c>
      <c r="F26">
        <v>21</v>
      </c>
      <c r="G26">
        <v>21</v>
      </c>
    </row>
    <row r="27" spans="1:7" ht="15">
      <c r="A27">
        <v>22</v>
      </c>
      <c r="B27">
        <v>22</v>
      </c>
      <c r="C27">
        <v>22</v>
      </c>
      <c r="D27">
        <v>22</v>
      </c>
      <c r="E27">
        <v>22</v>
      </c>
      <c r="F27">
        <v>22</v>
      </c>
      <c r="G27">
        <v>22</v>
      </c>
    </row>
    <row r="28" spans="1:7" ht="15">
      <c r="A28">
        <v>23</v>
      </c>
      <c r="B28">
        <v>23</v>
      </c>
      <c r="C28">
        <v>23</v>
      </c>
      <c r="D28">
        <v>23</v>
      </c>
      <c r="E28">
        <v>23</v>
      </c>
      <c r="F28">
        <v>23</v>
      </c>
      <c r="G28">
        <v>23</v>
      </c>
    </row>
    <row r="29" spans="1:7" ht="15">
      <c r="A29">
        <v>24</v>
      </c>
      <c r="B29">
        <v>24</v>
      </c>
      <c r="C29">
        <v>24</v>
      </c>
      <c r="D29">
        <v>24</v>
      </c>
      <c r="E29">
        <v>24</v>
      </c>
      <c r="F29">
        <v>24</v>
      </c>
      <c r="G29">
        <v>24</v>
      </c>
    </row>
    <row r="30" spans="3:24" ht="15">
      <c r="C30" t="s">
        <v>18</v>
      </c>
      <c r="D30" t="s">
        <v>19</v>
      </c>
      <c r="E30" t="s">
        <v>20</v>
      </c>
      <c r="F30" t="s">
        <v>21</v>
      </c>
      <c r="G30" t="s">
        <v>22</v>
      </c>
      <c r="H30" t="s">
        <v>23</v>
      </c>
      <c r="I30" t="s">
        <v>24</v>
      </c>
      <c r="J30" t="s">
        <v>25</v>
      </c>
      <c r="K30" t="s">
        <v>26</v>
      </c>
      <c r="L30" t="s">
        <v>27</v>
      </c>
      <c r="M30" t="s">
        <v>28</v>
      </c>
      <c r="N30" t="s">
        <v>29</v>
      </c>
      <c r="O30" t="s">
        <v>30</v>
      </c>
      <c r="Q30" s="1"/>
      <c r="R30" s="2" t="s">
        <v>18</v>
      </c>
      <c r="S30" s="2" t="s">
        <v>31</v>
      </c>
      <c r="T30" s="2" t="s">
        <v>32</v>
      </c>
      <c r="U30" s="2" t="s">
        <v>33</v>
      </c>
      <c r="V30" s="2" t="s">
        <v>33</v>
      </c>
      <c r="W30" s="2" t="s">
        <v>34</v>
      </c>
      <c r="X30" s="2" t="s">
        <v>34</v>
      </c>
    </row>
    <row r="31" spans="1:24" ht="15">
      <c r="A31" t="s">
        <v>35</v>
      </c>
      <c r="B31" t="s">
        <v>36</v>
      </c>
      <c r="C31" t="s">
        <v>37</v>
      </c>
      <c r="D31" t="s">
        <v>37</v>
      </c>
      <c r="E31" t="s">
        <v>37</v>
      </c>
      <c r="F31" t="s">
        <v>37</v>
      </c>
      <c r="G31" t="s">
        <v>37</v>
      </c>
      <c r="H31" t="s">
        <v>37</v>
      </c>
      <c r="I31" t="s">
        <v>37</v>
      </c>
      <c r="J31" t="s">
        <v>37</v>
      </c>
      <c r="K31" t="s">
        <v>37</v>
      </c>
      <c r="L31" t="s">
        <v>37</v>
      </c>
      <c r="M31" t="s">
        <v>37</v>
      </c>
      <c r="N31" t="s">
        <v>37</v>
      </c>
      <c r="O31" t="s">
        <v>37</v>
      </c>
      <c r="Q31" s="2" t="s">
        <v>36</v>
      </c>
      <c r="R31" s="2" t="s">
        <v>37</v>
      </c>
      <c r="S31" s="2" t="s">
        <v>37</v>
      </c>
      <c r="T31" s="2" t="s">
        <v>37</v>
      </c>
      <c r="U31" s="2" t="s">
        <v>38</v>
      </c>
      <c r="V31" s="2" t="s">
        <v>39</v>
      </c>
      <c r="W31" s="2" t="s">
        <v>38</v>
      </c>
      <c r="X31" s="2" t="s">
        <v>39</v>
      </c>
    </row>
    <row r="32" spans="1:24" ht="15">
      <c r="A32">
        <v>97.5</v>
      </c>
      <c r="B32" t="s">
        <v>40</v>
      </c>
      <c r="C32">
        <v>3</v>
      </c>
      <c r="J32">
        <v>3</v>
      </c>
      <c r="Q32" s="3" t="str">
        <f aca="true" t="shared" si="0" ref="Q32:Q49">B32</f>
        <v>95 to 100</v>
      </c>
      <c r="R32" s="3">
        <f aca="true" t="shared" si="1" ref="R32:R49">C32</f>
        <v>3</v>
      </c>
      <c r="S32" s="3">
        <f aca="true" t="shared" si="2" ref="S32:S39">R32</f>
        <v>3</v>
      </c>
      <c r="T32" s="3">
        <v>0</v>
      </c>
      <c r="U32" s="4">
        <f>((80/7)*7+20)*0.01</f>
        <v>1</v>
      </c>
      <c r="V32" s="5">
        <f aca="true" t="shared" si="3" ref="V32:V49">U32*C32</f>
        <v>3</v>
      </c>
      <c r="W32" s="4">
        <v>0</v>
      </c>
      <c r="X32" s="3">
        <f aca="true" t="shared" si="4" ref="X32:X49">W32*C32</f>
        <v>0</v>
      </c>
    </row>
    <row r="33" spans="1:24" ht="15">
      <c r="A33">
        <v>92.5</v>
      </c>
      <c r="B33" t="s">
        <v>41</v>
      </c>
      <c r="C33">
        <v>52</v>
      </c>
      <c r="I33">
        <v>11</v>
      </c>
      <c r="J33">
        <v>30</v>
      </c>
      <c r="K33">
        <v>11</v>
      </c>
      <c r="Q33" s="3" t="str">
        <f t="shared" si="0"/>
        <v>90 to 95</v>
      </c>
      <c r="R33" s="3">
        <f t="shared" si="1"/>
        <v>52</v>
      </c>
      <c r="S33" s="3">
        <f t="shared" si="2"/>
        <v>52</v>
      </c>
      <c r="T33" s="3">
        <v>0</v>
      </c>
      <c r="U33" s="4">
        <f>((80/7)*6+20)*0.01</f>
        <v>0.8857142857142857</v>
      </c>
      <c r="V33" s="5">
        <f t="shared" si="3"/>
        <v>46.05714285714286</v>
      </c>
      <c r="W33" s="4">
        <v>0</v>
      </c>
      <c r="X33" s="3">
        <f t="shared" si="4"/>
        <v>0</v>
      </c>
    </row>
    <row r="34" spans="1:24" ht="15">
      <c r="A34">
        <v>87.5</v>
      </c>
      <c r="B34" t="s">
        <v>42</v>
      </c>
      <c r="C34">
        <v>104</v>
      </c>
      <c r="I34">
        <v>34</v>
      </c>
      <c r="J34">
        <v>53</v>
      </c>
      <c r="K34">
        <v>15</v>
      </c>
      <c r="L34">
        <v>2</v>
      </c>
      <c r="Q34" s="3" t="str">
        <f t="shared" si="0"/>
        <v>85 to 90</v>
      </c>
      <c r="R34" s="3">
        <f t="shared" si="1"/>
        <v>104</v>
      </c>
      <c r="S34" s="3">
        <f t="shared" si="2"/>
        <v>104</v>
      </c>
      <c r="T34" s="3">
        <v>0</v>
      </c>
      <c r="U34" s="4">
        <f>((80/7)*5+20)*0.01</f>
        <v>0.7714285714285714</v>
      </c>
      <c r="V34" s="5">
        <f t="shared" si="3"/>
        <v>80.22857142857143</v>
      </c>
      <c r="W34" s="4">
        <v>0</v>
      </c>
      <c r="X34" s="3">
        <f t="shared" si="4"/>
        <v>0</v>
      </c>
    </row>
    <row r="35" spans="1:24" ht="15">
      <c r="A35">
        <v>82.5</v>
      </c>
      <c r="B35" t="s">
        <v>43</v>
      </c>
      <c r="C35">
        <v>477</v>
      </c>
      <c r="G35">
        <v>6</v>
      </c>
      <c r="H35">
        <v>13</v>
      </c>
      <c r="I35">
        <v>86</v>
      </c>
      <c r="J35">
        <v>184</v>
      </c>
      <c r="K35">
        <v>132</v>
      </c>
      <c r="L35">
        <v>52</v>
      </c>
      <c r="M35">
        <v>4</v>
      </c>
      <c r="Q35" s="3" t="str">
        <f t="shared" si="0"/>
        <v>80 to 85</v>
      </c>
      <c r="R35" s="3">
        <f t="shared" si="1"/>
        <v>477</v>
      </c>
      <c r="S35" s="3">
        <f t="shared" si="2"/>
        <v>477</v>
      </c>
      <c r="T35" s="3">
        <v>0</v>
      </c>
      <c r="U35" s="4">
        <f>((80/7)*4+20)*0.01</f>
        <v>0.6571428571428573</v>
      </c>
      <c r="V35" s="5">
        <f t="shared" si="3"/>
        <v>313.4571428571429</v>
      </c>
      <c r="W35" s="4">
        <v>0</v>
      </c>
      <c r="X35" s="3">
        <f t="shared" si="4"/>
        <v>0</v>
      </c>
    </row>
    <row r="36" spans="1:24" ht="15">
      <c r="A36">
        <v>77.5</v>
      </c>
      <c r="B36" t="s">
        <v>44</v>
      </c>
      <c r="C36">
        <v>656</v>
      </c>
      <c r="G36">
        <v>2</v>
      </c>
      <c r="H36">
        <v>68</v>
      </c>
      <c r="I36">
        <v>97</v>
      </c>
      <c r="J36">
        <v>198</v>
      </c>
      <c r="K36">
        <v>168</v>
      </c>
      <c r="L36">
        <v>96</v>
      </c>
      <c r="M36">
        <v>17</v>
      </c>
      <c r="N36">
        <v>10</v>
      </c>
      <c r="Q36" s="3" t="str">
        <f t="shared" si="0"/>
        <v>75 to 80</v>
      </c>
      <c r="R36" s="3">
        <f t="shared" si="1"/>
        <v>656</v>
      </c>
      <c r="S36" s="3">
        <f t="shared" si="2"/>
        <v>656</v>
      </c>
      <c r="T36" s="3">
        <v>0</v>
      </c>
      <c r="U36" s="4">
        <f>((80/7)*3+20)*0.01</f>
        <v>0.5428571428571428</v>
      </c>
      <c r="V36" s="5">
        <f t="shared" si="3"/>
        <v>356.1142857142857</v>
      </c>
      <c r="W36" s="4">
        <v>0</v>
      </c>
      <c r="X36" s="3">
        <f t="shared" si="4"/>
        <v>0</v>
      </c>
    </row>
    <row r="37" spans="1:24" ht="15">
      <c r="A37">
        <v>72.5</v>
      </c>
      <c r="B37" t="s">
        <v>45</v>
      </c>
      <c r="C37">
        <v>907</v>
      </c>
      <c r="G37">
        <v>24</v>
      </c>
      <c r="H37">
        <v>100</v>
      </c>
      <c r="I37">
        <v>161</v>
      </c>
      <c r="J37">
        <v>161</v>
      </c>
      <c r="K37">
        <v>198</v>
      </c>
      <c r="L37">
        <v>200</v>
      </c>
      <c r="M37">
        <v>52</v>
      </c>
      <c r="N37">
        <v>11</v>
      </c>
      <c r="Q37" s="3" t="str">
        <f t="shared" si="0"/>
        <v>70 to 75</v>
      </c>
      <c r="R37" s="3">
        <f t="shared" si="1"/>
        <v>907</v>
      </c>
      <c r="S37" s="3">
        <f t="shared" si="2"/>
        <v>907</v>
      </c>
      <c r="T37" s="3">
        <v>0</v>
      </c>
      <c r="U37" s="4">
        <f>((80/7)*2+20)*0.01</f>
        <v>0.4285714285714286</v>
      </c>
      <c r="V37" s="5">
        <f t="shared" si="3"/>
        <v>388.7142857142857</v>
      </c>
      <c r="W37" s="4">
        <v>0</v>
      </c>
      <c r="X37" s="3">
        <f t="shared" si="4"/>
        <v>0</v>
      </c>
    </row>
    <row r="38" spans="1:24" ht="15">
      <c r="A38">
        <v>67.5</v>
      </c>
      <c r="B38" t="s">
        <v>46</v>
      </c>
      <c r="C38">
        <v>619</v>
      </c>
      <c r="G38">
        <v>23</v>
      </c>
      <c r="H38">
        <v>96</v>
      </c>
      <c r="I38">
        <v>117</v>
      </c>
      <c r="J38">
        <v>62</v>
      </c>
      <c r="K38">
        <v>137</v>
      </c>
      <c r="L38">
        <v>96</v>
      </c>
      <c r="M38">
        <v>78</v>
      </c>
      <c r="N38">
        <v>10</v>
      </c>
      <c r="Q38" s="3" t="str">
        <f t="shared" si="0"/>
        <v>65 to 70</v>
      </c>
      <c r="R38" s="3">
        <f t="shared" si="1"/>
        <v>619</v>
      </c>
      <c r="S38" s="3">
        <f t="shared" si="2"/>
        <v>619</v>
      </c>
      <c r="T38" s="3">
        <v>0</v>
      </c>
      <c r="U38" s="4">
        <f>((80/7)*1+20)*0.01</f>
        <v>0.31428571428571433</v>
      </c>
      <c r="V38" s="5">
        <f t="shared" si="3"/>
        <v>194.54285714285717</v>
      </c>
      <c r="W38" s="4">
        <v>0</v>
      </c>
      <c r="X38" s="3">
        <f t="shared" si="4"/>
        <v>0</v>
      </c>
    </row>
    <row r="39" spans="1:24" ht="15">
      <c r="A39">
        <v>62.5</v>
      </c>
      <c r="B39" t="s">
        <v>47</v>
      </c>
      <c r="C39">
        <v>983</v>
      </c>
      <c r="F39">
        <v>21</v>
      </c>
      <c r="G39">
        <v>72</v>
      </c>
      <c r="H39">
        <v>203</v>
      </c>
      <c r="I39">
        <v>179</v>
      </c>
      <c r="J39">
        <v>52</v>
      </c>
      <c r="K39">
        <v>79</v>
      </c>
      <c r="L39">
        <v>165</v>
      </c>
      <c r="M39">
        <v>145</v>
      </c>
      <c r="N39">
        <v>66</v>
      </c>
      <c r="O39">
        <v>1</v>
      </c>
      <c r="Q39" s="3" t="str">
        <f t="shared" si="0"/>
        <v>60 to 65</v>
      </c>
      <c r="R39" s="3">
        <f t="shared" si="1"/>
        <v>983</v>
      </c>
      <c r="S39" s="3">
        <f t="shared" si="2"/>
        <v>983</v>
      </c>
      <c r="T39" s="3">
        <v>0</v>
      </c>
      <c r="U39" s="4">
        <v>0.2</v>
      </c>
      <c r="V39" s="5">
        <f t="shared" si="3"/>
        <v>196.60000000000002</v>
      </c>
      <c r="W39" s="4">
        <v>0</v>
      </c>
      <c r="X39" s="3">
        <f t="shared" si="4"/>
        <v>0</v>
      </c>
    </row>
    <row r="40" spans="1:24" ht="15">
      <c r="A40">
        <v>57.5</v>
      </c>
      <c r="B40" t="s">
        <v>48</v>
      </c>
      <c r="C40">
        <v>625</v>
      </c>
      <c r="F40">
        <v>53</v>
      </c>
      <c r="G40">
        <v>118</v>
      </c>
      <c r="H40">
        <v>123</v>
      </c>
      <c r="I40">
        <v>29</v>
      </c>
      <c r="J40">
        <v>1</v>
      </c>
      <c r="K40">
        <v>4</v>
      </c>
      <c r="L40">
        <v>91</v>
      </c>
      <c r="M40">
        <v>102</v>
      </c>
      <c r="N40">
        <v>96</v>
      </c>
      <c r="O40">
        <v>8</v>
      </c>
      <c r="Q40" s="3" t="str">
        <f t="shared" si="0"/>
        <v>55 to 60</v>
      </c>
      <c r="R40" s="3">
        <f t="shared" si="1"/>
        <v>625</v>
      </c>
      <c r="S40" s="3">
        <v>0</v>
      </c>
      <c r="T40" s="3">
        <f aca="true" t="shared" si="5" ref="T40:T49">R40</f>
        <v>625</v>
      </c>
      <c r="U40" s="4">
        <v>0</v>
      </c>
      <c r="V40" s="3">
        <f t="shared" si="3"/>
        <v>0</v>
      </c>
      <c r="W40" s="4">
        <v>0.2</v>
      </c>
      <c r="X40" s="5">
        <f t="shared" si="4"/>
        <v>125</v>
      </c>
    </row>
    <row r="41" spans="1:24" ht="15">
      <c r="A41">
        <v>52.5</v>
      </c>
      <c r="B41" t="s">
        <v>49</v>
      </c>
      <c r="C41">
        <v>540</v>
      </c>
      <c r="E41">
        <v>19</v>
      </c>
      <c r="F41">
        <v>66</v>
      </c>
      <c r="G41">
        <v>115</v>
      </c>
      <c r="H41">
        <v>89</v>
      </c>
      <c r="I41">
        <v>5</v>
      </c>
      <c r="L41">
        <v>13</v>
      </c>
      <c r="M41">
        <v>127</v>
      </c>
      <c r="N41">
        <v>93</v>
      </c>
      <c r="O41">
        <v>13</v>
      </c>
      <c r="Q41" s="3" t="str">
        <f t="shared" si="0"/>
        <v>50 to 55</v>
      </c>
      <c r="R41" s="3">
        <f t="shared" si="1"/>
        <v>540</v>
      </c>
      <c r="S41" s="3">
        <v>0</v>
      </c>
      <c r="T41" s="3">
        <f t="shared" si="5"/>
        <v>540</v>
      </c>
      <c r="U41" s="4">
        <v>0</v>
      </c>
      <c r="V41" s="3">
        <f t="shared" si="3"/>
        <v>0</v>
      </c>
      <c r="W41" s="4">
        <f>((80/9)*1+20)*0.01</f>
        <v>0.2888888888888889</v>
      </c>
      <c r="X41" s="5">
        <f t="shared" si="4"/>
        <v>156.00000000000003</v>
      </c>
    </row>
    <row r="42" spans="1:24" ht="15">
      <c r="A42">
        <v>47.5</v>
      </c>
      <c r="B42" t="s">
        <v>50</v>
      </c>
      <c r="C42">
        <v>576</v>
      </c>
      <c r="D42">
        <v>21</v>
      </c>
      <c r="E42">
        <v>22</v>
      </c>
      <c r="F42">
        <v>122</v>
      </c>
      <c r="G42">
        <v>187</v>
      </c>
      <c r="H42">
        <v>36</v>
      </c>
      <c r="I42">
        <v>1</v>
      </c>
      <c r="L42">
        <v>5</v>
      </c>
      <c r="M42">
        <v>80</v>
      </c>
      <c r="N42">
        <v>66</v>
      </c>
      <c r="O42">
        <v>36</v>
      </c>
      <c r="Q42" s="3" t="str">
        <f t="shared" si="0"/>
        <v>45 to 50</v>
      </c>
      <c r="R42" s="3">
        <f t="shared" si="1"/>
        <v>576</v>
      </c>
      <c r="S42" s="3">
        <v>0</v>
      </c>
      <c r="T42" s="3">
        <f t="shared" si="5"/>
        <v>576</v>
      </c>
      <c r="U42" s="4">
        <v>0</v>
      </c>
      <c r="V42" s="3">
        <f t="shared" si="3"/>
        <v>0</v>
      </c>
      <c r="W42" s="4">
        <f>((80/9)*2+20)*0.01</f>
        <v>0.37777777777777777</v>
      </c>
      <c r="X42" s="5">
        <f t="shared" si="4"/>
        <v>217.6</v>
      </c>
    </row>
    <row r="43" spans="1:24" ht="15">
      <c r="A43">
        <v>42.5</v>
      </c>
      <c r="B43" t="s">
        <v>51</v>
      </c>
      <c r="C43">
        <v>552</v>
      </c>
      <c r="D43">
        <v>86</v>
      </c>
      <c r="E43">
        <v>38</v>
      </c>
      <c r="F43">
        <v>113</v>
      </c>
      <c r="G43">
        <v>97</v>
      </c>
      <c r="H43">
        <v>15</v>
      </c>
      <c r="M43">
        <v>51</v>
      </c>
      <c r="N43">
        <v>75</v>
      </c>
      <c r="O43">
        <v>77</v>
      </c>
      <c r="Q43" s="3" t="str">
        <f t="shared" si="0"/>
        <v>40 to 45</v>
      </c>
      <c r="R43" s="3">
        <f t="shared" si="1"/>
        <v>552</v>
      </c>
      <c r="S43" s="3">
        <v>0</v>
      </c>
      <c r="T43" s="3">
        <f t="shared" si="5"/>
        <v>552</v>
      </c>
      <c r="U43" s="4">
        <v>0</v>
      </c>
      <c r="V43" s="3">
        <f t="shared" si="3"/>
        <v>0</v>
      </c>
      <c r="W43" s="4">
        <f>((80/9)*3+20)*0.01</f>
        <v>0.46666666666666673</v>
      </c>
      <c r="X43" s="5">
        <f t="shared" si="4"/>
        <v>257.6</v>
      </c>
    </row>
    <row r="44" spans="1:24" ht="15">
      <c r="A44">
        <v>37.5</v>
      </c>
      <c r="B44" t="s">
        <v>52</v>
      </c>
      <c r="C44">
        <v>1067</v>
      </c>
      <c r="D44">
        <v>142</v>
      </c>
      <c r="E44">
        <v>197</v>
      </c>
      <c r="F44">
        <v>196</v>
      </c>
      <c r="G44">
        <v>61</v>
      </c>
      <c r="H44">
        <v>1</v>
      </c>
      <c r="M44">
        <v>65</v>
      </c>
      <c r="N44">
        <v>148</v>
      </c>
      <c r="O44">
        <v>257</v>
      </c>
      <c r="Q44" s="3" t="str">
        <f t="shared" si="0"/>
        <v>35 to 40</v>
      </c>
      <c r="R44" s="3">
        <f t="shared" si="1"/>
        <v>1067</v>
      </c>
      <c r="S44" s="3">
        <v>0</v>
      </c>
      <c r="T44" s="3">
        <f t="shared" si="5"/>
        <v>1067</v>
      </c>
      <c r="U44" s="4">
        <v>0</v>
      </c>
      <c r="V44" s="3">
        <f t="shared" si="3"/>
        <v>0</v>
      </c>
      <c r="W44" s="4">
        <f>((80/9)*4+20)*0.01</f>
        <v>0.5555555555555556</v>
      </c>
      <c r="X44" s="5">
        <f t="shared" si="4"/>
        <v>592.7777777777778</v>
      </c>
    </row>
    <row r="45" spans="1:24" ht="15">
      <c r="A45">
        <v>32.5</v>
      </c>
      <c r="B45" t="s">
        <v>53</v>
      </c>
      <c r="C45">
        <v>685</v>
      </c>
      <c r="D45">
        <v>119</v>
      </c>
      <c r="E45">
        <v>155</v>
      </c>
      <c r="F45">
        <v>105</v>
      </c>
      <c r="G45">
        <v>15</v>
      </c>
      <c r="M45">
        <v>17</v>
      </c>
      <c r="N45">
        <v>106</v>
      </c>
      <c r="O45">
        <v>168</v>
      </c>
      <c r="Q45" s="3" t="str">
        <f t="shared" si="0"/>
        <v>30 to 35</v>
      </c>
      <c r="R45" s="3">
        <f t="shared" si="1"/>
        <v>685</v>
      </c>
      <c r="S45" s="3">
        <v>0</v>
      </c>
      <c r="T45" s="3">
        <f t="shared" si="5"/>
        <v>685</v>
      </c>
      <c r="U45" s="4">
        <v>0</v>
      </c>
      <c r="V45" s="3">
        <f t="shared" si="3"/>
        <v>0</v>
      </c>
      <c r="W45" s="4">
        <f>((80/9)*5+20)*0.01</f>
        <v>0.6444444444444445</v>
      </c>
      <c r="X45" s="5">
        <f t="shared" si="4"/>
        <v>441.44444444444446</v>
      </c>
    </row>
    <row r="46" spans="1:24" ht="15">
      <c r="A46">
        <v>27.5</v>
      </c>
      <c r="B46" t="s">
        <v>54</v>
      </c>
      <c r="C46">
        <v>442</v>
      </c>
      <c r="D46">
        <v>153</v>
      </c>
      <c r="E46">
        <v>73</v>
      </c>
      <c r="F46">
        <v>56</v>
      </c>
      <c r="M46">
        <v>6</v>
      </c>
      <c r="N46">
        <v>35</v>
      </c>
      <c r="O46">
        <v>119</v>
      </c>
      <c r="Q46" s="3" t="str">
        <f t="shared" si="0"/>
        <v>25 to 30</v>
      </c>
      <c r="R46" s="3">
        <f t="shared" si="1"/>
        <v>442</v>
      </c>
      <c r="S46" s="3">
        <v>0</v>
      </c>
      <c r="T46" s="3">
        <f t="shared" si="5"/>
        <v>442</v>
      </c>
      <c r="U46" s="4">
        <v>0</v>
      </c>
      <c r="V46" s="3">
        <f t="shared" si="3"/>
        <v>0</v>
      </c>
      <c r="W46" s="4">
        <f>((80/9)*6+20)*0.01</f>
        <v>0.7333333333333334</v>
      </c>
      <c r="X46" s="5">
        <f t="shared" si="4"/>
        <v>324.1333333333334</v>
      </c>
    </row>
    <row r="47" spans="1:24" ht="15">
      <c r="A47">
        <v>22.5</v>
      </c>
      <c r="B47" t="s">
        <v>55</v>
      </c>
      <c r="C47">
        <v>248</v>
      </c>
      <c r="D47">
        <v>101</v>
      </c>
      <c r="E47">
        <v>92</v>
      </c>
      <c r="F47">
        <v>12</v>
      </c>
      <c r="N47">
        <v>4</v>
      </c>
      <c r="O47">
        <v>39</v>
      </c>
      <c r="Q47" s="3" t="str">
        <f t="shared" si="0"/>
        <v>20 to 25</v>
      </c>
      <c r="R47" s="3">
        <f t="shared" si="1"/>
        <v>248</v>
      </c>
      <c r="S47" s="3">
        <v>0</v>
      </c>
      <c r="T47" s="3">
        <f t="shared" si="5"/>
        <v>248</v>
      </c>
      <c r="U47" s="4">
        <v>0</v>
      </c>
      <c r="V47" s="3">
        <f t="shared" si="3"/>
        <v>0</v>
      </c>
      <c r="W47" s="4">
        <f>((80/9)*7+20)*0.01</f>
        <v>0.8222222222222223</v>
      </c>
      <c r="X47" s="5">
        <f t="shared" si="4"/>
        <v>203.91111111111113</v>
      </c>
    </row>
    <row r="48" spans="1:24" ht="15">
      <c r="A48">
        <v>17.5</v>
      </c>
      <c r="B48" t="s">
        <v>56</v>
      </c>
      <c r="C48">
        <v>184</v>
      </c>
      <c r="D48">
        <v>98</v>
      </c>
      <c r="E48">
        <v>60</v>
      </c>
      <c r="O48">
        <v>26</v>
      </c>
      <c r="Q48" s="3" t="str">
        <f t="shared" si="0"/>
        <v>15 to 20</v>
      </c>
      <c r="R48" s="3">
        <f t="shared" si="1"/>
        <v>184</v>
      </c>
      <c r="S48" s="3">
        <v>0</v>
      </c>
      <c r="T48" s="3">
        <f t="shared" si="5"/>
        <v>184</v>
      </c>
      <c r="U48" s="4">
        <v>0</v>
      </c>
      <c r="V48" s="3">
        <f t="shared" si="3"/>
        <v>0</v>
      </c>
      <c r="W48" s="4">
        <f>((80/9)*8+20)*0.01</f>
        <v>0.9111111111111112</v>
      </c>
      <c r="X48" s="5">
        <f t="shared" si="4"/>
        <v>167.64444444444447</v>
      </c>
    </row>
    <row r="49" spans="1:24" ht="15">
      <c r="A49">
        <v>12.5</v>
      </c>
      <c r="B49" t="s">
        <v>57</v>
      </c>
      <c r="C49">
        <v>40</v>
      </c>
      <c r="D49">
        <v>24</v>
      </c>
      <c r="E49">
        <v>16</v>
      </c>
      <c r="Q49" s="3" t="str">
        <f t="shared" si="0"/>
        <v>10 to 15</v>
      </c>
      <c r="R49" s="3">
        <f t="shared" si="1"/>
        <v>40</v>
      </c>
      <c r="S49" s="3">
        <v>0</v>
      </c>
      <c r="T49" s="3">
        <f t="shared" si="5"/>
        <v>40</v>
      </c>
      <c r="U49" s="4">
        <v>0</v>
      </c>
      <c r="V49" s="3">
        <f t="shared" si="3"/>
        <v>0</v>
      </c>
      <c r="W49" s="4">
        <f>((80/9)*9+20)*0.01</f>
        <v>1</v>
      </c>
      <c r="X49" s="5">
        <f t="shared" si="4"/>
        <v>40</v>
      </c>
    </row>
    <row r="50" spans="17:24" ht="15">
      <c r="Q50" s="6" t="s">
        <v>58</v>
      </c>
      <c r="R50" s="2">
        <f>SUM(R32:R49)</f>
        <v>8760</v>
      </c>
      <c r="S50" s="2">
        <f>SUM(S32:S49)</f>
        <v>3801</v>
      </c>
      <c r="T50" s="2">
        <f>SUM(T32:T49)</f>
        <v>4959</v>
      </c>
      <c r="U50" s="2"/>
      <c r="V50" s="7">
        <f>SUM(V32:V49)</f>
        <v>1578.7142857142858</v>
      </c>
      <c r="W50" s="2"/>
      <c r="X50" s="7">
        <f>SUM(X32:X49)</f>
        <v>2526.1111111111113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K29">
      <selection activeCell="X36" sqref="X36"/>
    </sheetView>
  </sheetViews>
  <sheetFormatPr defaultColWidth="9.140625" defaultRowHeight="15"/>
  <sheetData>
    <row r="1" ht="15">
      <c r="A1" t="s">
        <v>0</v>
      </c>
    </row>
    <row r="2" spans="1:7" ht="15">
      <c r="A2" t="s">
        <v>1</v>
      </c>
      <c r="B2" t="s">
        <v>2</v>
      </c>
      <c r="C2">
        <v>13739</v>
      </c>
      <c r="D2" t="s">
        <v>3</v>
      </c>
      <c r="E2" t="s">
        <v>4</v>
      </c>
      <c r="F2" t="s">
        <v>5</v>
      </c>
      <c r="G2" t="s">
        <v>6</v>
      </c>
    </row>
    <row r="3" spans="1:2" ht="15">
      <c r="A3" t="s">
        <v>7</v>
      </c>
      <c r="B3" t="s">
        <v>66</v>
      </c>
    </row>
    <row r="4" ht="15">
      <c r="A4" t="s">
        <v>9</v>
      </c>
    </row>
    <row r="5" spans="1:7" ht="1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</row>
    <row r="6" spans="1:7" ht="15">
      <c r="A6" t="s">
        <v>17</v>
      </c>
      <c r="B6" t="s">
        <v>17</v>
      </c>
      <c r="C6" t="s">
        <v>17</v>
      </c>
      <c r="D6" t="s">
        <v>17</v>
      </c>
      <c r="E6" t="s">
        <v>17</v>
      </c>
      <c r="F6" t="s">
        <v>17</v>
      </c>
      <c r="G6" t="s">
        <v>17</v>
      </c>
    </row>
    <row r="7" spans="1:7" ht="15">
      <c r="A7" t="s">
        <v>17</v>
      </c>
      <c r="B7" t="s">
        <v>17</v>
      </c>
      <c r="C7" t="s">
        <v>17</v>
      </c>
      <c r="D7" t="s">
        <v>17</v>
      </c>
      <c r="E7" t="s">
        <v>17</v>
      </c>
      <c r="F7" t="s">
        <v>17</v>
      </c>
      <c r="G7" t="s">
        <v>17</v>
      </c>
    </row>
    <row r="8" spans="1:7" ht="15">
      <c r="A8" t="s">
        <v>17</v>
      </c>
      <c r="B8" t="s">
        <v>17</v>
      </c>
      <c r="C8" t="s">
        <v>17</v>
      </c>
      <c r="D8" t="s">
        <v>17</v>
      </c>
      <c r="E8" t="s">
        <v>17</v>
      </c>
      <c r="F8" t="s">
        <v>17</v>
      </c>
      <c r="G8" t="s">
        <v>17</v>
      </c>
    </row>
    <row r="9" spans="1:7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</row>
    <row r="10" spans="1:7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</row>
    <row r="11" spans="1:7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</row>
    <row r="12" spans="1:7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</row>
    <row r="13" spans="1:7" ht="15">
      <c r="A13">
        <v>8</v>
      </c>
      <c r="B13">
        <v>8</v>
      </c>
      <c r="C13">
        <v>8</v>
      </c>
      <c r="D13">
        <v>8</v>
      </c>
      <c r="E13">
        <v>8</v>
      </c>
      <c r="F13">
        <v>8</v>
      </c>
      <c r="G13">
        <v>8</v>
      </c>
    </row>
    <row r="14" spans="1:7" ht="15">
      <c r="A14">
        <v>9</v>
      </c>
      <c r="B14">
        <v>9</v>
      </c>
      <c r="C14">
        <v>9</v>
      </c>
      <c r="D14">
        <v>9</v>
      </c>
      <c r="E14">
        <v>9</v>
      </c>
      <c r="F14">
        <v>9</v>
      </c>
      <c r="G14">
        <v>9</v>
      </c>
    </row>
    <row r="15" spans="1:7" ht="15">
      <c r="A15" t="s">
        <v>17</v>
      </c>
      <c r="B15">
        <v>10</v>
      </c>
      <c r="C15">
        <v>10</v>
      </c>
      <c r="D15">
        <v>10</v>
      </c>
      <c r="E15">
        <v>10</v>
      </c>
      <c r="F15">
        <v>10</v>
      </c>
      <c r="G15" t="s">
        <v>17</v>
      </c>
    </row>
    <row r="16" spans="1:7" ht="15">
      <c r="A16" t="s">
        <v>17</v>
      </c>
      <c r="B16">
        <v>11</v>
      </c>
      <c r="C16">
        <v>11</v>
      </c>
      <c r="D16">
        <v>11</v>
      </c>
      <c r="E16">
        <v>11</v>
      </c>
      <c r="F16">
        <v>11</v>
      </c>
      <c r="G16" t="s">
        <v>17</v>
      </c>
    </row>
    <row r="17" spans="1:7" ht="15">
      <c r="A17" t="s">
        <v>17</v>
      </c>
      <c r="B17">
        <v>12</v>
      </c>
      <c r="C17">
        <v>12</v>
      </c>
      <c r="D17">
        <v>12</v>
      </c>
      <c r="E17">
        <v>12</v>
      </c>
      <c r="F17">
        <v>12</v>
      </c>
      <c r="G17" t="s">
        <v>17</v>
      </c>
    </row>
    <row r="18" spans="1:7" ht="15">
      <c r="A18" t="s">
        <v>17</v>
      </c>
      <c r="B18">
        <v>13</v>
      </c>
      <c r="C18">
        <v>13</v>
      </c>
      <c r="D18">
        <v>13</v>
      </c>
      <c r="E18">
        <v>13</v>
      </c>
      <c r="F18">
        <v>13</v>
      </c>
      <c r="G18" t="s">
        <v>17</v>
      </c>
    </row>
    <row r="19" spans="1:7" ht="15">
      <c r="A19" t="s">
        <v>17</v>
      </c>
      <c r="B19">
        <v>14</v>
      </c>
      <c r="C19">
        <v>14</v>
      </c>
      <c r="D19">
        <v>14</v>
      </c>
      <c r="E19">
        <v>14</v>
      </c>
      <c r="F19">
        <v>14</v>
      </c>
      <c r="G19" t="s">
        <v>17</v>
      </c>
    </row>
    <row r="20" spans="1:7" ht="15">
      <c r="A20" t="s">
        <v>17</v>
      </c>
      <c r="B20">
        <v>15</v>
      </c>
      <c r="C20">
        <v>15</v>
      </c>
      <c r="D20">
        <v>15</v>
      </c>
      <c r="E20">
        <v>15</v>
      </c>
      <c r="F20">
        <v>15</v>
      </c>
      <c r="G20" t="s">
        <v>17</v>
      </c>
    </row>
    <row r="21" spans="1:7" ht="15">
      <c r="A21" t="s">
        <v>17</v>
      </c>
      <c r="B21">
        <v>16</v>
      </c>
      <c r="C21">
        <v>16</v>
      </c>
      <c r="D21">
        <v>16</v>
      </c>
      <c r="E21">
        <v>16</v>
      </c>
      <c r="F21">
        <v>16</v>
      </c>
      <c r="G21" t="s">
        <v>17</v>
      </c>
    </row>
    <row r="22" spans="1:7" ht="15">
      <c r="A22" t="s">
        <v>17</v>
      </c>
      <c r="B22">
        <v>17</v>
      </c>
      <c r="C22">
        <v>17</v>
      </c>
      <c r="D22">
        <v>17</v>
      </c>
      <c r="E22">
        <v>17</v>
      </c>
      <c r="F22">
        <v>17</v>
      </c>
      <c r="G22" t="s">
        <v>17</v>
      </c>
    </row>
    <row r="23" spans="1:7" ht="15">
      <c r="A23" t="s">
        <v>17</v>
      </c>
      <c r="B23">
        <v>18</v>
      </c>
      <c r="C23">
        <v>18</v>
      </c>
      <c r="D23">
        <v>18</v>
      </c>
      <c r="E23">
        <v>18</v>
      </c>
      <c r="F23">
        <v>18</v>
      </c>
      <c r="G23" t="s">
        <v>17</v>
      </c>
    </row>
    <row r="24" spans="1:7" ht="15">
      <c r="A24" t="s">
        <v>17</v>
      </c>
      <c r="B24">
        <v>19</v>
      </c>
      <c r="C24">
        <v>19</v>
      </c>
      <c r="D24">
        <v>19</v>
      </c>
      <c r="E24">
        <v>19</v>
      </c>
      <c r="F24">
        <v>19</v>
      </c>
      <c r="G24" t="s">
        <v>17</v>
      </c>
    </row>
    <row r="25" spans="1:7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</row>
    <row r="26" spans="1:7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</row>
    <row r="27" spans="1:7" ht="15">
      <c r="A27" t="s">
        <v>17</v>
      </c>
      <c r="B27" t="s">
        <v>17</v>
      </c>
      <c r="C27" t="s">
        <v>17</v>
      </c>
      <c r="D27" t="s">
        <v>17</v>
      </c>
      <c r="E27" t="s">
        <v>17</v>
      </c>
      <c r="F27" t="s">
        <v>17</v>
      </c>
      <c r="G27" t="s">
        <v>17</v>
      </c>
    </row>
    <row r="28" spans="1:7" ht="15">
      <c r="A28" t="s">
        <v>17</v>
      </c>
      <c r="B28" t="s">
        <v>17</v>
      </c>
      <c r="C28" t="s">
        <v>17</v>
      </c>
      <c r="D28" t="s">
        <v>17</v>
      </c>
      <c r="E28" t="s">
        <v>17</v>
      </c>
      <c r="F28" t="s">
        <v>17</v>
      </c>
      <c r="G28" t="s">
        <v>17</v>
      </c>
    </row>
    <row r="29" spans="1:7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</row>
    <row r="30" spans="3:20" ht="15">
      <c r="C30" t="s">
        <v>18</v>
      </c>
      <c r="D30" t="s">
        <v>19</v>
      </c>
      <c r="E30" t="s">
        <v>20</v>
      </c>
      <c r="F30" t="s">
        <v>21</v>
      </c>
      <c r="G30" t="s">
        <v>22</v>
      </c>
      <c r="H30" t="s">
        <v>23</v>
      </c>
      <c r="I30" t="s">
        <v>24</v>
      </c>
      <c r="J30" t="s">
        <v>25</v>
      </c>
      <c r="K30" t="s">
        <v>26</v>
      </c>
      <c r="L30" t="s">
        <v>27</v>
      </c>
      <c r="M30" t="s">
        <v>28</v>
      </c>
      <c r="N30" t="s">
        <v>29</v>
      </c>
      <c r="O30" t="s">
        <v>30</v>
      </c>
      <c r="Q30" s="1"/>
      <c r="R30" s="2" t="s">
        <v>18</v>
      </c>
      <c r="S30" s="2" t="s">
        <v>31</v>
      </c>
      <c r="T30" s="2" t="s">
        <v>32</v>
      </c>
    </row>
    <row r="31" spans="1:20" ht="15">
      <c r="A31" t="s">
        <v>35</v>
      </c>
      <c r="B31" t="s">
        <v>36</v>
      </c>
      <c r="C31" t="s">
        <v>37</v>
      </c>
      <c r="D31" t="s">
        <v>37</v>
      </c>
      <c r="E31" t="s">
        <v>37</v>
      </c>
      <c r="F31" t="s">
        <v>37</v>
      </c>
      <c r="G31" t="s">
        <v>37</v>
      </c>
      <c r="H31" t="s">
        <v>37</v>
      </c>
      <c r="I31" t="s">
        <v>37</v>
      </c>
      <c r="J31" t="s">
        <v>37</v>
      </c>
      <c r="K31" t="s">
        <v>37</v>
      </c>
      <c r="L31" t="s">
        <v>37</v>
      </c>
      <c r="M31" t="s">
        <v>37</v>
      </c>
      <c r="N31" t="s">
        <v>37</v>
      </c>
      <c r="O31" t="s">
        <v>37</v>
      </c>
      <c r="Q31" s="2" t="s">
        <v>36</v>
      </c>
      <c r="R31" s="2" t="s">
        <v>37</v>
      </c>
      <c r="S31" s="2" t="s">
        <v>37</v>
      </c>
      <c r="T31" s="2" t="s">
        <v>37</v>
      </c>
    </row>
    <row r="32" spans="1:20" ht="15">
      <c r="A32">
        <v>92.5</v>
      </c>
      <c r="B32" t="s">
        <v>41</v>
      </c>
      <c r="C32">
        <v>34</v>
      </c>
      <c r="I32">
        <v>9</v>
      </c>
      <c r="J32">
        <v>14</v>
      </c>
      <c r="K32">
        <v>11</v>
      </c>
      <c r="Q32" s="3" t="str">
        <f aca="true" t="shared" si="0" ref="Q32:Q49">B32</f>
        <v>90 to 95</v>
      </c>
      <c r="R32" s="3">
        <f aca="true" t="shared" si="1" ref="R32:R49">C32</f>
        <v>34</v>
      </c>
      <c r="S32" s="3">
        <f aca="true" t="shared" si="2" ref="S32:S38">R32</f>
        <v>34</v>
      </c>
      <c r="T32" s="3">
        <v>0</v>
      </c>
    </row>
    <row r="33" spans="1:20" ht="15">
      <c r="A33">
        <v>87.5</v>
      </c>
      <c r="B33" t="s">
        <v>42</v>
      </c>
      <c r="C33">
        <v>85</v>
      </c>
      <c r="I33">
        <v>30</v>
      </c>
      <c r="J33">
        <v>38</v>
      </c>
      <c r="K33">
        <v>15</v>
      </c>
      <c r="L33">
        <v>2</v>
      </c>
      <c r="Q33" s="3" t="str">
        <f t="shared" si="0"/>
        <v>85 to 90</v>
      </c>
      <c r="R33" s="3">
        <f t="shared" si="1"/>
        <v>85</v>
      </c>
      <c r="S33" s="3">
        <f t="shared" si="2"/>
        <v>85</v>
      </c>
      <c r="T33" s="3">
        <v>0</v>
      </c>
    </row>
    <row r="34" spans="1:20" ht="15">
      <c r="A34">
        <v>82.5</v>
      </c>
      <c r="B34" t="s">
        <v>43</v>
      </c>
      <c r="C34">
        <v>305</v>
      </c>
      <c r="H34">
        <v>8</v>
      </c>
      <c r="I34">
        <v>67</v>
      </c>
      <c r="J34">
        <v>122</v>
      </c>
      <c r="K34">
        <v>75</v>
      </c>
      <c r="L34">
        <v>29</v>
      </c>
      <c r="M34">
        <v>4</v>
      </c>
      <c r="Q34" s="3" t="str">
        <f t="shared" si="0"/>
        <v>80 to 85</v>
      </c>
      <c r="R34" s="3">
        <f t="shared" si="1"/>
        <v>305</v>
      </c>
      <c r="S34" s="3">
        <f t="shared" si="2"/>
        <v>305</v>
      </c>
      <c r="T34" s="3">
        <v>0</v>
      </c>
    </row>
    <row r="35" spans="1:20" ht="15">
      <c r="A35">
        <v>77.5</v>
      </c>
      <c r="B35" t="s">
        <v>44</v>
      </c>
      <c r="C35">
        <v>305</v>
      </c>
      <c r="H35">
        <v>29</v>
      </c>
      <c r="I35">
        <v>43</v>
      </c>
      <c r="J35">
        <v>62</v>
      </c>
      <c r="K35">
        <v>92</v>
      </c>
      <c r="L35">
        <v>62</v>
      </c>
      <c r="M35">
        <v>15</v>
      </c>
      <c r="N35">
        <v>2</v>
      </c>
      <c r="Q35" s="3" t="str">
        <f t="shared" si="0"/>
        <v>75 to 80</v>
      </c>
      <c r="R35" s="3">
        <f t="shared" si="1"/>
        <v>305</v>
      </c>
      <c r="S35" s="3">
        <f t="shared" si="2"/>
        <v>305</v>
      </c>
      <c r="T35" s="3">
        <v>0</v>
      </c>
    </row>
    <row r="36" spans="1:20" ht="15">
      <c r="A36">
        <v>72.5</v>
      </c>
      <c r="B36" t="s">
        <v>45</v>
      </c>
      <c r="C36">
        <v>357</v>
      </c>
      <c r="G36">
        <v>15</v>
      </c>
      <c r="H36">
        <v>60</v>
      </c>
      <c r="I36">
        <v>74</v>
      </c>
      <c r="J36">
        <v>29</v>
      </c>
      <c r="K36">
        <v>68</v>
      </c>
      <c r="L36">
        <v>85</v>
      </c>
      <c r="M36">
        <v>22</v>
      </c>
      <c r="N36">
        <v>4</v>
      </c>
      <c r="Q36" s="3" t="str">
        <f t="shared" si="0"/>
        <v>70 to 75</v>
      </c>
      <c r="R36" s="3">
        <f t="shared" si="1"/>
        <v>357</v>
      </c>
      <c r="S36" s="3">
        <f t="shared" si="2"/>
        <v>357</v>
      </c>
      <c r="T36" s="3">
        <v>0</v>
      </c>
    </row>
    <row r="37" spans="1:20" ht="15">
      <c r="A37">
        <v>67.5</v>
      </c>
      <c r="B37" t="s">
        <v>46</v>
      </c>
      <c r="C37">
        <v>211</v>
      </c>
      <c r="G37">
        <v>15</v>
      </c>
      <c r="H37">
        <v>48</v>
      </c>
      <c r="I37">
        <v>31</v>
      </c>
      <c r="J37">
        <v>4</v>
      </c>
      <c r="K37">
        <v>27</v>
      </c>
      <c r="L37">
        <v>30</v>
      </c>
      <c r="M37">
        <v>51</v>
      </c>
      <c r="N37">
        <v>5</v>
      </c>
      <c r="Q37" s="3" t="str">
        <f t="shared" si="0"/>
        <v>65 to 70</v>
      </c>
      <c r="R37" s="3">
        <f t="shared" si="1"/>
        <v>211</v>
      </c>
      <c r="S37" s="3">
        <f t="shared" si="2"/>
        <v>211</v>
      </c>
      <c r="T37" s="3">
        <v>0</v>
      </c>
    </row>
    <row r="38" spans="1:20" ht="15">
      <c r="A38">
        <v>62.5</v>
      </c>
      <c r="B38" t="s">
        <v>47</v>
      </c>
      <c r="C38">
        <v>313</v>
      </c>
      <c r="F38">
        <v>9</v>
      </c>
      <c r="G38">
        <v>30</v>
      </c>
      <c r="H38">
        <v>77</v>
      </c>
      <c r="I38">
        <v>26</v>
      </c>
      <c r="J38">
        <v>3</v>
      </c>
      <c r="K38">
        <v>4</v>
      </c>
      <c r="L38">
        <v>54</v>
      </c>
      <c r="M38">
        <v>75</v>
      </c>
      <c r="N38">
        <v>35</v>
      </c>
      <c r="Q38" s="3" t="str">
        <f t="shared" si="0"/>
        <v>60 to 65</v>
      </c>
      <c r="R38" s="3">
        <f t="shared" si="1"/>
        <v>313</v>
      </c>
      <c r="S38" s="3">
        <f t="shared" si="2"/>
        <v>313</v>
      </c>
      <c r="T38" s="3">
        <v>0</v>
      </c>
    </row>
    <row r="39" spans="1:20" ht="15">
      <c r="A39">
        <v>57.5</v>
      </c>
      <c r="B39" t="s">
        <v>48</v>
      </c>
      <c r="C39">
        <v>219</v>
      </c>
      <c r="F39">
        <v>39</v>
      </c>
      <c r="G39">
        <v>49</v>
      </c>
      <c r="H39">
        <v>44</v>
      </c>
      <c r="L39">
        <v>8</v>
      </c>
      <c r="M39">
        <v>43</v>
      </c>
      <c r="N39">
        <v>36</v>
      </c>
      <c r="Q39" s="3" t="str">
        <f t="shared" si="0"/>
        <v>55 to 60</v>
      </c>
      <c r="R39" s="3">
        <f t="shared" si="1"/>
        <v>219</v>
      </c>
      <c r="S39" s="3">
        <v>0</v>
      </c>
      <c r="T39" s="3">
        <f aca="true" t="shared" si="3" ref="T39:T49">R39</f>
        <v>219</v>
      </c>
    </row>
    <row r="40" spans="1:20" ht="15">
      <c r="A40">
        <v>52.5</v>
      </c>
      <c r="B40" t="s">
        <v>49</v>
      </c>
      <c r="C40">
        <v>191</v>
      </c>
      <c r="E40">
        <v>18</v>
      </c>
      <c r="F40">
        <v>25</v>
      </c>
      <c r="G40">
        <v>50</v>
      </c>
      <c r="H40">
        <v>24</v>
      </c>
      <c r="M40">
        <v>25</v>
      </c>
      <c r="N40">
        <v>48</v>
      </c>
      <c r="O40">
        <v>1</v>
      </c>
      <c r="Q40" s="3" t="str">
        <f t="shared" si="0"/>
        <v>50 to 55</v>
      </c>
      <c r="R40" s="3">
        <f t="shared" si="1"/>
        <v>191</v>
      </c>
      <c r="S40" s="3">
        <v>0</v>
      </c>
      <c r="T40" s="3">
        <f t="shared" si="3"/>
        <v>191</v>
      </c>
    </row>
    <row r="41" spans="1:20" ht="15">
      <c r="A41">
        <v>47.5</v>
      </c>
      <c r="B41" t="s">
        <v>50</v>
      </c>
      <c r="C41">
        <v>224</v>
      </c>
      <c r="D41">
        <v>11</v>
      </c>
      <c r="E41">
        <v>14</v>
      </c>
      <c r="F41">
        <v>62</v>
      </c>
      <c r="G41">
        <v>67</v>
      </c>
      <c r="H41">
        <v>2</v>
      </c>
      <c r="M41">
        <v>21</v>
      </c>
      <c r="N41">
        <v>33</v>
      </c>
      <c r="O41">
        <v>14</v>
      </c>
      <c r="Q41" s="3" t="str">
        <f t="shared" si="0"/>
        <v>45 to 50</v>
      </c>
      <c r="R41" s="3">
        <f t="shared" si="1"/>
        <v>224</v>
      </c>
      <c r="S41" s="3">
        <v>0</v>
      </c>
      <c r="T41" s="3">
        <f t="shared" si="3"/>
        <v>224</v>
      </c>
    </row>
    <row r="42" spans="1:20" ht="15">
      <c r="A42">
        <v>42.5</v>
      </c>
      <c r="B42" t="s">
        <v>51</v>
      </c>
      <c r="C42">
        <v>250</v>
      </c>
      <c r="D42">
        <v>46</v>
      </c>
      <c r="E42">
        <v>23</v>
      </c>
      <c r="F42">
        <v>51</v>
      </c>
      <c r="G42">
        <v>27</v>
      </c>
      <c r="M42">
        <v>18</v>
      </c>
      <c r="N42">
        <v>41</v>
      </c>
      <c r="O42">
        <v>44</v>
      </c>
      <c r="Q42" s="3" t="str">
        <f t="shared" si="0"/>
        <v>40 to 45</v>
      </c>
      <c r="R42" s="3">
        <f t="shared" si="1"/>
        <v>250</v>
      </c>
      <c r="S42" s="3">
        <v>0</v>
      </c>
      <c r="T42" s="3">
        <f t="shared" si="3"/>
        <v>250</v>
      </c>
    </row>
    <row r="43" spans="1:20" ht="15">
      <c r="A43">
        <v>37.5</v>
      </c>
      <c r="B43" t="s">
        <v>52</v>
      </c>
      <c r="C43">
        <v>355</v>
      </c>
      <c r="D43">
        <v>57</v>
      </c>
      <c r="E43">
        <v>60</v>
      </c>
      <c r="F43">
        <v>64</v>
      </c>
      <c r="G43">
        <v>7</v>
      </c>
      <c r="M43">
        <v>8</v>
      </c>
      <c r="N43">
        <v>53</v>
      </c>
      <c r="O43">
        <v>106</v>
      </c>
      <c r="Q43" s="3" t="str">
        <f t="shared" si="0"/>
        <v>35 to 40</v>
      </c>
      <c r="R43" s="3">
        <f t="shared" si="1"/>
        <v>355</v>
      </c>
      <c r="S43" s="3">
        <v>0</v>
      </c>
      <c r="T43" s="3">
        <f t="shared" si="3"/>
        <v>355</v>
      </c>
    </row>
    <row r="44" spans="1:20" ht="15">
      <c r="A44">
        <v>32.5</v>
      </c>
      <c r="B44" t="s">
        <v>53</v>
      </c>
      <c r="C44">
        <v>212</v>
      </c>
      <c r="D44">
        <v>52</v>
      </c>
      <c r="E44">
        <v>54</v>
      </c>
      <c r="F44">
        <v>32</v>
      </c>
      <c r="N44">
        <v>20</v>
      </c>
      <c r="O44">
        <v>54</v>
      </c>
      <c r="Q44" s="3" t="str">
        <f t="shared" si="0"/>
        <v>30 to 35</v>
      </c>
      <c r="R44" s="3">
        <f t="shared" si="1"/>
        <v>212</v>
      </c>
      <c r="S44" s="3">
        <v>0</v>
      </c>
      <c r="T44" s="3">
        <f t="shared" si="3"/>
        <v>212</v>
      </c>
    </row>
    <row r="45" spans="1:20" ht="15">
      <c r="A45">
        <v>27.5</v>
      </c>
      <c r="B45" t="s">
        <v>54</v>
      </c>
      <c r="C45">
        <v>136</v>
      </c>
      <c r="D45">
        <v>55</v>
      </c>
      <c r="E45">
        <v>32</v>
      </c>
      <c r="F45">
        <v>9</v>
      </c>
      <c r="N45">
        <v>3</v>
      </c>
      <c r="O45">
        <v>37</v>
      </c>
      <c r="Q45" s="3" t="str">
        <f t="shared" si="0"/>
        <v>25 to 30</v>
      </c>
      <c r="R45" s="3">
        <f t="shared" si="1"/>
        <v>136</v>
      </c>
      <c r="S45" s="3">
        <v>0</v>
      </c>
      <c r="T45" s="3">
        <f t="shared" si="3"/>
        <v>136</v>
      </c>
    </row>
    <row r="46" spans="1:20" ht="15">
      <c r="A46">
        <v>22.5</v>
      </c>
      <c r="B46" t="s">
        <v>55</v>
      </c>
      <c r="C46">
        <v>91</v>
      </c>
      <c r="D46">
        <v>40</v>
      </c>
      <c r="E46">
        <v>37</v>
      </c>
      <c r="F46">
        <v>1</v>
      </c>
      <c r="O46">
        <v>13</v>
      </c>
      <c r="Q46" s="3" t="str">
        <f t="shared" si="0"/>
        <v>20 to 25</v>
      </c>
      <c r="R46" s="3">
        <f t="shared" si="1"/>
        <v>91</v>
      </c>
      <c r="S46" s="3">
        <v>0</v>
      </c>
      <c r="T46" s="3">
        <f t="shared" si="3"/>
        <v>91</v>
      </c>
    </row>
    <row r="47" spans="1:20" ht="15">
      <c r="A47">
        <v>17.5</v>
      </c>
      <c r="B47" t="s">
        <v>56</v>
      </c>
      <c r="C47">
        <v>38</v>
      </c>
      <c r="D47">
        <v>18</v>
      </c>
      <c r="E47">
        <v>17</v>
      </c>
      <c r="O47">
        <v>3</v>
      </c>
      <c r="Q47" s="3" t="str">
        <f t="shared" si="0"/>
        <v>15 to 20</v>
      </c>
      <c r="R47" s="3">
        <f t="shared" si="1"/>
        <v>38</v>
      </c>
      <c r="S47" s="3">
        <v>0</v>
      </c>
      <c r="T47" s="3">
        <f t="shared" si="3"/>
        <v>38</v>
      </c>
    </row>
    <row r="48" spans="1:20" ht="15">
      <c r="A48">
        <v>12.5</v>
      </c>
      <c r="B48" t="s">
        <v>57</v>
      </c>
      <c r="C48">
        <v>4</v>
      </c>
      <c r="D48">
        <v>3</v>
      </c>
      <c r="E48">
        <v>1</v>
      </c>
      <c r="Q48" s="3" t="str">
        <f t="shared" si="0"/>
        <v>10 to 15</v>
      </c>
      <c r="R48" s="3">
        <f t="shared" si="1"/>
        <v>4</v>
      </c>
      <c r="S48" s="3">
        <v>0</v>
      </c>
      <c r="T48" s="3">
        <f t="shared" si="3"/>
        <v>4</v>
      </c>
    </row>
    <row r="49" spans="17:20" ht="15">
      <c r="Q49" s="3">
        <f t="shared" si="0"/>
        <v>0</v>
      </c>
      <c r="R49" s="3">
        <f t="shared" si="1"/>
        <v>0</v>
      </c>
      <c r="S49" s="3">
        <v>0</v>
      </c>
      <c r="T49" s="3">
        <f t="shared" si="3"/>
        <v>0</v>
      </c>
    </row>
    <row r="50" spans="17:20" ht="15">
      <c r="Q50" s="6" t="s">
        <v>58</v>
      </c>
      <c r="R50" s="2">
        <f>SUM(R32:R49)</f>
        <v>3330</v>
      </c>
      <c r="S50" s="2">
        <f>SUM(S32:S49)</f>
        <v>1610</v>
      </c>
      <c r="T50" s="2">
        <f>SUM(T32:T49)</f>
        <v>1720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spans="1:7" ht="15">
      <c r="A2" t="s">
        <v>1</v>
      </c>
      <c r="B2" t="s">
        <v>2</v>
      </c>
      <c r="C2">
        <v>13739</v>
      </c>
      <c r="D2" t="s">
        <v>3</v>
      </c>
      <c r="E2" t="s">
        <v>4</v>
      </c>
      <c r="F2" t="s">
        <v>5</v>
      </c>
      <c r="G2" t="s">
        <v>6</v>
      </c>
    </row>
    <row r="3" spans="1:2" ht="15">
      <c r="A3" t="s">
        <v>7</v>
      </c>
      <c r="B3" t="s">
        <v>65</v>
      </c>
    </row>
    <row r="4" ht="15">
      <c r="A4" t="s">
        <v>9</v>
      </c>
    </row>
    <row r="5" spans="1:7" ht="1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</row>
    <row r="6" spans="1:7" ht="15">
      <c r="A6" t="s">
        <v>17</v>
      </c>
      <c r="B6" t="s">
        <v>17</v>
      </c>
      <c r="C6" t="s">
        <v>17</v>
      </c>
      <c r="D6" t="s">
        <v>17</v>
      </c>
      <c r="E6" t="s">
        <v>17</v>
      </c>
      <c r="F6" t="s">
        <v>17</v>
      </c>
      <c r="G6" t="s">
        <v>17</v>
      </c>
    </row>
    <row r="7" spans="1:7" ht="15">
      <c r="A7" t="s">
        <v>17</v>
      </c>
      <c r="B7" t="s">
        <v>17</v>
      </c>
      <c r="C7" t="s">
        <v>17</v>
      </c>
      <c r="D7" t="s">
        <v>17</v>
      </c>
      <c r="E7" t="s">
        <v>17</v>
      </c>
      <c r="F7" t="s">
        <v>17</v>
      </c>
      <c r="G7" t="s">
        <v>17</v>
      </c>
    </row>
    <row r="8" spans="1:7" ht="15">
      <c r="A8" t="s">
        <v>17</v>
      </c>
      <c r="B8" t="s">
        <v>17</v>
      </c>
      <c r="C8" t="s">
        <v>17</v>
      </c>
      <c r="D8" t="s">
        <v>17</v>
      </c>
      <c r="E8" t="s">
        <v>17</v>
      </c>
      <c r="F8" t="s">
        <v>17</v>
      </c>
      <c r="G8" t="s">
        <v>17</v>
      </c>
    </row>
    <row r="9" spans="1:7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</row>
    <row r="10" spans="1:7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</row>
    <row r="11" spans="1:7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</row>
    <row r="12" spans="1:7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</row>
    <row r="13" spans="1:7" ht="15">
      <c r="A13">
        <v>8</v>
      </c>
      <c r="B13">
        <v>8</v>
      </c>
      <c r="C13">
        <v>8</v>
      </c>
      <c r="D13">
        <v>8</v>
      </c>
      <c r="E13">
        <v>8</v>
      </c>
      <c r="F13">
        <v>8</v>
      </c>
      <c r="G13">
        <v>8</v>
      </c>
    </row>
    <row r="14" spans="1:7" ht="15">
      <c r="A14">
        <v>9</v>
      </c>
      <c r="B14">
        <v>9</v>
      </c>
      <c r="C14">
        <v>9</v>
      </c>
      <c r="D14">
        <v>9</v>
      </c>
      <c r="E14">
        <v>9</v>
      </c>
      <c r="F14">
        <v>9</v>
      </c>
      <c r="G14">
        <v>9</v>
      </c>
    </row>
    <row r="15" spans="1:7" ht="15">
      <c r="A15" t="s">
        <v>17</v>
      </c>
      <c r="B15">
        <v>10</v>
      </c>
      <c r="C15">
        <v>10</v>
      </c>
      <c r="D15">
        <v>10</v>
      </c>
      <c r="E15">
        <v>10</v>
      </c>
      <c r="F15">
        <v>10</v>
      </c>
      <c r="G15" t="s">
        <v>17</v>
      </c>
    </row>
    <row r="16" spans="1:7" ht="15">
      <c r="A16" t="s">
        <v>17</v>
      </c>
      <c r="B16">
        <v>11</v>
      </c>
      <c r="C16">
        <v>11</v>
      </c>
      <c r="D16">
        <v>11</v>
      </c>
      <c r="E16">
        <v>11</v>
      </c>
      <c r="F16">
        <v>11</v>
      </c>
      <c r="G16" t="s">
        <v>17</v>
      </c>
    </row>
    <row r="17" spans="1:7" ht="15">
      <c r="A17" t="s">
        <v>17</v>
      </c>
      <c r="B17">
        <v>12</v>
      </c>
      <c r="C17">
        <v>12</v>
      </c>
      <c r="D17">
        <v>12</v>
      </c>
      <c r="E17">
        <v>12</v>
      </c>
      <c r="F17">
        <v>12</v>
      </c>
      <c r="G17" t="s">
        <v>17</v>
      </c>
    </row>
    <row r="18" spans="1:7" ht="15">
      <c r="A18" t="s">
        <v>17</v>
      </c>
      <c r="B18">
        <v>13</v>
      </c>
      <c r="C18">
        <v>13</v>
      </c>
      <c r="D18">
        <v>13</v>
      </c>
      <c r="E18">
        <v>13</v>
      </c>
      <c r="F18">
        <v>13</v>
      </c>
      <c r="G18" t="s">
        <v>17</v>
      </c>
    </row>
    <row r="19" spans="1:7" ht="15">
      <c r="A19" t="s">
        <v>17</v>
      </c>
      <c r="B19">
        <v>14</v>
      </c>
      <c r="C19">
        <v>14</v>
      </c>
      <c r="D19">
        <v>14</v>
      </c>
      <c r="E19">
        <v>14</v>
      </c>
      <c r="F19">
        <v>14</v>
      </c>
      <c r="G19" t="s">
        <v>17</v>
      </c>
    </row>
    <row r="20" spans="1:7" ht="15">
      <c r="A20" t="s">
        <v>17</v>
      </c>
      <c r="B20">
        <v>15</v>
      </c>
      <c r="C20">
        <v>15</v>
      </c>
      <c r="D20">
        <v>15</v>
      </c>
      <c r="E20">
        <v>15</v>
      </c>
      <c r="F20">
        <v>15</v>
      </c>
      <c r="G20" t="s">
        <v>17</v>
      </c>
    </row>
    <row r="21" spans="1:7" ht="15">
      <c r="A21" t="s">
        <v>17</v>
      </c>
      <c r="B21">
        <v>16</v>
      </c>
      <c r="C21">
        <v>16</v>
      </c>
      <c r="D21">
        <v>16</v>
      </c>
      <c r="E21">
        <v>16</v>
      </c>
      <c r="F21">
        <v>16</v>
      </c>
      <c r="G21" t="s">
        <v>17</v>
      </c>
    </row>
    <row r="22" spans="1:7" ht="15">
      <c r="A22" t="s">
        <v>17</v>
      </c>
      <c r="B22">
        <v>17</v>
      </c>
      <c r="C22">
        <v>17</v>
      </c>
      <c r="D22">
        <v>17</v>
      </c>
      <c r="E22">
        <v>17</v>
      </c>
      <c r="F22">
        <v>17</v>
      </c>
      <c r="G22" t="s">
        <v>17</v>
      </c>
    </row>
    <row r="23" spans="1:7" ht="15">
      <c r="A23" t="s">
        <v>17</v>
      </c>
      <c r="B23" t="s">
        <v>17</v>
      </c>
      <c r="C23" t="s">
        <v>17</v>
      </c>
      <c r="D23" t="s">
        <v>17</v>
      </c>
      <c r="E23" t="s">
        <v>17</v>
      </c>
      <c r="F23" t="s">
        <v>17</v>
      </c>
      <c r="G23" t="s">
        <v>17</v>
      </c>
    </row>
    <row r="24" spans="1:7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</row>
    <row r="25" spans="1:7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</row>
    <row r="26" spans="1:7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</row>
    <row r="27" spans="1:7" ht="15">
      <c r="A27" t="s">
        <v>17</v>
      </c>
      <c r="B27" t="s">
        <v>17</v>
      </c>
      <c r="C27" t="s">
        <v>17</v>
      </c>
      <c r="D27" t="s">
        <v>17</v>
      </c>
      <c r="E27" t="s">
        <v>17</v>
      </c>
      <c r="F27" t="s">
        <v>17</v>
      </c>
      <c r="G27" t="s">
        <v>17</v>
      </c>
    </row>
    <row r="28" spans="1:7" ht="15">
      <c r="A28" t="s">
        <v>17</v>
      </c>
      <c r="B28" t="s">
        <v>17</v>
      </c>
      <c r="C28" t="s">
        <v>17</v>
      </c>
      <c r="D28" t="s">
        <v>17</v>
      </c>
      <c r="E28" t="s">
        <v>17</v>
      </c>
      <c r="F28" t="s">
        <v>17</v>
      </c>
      <c r="G28" t="s">
        <v>17</v>
      </c>
    </row>
    <row r="29" spans="1:7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</row>
    <row r="30" spans="3:24" ht="15">
      <c r="C30" t="s">
        <v>18</v>
      </c>
      <c r="D30" t="s">
        <v>19</v>
      </c>
      <c r="E30" t="s">
        <v>20</v>
      </c>
      <c r="F30" t="s">
        <v>21</v>
      </c>
      <c r="G30" t="s">
        <v>22</v>
      </c>
      <c r="H30" t="s">
        <v>23</v>
      </c>
      <c r="I30" t="s">
        <v>24</v>
      </c>
      <c r="J30" t="s">
        <v>25</v>
      </c>
      <c r="K30" t="s">
        <v>26</v>
      </c>
      <c r="L30" t="s">
        <v>27</v>
      </c>
      <c r="M30" t="s">
        <v>28</v>
      </c>
      <c r="N30" t="s">
        <v>29</v>
      </c>
      <c r="O30" t="s">
        <v>30</v>
      </c>
      <c r="Q30" s="1"/>
      <c r="R30" s="2" t="s">
        <v>18</v>
      </c>
      <c r="S30" s="2" t="s">
        <v>31</v>
      </c>
      <c r="T30" s="2" t="s">
        <v>32</v>
      </c>
      <c r="U30" s="2" t="s">
        <v>33</v>
      </c>
      <c r="V30" s="2" t="s">
        <v>33</v>
      </c>
      <c r="W30" s="2" t="s">
        <v>34</v>
      </c>
      <c r="X30" s="2" t="s">
        <v>34</v>
      </c>
    </row>
    <row r="31" spans="1:24" ht="15">
      <c r="A31" t="s">
        <v>35</v>
      </c>
      <c r="B31" t="s">
        <v>36</v>
      </c>
      <c r="C31" t="s">
        <v>37</v>
      </c>
      <c r="D31" t="s">
        <v>37</v>
      </c>
      <c r="E31" t="s">
        <v>37</v>
      </c>
      <c r="F31" t="s">
        <v>37</v>
      </c>
      <c r="G31" t="s">
        <v>37</v>
      </c>
      <c r="H31" t="s">
        <v>37</v>
      </c>
      <c r="I31" t="s">
        <v>37</v>
      </c>
      <c r="J31" t="s">
        <v>37</v>
      </c>
      <c r="K31" t="s">
        <v>37</v>
      </c>
      <c r="L31" t="s">
        <v>37</v>
      </c>
      <c r="M31" t="s">
        <v>37</v>
      </c>
      <c r="N31" t="s">
        <v>37</v>
      </c>
      <c r="O31" t="s">
        <v>37</v>
      </c>
      <c r="Q31" s="2" t="s">
        <v>36</v>
      </c>
      <c r="R31" s="2" t="s">
        <v>37</v>
      </c>
      <c r="S31" s="2" t="s">
        <v>37</v>
      </c>
      <c r="T31" s="2" t="s">
        <v>37</v>
      </c>
      <c r="U31" s="2" t="s">
        <v>38</v>
      </c>
      <c r="V31" s="2" t="s">
        <v>39</v>
      </c>
      <c r="W31" s="2" t="s">
        <v>38</v>
      </c>
      <c r="X31" s="2" t="s">
        <v>39</v>
      </c>
    </row>
    <row r="32" spans="1:24" ht="15">
      <c r="A32">
        <v>92.5</v>
      </c>
      <c r="B32" t="s">
        <v>41</v>
      </c>
      <c r="C32">
        <v>31</v>
      </c>
      <c r="I32">
        <v>7</v>
      </c>
      <c r="J32">
        <v>13</v>
      </c>
      <c r="K32">
        <v>11</v>
      </c>
      <c r="Q32" s="3" t="str">
        <f aca="true" t="shared" si="0" ref="Q32:Q49">B32</f>
        <v>90 to 95</v>
      </c>
      <c r="R32" s="3">
        <f aca="true" t="shared" si="1" ref="R32:R49">C32</f>
        <v>31</v>
      </c>
      <c r="S32" s="3">
        <f aca="true" t="shared" si="2" ref="S32:S38">R32</f>
        <v>31</v>
      </c>
      <c r="T32" s="3">
        <v>0</v>
      </c>
      <c r="U32" s="4">
        <f>((80/6)*6+20)*0.01</f>
        <v>1</v>
      </c>
      <c r="V32" s="5">
        <f aca="true" t="shared" si="3" ref="V32:V49">U32*C32</f>
        <v>31</v>
      </c>
      <c r="W32" s="4">
        <v>0</v>
      </c>
      <c r="X32" s="3">
        <f aca="true" t="shared" si="4" ref="X32:X49">W32*C32</f>
        <v>0</v>
      </c>
    </row>
    <row r="33" spans="1:24" ht="15">
      <c r="A33">
        <v>87.5</v>
      </c>
      <c r="B33" t="s">
        <v>42</v>
      </c>
      <c r="C33">
        <v>77</v>
      </c>
      <c r="I33">
        <v>30</v>
      </c>
      <c r="J33">
        <v>33</v>
      </c>
      <c r="K33">
        <v>12</v>
      </c>
      <c r="L33">
        <v>2</v>
      </c>
      <c r="Q33" s="3" t="str">
        <f t="shared" si="0"/>
        <v>85 to 90</v>
      </c>
      <c r="R33" s="3">
        <f t="shared" si="1"/>
        <v>77</v>
      </c>
      <c r="S33" s="3">
        <f t="shared" si="2"/>
        <v>77</v>
      </c>
      <c r="T33" s="3">
        <v>0</v>
      </c>
      <c r="U33" s="4">
        <f>((80/6)*5+20)*0.01</f>
        <v>0.8666666666666667</v>
      </c>
      <c r="V33" s="5">
        <f t="shared" si="3"/>
        <v>66.73333333333333</v>
      </c>
      <c r="W33" s="4">
        <v>0</v>
      </c>
      <c r="X33" s="3">
        <f t="shared" si="4"/>
        <v>0</v>
      </c>
    </row>
    <row r="34" spans="1:24" ht="15">
      <c r="A34">
        <v>82.5</v>
      </c>
      <c r="B34" t="s">
        <v>43</v>
      </c>
      <c r="C34">
        <v>264</v>
      </c>
      <c r="H34">
        <v>8</v>
      </c>
      <c r="I34">
        <v>51</v>
      </c>
      <c r="J34">
        <v>101</v>
      </c>
      <c r="K34">
        <v>71</v>
      </c>
      <c r="L34">
        <v>29</v>
      </c>
      <c r="M34">
        <v>4</v>
      </c>
      <c r="Q34" s="3" t="str">
        <f t="shared" si="0"/>
        <v>80 to 85</v>
      </c>
      <c r="R34" s="3">
        <f t="shared" si="1"/>
        <v>264</v>
      </c>
      <c r="S34" s="3">
        <f t="shared" si="2"/>
        <v>264</v>
      </c>
      <c r="T34" s="3">
        <v>0</v>
      </c>
      <c r="U34" s="4">
        <f>((80/6)*4+20)*0.01</f>
        <v>0.7333333333333334</v>
      </c>
      <c r="V34" s="5">
        <f t="shared" si="3"/>
        <v>193.60000000000002</v>
      </c>
      <c r="W34" s="4">
        <v>0</v>
      </c>
      <c r="X34" s="3">
        <f t="shared" si="4"/>
        <v>0</v>
      </c>
    </row>
    <row r="35" spans="1:24" ht="15">
      <c r="A35">
        <v>77.5</v>
      </c>
      <c r="B35" t="s">
        <v>44</v>
      </c>
      <c r="C35">
        <v>255</v>
      </c>
      <c r="H35">
        <v>25</v>
      </c>
      <c r="I35">
        <v>38</v>
      </c>
      <c r="J35">
        <v>49</v>
      </c>
      <c r="K35">
        <v>72</v>
      </c>
      <c r="L35">
        <v>54</v>
      </c>
      <c r="M35">
        <v>15</v>
      </c>
      <c r="N35">
        <v>2</v>
      </c>
      <c r="Q35" s="3" t="str">
        <f t="shared" si="0"/>
        <v>75 to 80</v>
      </c>
      <c r="R35" s="3">
        <f t="shared" si="1"/>
        <v>255</v>
      </c>
      <c r="S35" s="3">
        <f t="shared" si="2"/>
        <v>255</v>
      </c>
      <c r="T35" s="3">
        <v>0</v>
      </c>
      <c r="U35" s="4">
        <f>((80/6)*3+20)*0.01</f>
        <v>0.6</v>
      </c>
      <c r="V35" s="5">
        <f t="shared" si="3"/>
        <v>153</v>
      </c>
      <c r="W35" s="4">
        <v>0</v>
      </c>
      <c r="X35" s="3">
        <f t="shared" si="4"/>
        <v>0</v>
      </c>
    </row>
    <row r="36" spans="1:24" ht="15">
      <c r="A36">
        <v>72.5</v>
      </c>
      <c r="B36" t="s">
        <v>45</v>
      </c>
      <c r="C36">
        <v>302</v>
      </c>
      <c r="G36">
        <v>13</v>
      </c>
      <c r="H36">
        <v>51</v>
      </c>
      <c r="I36">
        <v>64</v>
      </c>
      <c r="J36">
        <v>29</v>
      </c>
      <c r="K36">
        <v>55</v>
      </c>
      <c r="L36">
        <v>70</v>
      </c>
      <c r="M36">
        <v>16</v>
      </c>
      <c r="N36">
        <v>4</v>
      </c>
      <c r="Q36" s="3" t="str">
        <f t="shared" si="0"/>
        <v>70 to 75</v>
      </c>
      <c r="R36" s="3">
        <f t="shared" si="1"/>
        <v>302</v>
      </c>
      <c r="S36" s="3">
        <f t="shared" si="2"/>
        <v>302</v>
      </c>
      <c r="T36" s="3">
        <v>0</v>
      </c>
      <c r="U36" s="4">
        <f>((80/6)*2+20)*0.01</f>
        <v>0.46666666666666673</v>
      </c>
      <c r="V36" s="5">
        <f t="shared" si="3"/>
        <v>140.93333333333337</v>
      </c>
      <c r="W36" s="4">
        <v>0</v>
      </c>
      <c r="X36" s="3">
        <f t="shared" si="4"/>
        <v>0</v>
      </c>
    </row>
    <row r="37" spans="1:24" ht="15">
      <c r="A37">
        <v>67.5</v>
      </c>
      <c r="B37" t="s">
        <v>46</v>
      </c>
      <c r="C37">
        <v>174</v>
      </c>
      <c r="G37">
        <v>13</v>
      </c>
      <c r="H37">
        <v>40</v>
      </c>
      <c r="I37">
        <v>23</v>
      </c>
      <c r="J37">
        <v>4</v>
      </c>
      <c r="K37">
        <v>21</v>
      </c>
      <c r="L37">
        <v>23</v>
      </c>
      <c r="M37">
        <v>46</v>
      </c>
      <c r="N37">
        <v>4</v>
      </c>
      <c r="Q37" s="3" t="str">
        <f t="shared" si="0"/>
        <v>65 to 70</v>
      </c>
      <c r="R37" s="3">
        <f t="shared" si="1"/>
        <v>174</v>
      </c>
      <c r="S37" s="3">
        <f t="shared" si="2"/>
        <v>174</v>
      </c>
      <c r="T37" s="3">
        <v>0</v>
      </c>
      <c r="U37" s="4">
        <f>((80/6)*1+20)*0.01</f>
        <v>0.33333333333333337</v>
      </c>
      <c r="V37" s="5">
        <f t="shared" si="3"/>
        <v>58.00000000000001</v>
      </c>
      <c r="W37" s="4">
        <v>0</v>
      </c>
      <c r="X37" s="3">
        <f t="shared" si="4"/>
        <v>0</v>
      </c>
    </row>
    <row r="38" spans="1:24" ht="15">
      <c r="A38">
        <v>62.5</v>
      </c>
      <c r="B38" t="s">
        <v>47</v>
      </c>
      <c r="C38">
        <v>272</v>
      </c>
      <c r="F38">
        <v>9</v>
      </c>
      <c r="G38">
        <v>26</v>
      </c>
      <c r="H38">
        <v>65</v>
      </c>
      <c r="I38">
        <v>23</v>
      </c>
      <c r="J38">
        <v>1</v>
      </c>
      <c r="K38">
        <v>4</v>
      </c>
      <c r="L38">
        <v>43</v>
      </c>
      <c r="M38">
        <v>67</v>
      </c>
      <c r="N38">
        <v>34</v>
      </c>
      <c r="Q38" s="3" t="str">
        <f t="shared" si="0"/>
        <v>60 to 65</v>
      </c>
      <c r="R38" s="3">
        <f t="shared" si="1"/>
        <v>272</v>
      </c>
      <c r="S38" s="3">
        <f t="shared" si="2"/>
        <v>272</v>
      </c>
      <c r="T38" s="3">
        <v>0</v>
      </c>
      <c r="U38" s="4">
        <v>0.2</v>
      </c>
      <c r="V38" s="5">
        <f t="shared" si="3"/>
        <v>54.400000000000006</v>
      </c>
      <c r="W38" s="4">
        <v>0</v>
      </c>
      <c r="X38" s="3">
        <f t="shared" si="4"/>
        <v>0</v>
      </c>
    </row>
    <row r="39" spans="1:24" ht="15">
      <c r="A39">
        <v>57.5</v>
      </c>
      <c r="B39" t="s">
        <v>48</v>
      </c>
      <c r="C39">
        <v>181</v>
      </c>
      <c r="F39">
        <v>33</v>
      </c>
      <c r="G39">
        <v>40</v>
      </c>
      <c r="H39">
        <v>36</v>
      </c>
      <c r="L39">
        <v>7</v>
      </c>
      <c r="M39">
        <v>35</v>
      </c>
      <c r="N39">
        <v>30</v>
      </c>
      <c r="Q39" s="3" t="str">
        <f t="shared" si="0"/>
        <v>55 to 60</v>
      </c>
      <c r="R39" s="3">
        <f t="shared" si="1"/>
        <v>181</v>
      </c>
      <c r="S39" s="3">
        <v>0</v>
      </c>
      <c r="T39" s="3">
        <f aca="true" t="shared" si="5" ref="T39:T49">R39</f>
        <v>181</v>
      </c>
      <c r="U39" s="4">
        <v>0</v>
      </c>
      <c r="V39" s="8">
        <f t="shared" si="3"/>
        <v>0</v>
      </c>
      <c r="W39" s="4">
        <v>0.2</v>
      </c>
      <c r="X39" s="3">
        <f t="shared" si="4"/>
        <v>36.2</v>
      </c>
    </row>
    <row r="40" spans="1:24" ht="15">
      <c r="A40">
        <v>52.5</v>
      </c>
      <c r="B40" t="s">
        <v>49</v>
      </c>
      <c r="C40">
        <v>154</v>
      </c>
      <c r="E40">
        <v>15</v>
      </c>
      <c r="F40">
        <v>21</v>
      </c>
      <c r="G40">
        <v>40</v>
      </c>
      <c r="H40">
        <v>20</v>
      </c>
      <c r="M40">
        <v>16</v>
      </c>
      <c r="N40">
        <v>41</v>
      </c>
      <c r="O40">
        <v>1</v>
      </c>
      <c r="Q40" s="3" t="str">
        <f t="shared" si="0"/>
        <v>50 to 55</v>
      </c>
      <c r="R40" s="3">
        <f t="shared" si="1"/>
        <v>154</v>
      </c>
      <c r="S40" s="3">
        <v>0</v>
      </c>
      <c r="T40" s="3">
        <f t="shared" si="5"/>
        <v>154</v>
      </c>
      <c r="U40" s="4">
        <v>0</v>
      </c>
      <c r="V40" s="3">
        <f t="shared" si="3"/>
        <v>0</v>
      </c>
      <c r="W40" s="4">
        <f>((80/9)*1+20)*0.01</f>
        <v>0.2888888888888889</v>
      </c>
      <c r="X40" s="5">
        <f t="shared" si="4"/>
        <v>44.488888888888894</v>
      </c>
    </row>
    <row r="41" spans="1:24" ht="15">
      <c r="A41">
        <v>47.5</v>
      </c>
      <c r="B41" t="s">
        <v>50</v>
      </c>
      <c r="C41">
        <v>192</v>
      </c>
      <c r="D41">
        <v>11</v>
      </c>
      <c r="E41">
        <v>11</v>
      </c>
      <c r="F41">
        <v>52</v>
      </c>
      <c r="G41">
        <v>58</v>
      </c>
      <c r="H41">
        <v>1</v>
      </c>
      <c r="M41">
        <v>19</v>
      </c>
      <c r="N41">
        <v>26</v>
      </c>
      <c r="O41">
        <v>14</v>
      </c>
      <c r="Q41" s="3" t="str">
        <f t="shared" si="0"/>
        <v>45 to 50</v>
      </c>
      <c r="R41" s="3">
        <f t="shared" si="1"/>
        <v>192</v>
      </c>
      <c r="S41" s="3">
        <v>0</v>
      </c>
      <c r="T41" s="3">
        <f t="shared" si="5"/>
        <v>192</v>
      </c>
      <c r="U41" s="4">
        <v>0</v>
      </c>
      <c r="V41" s="3">
        <f t="shared" si="3"/>
        <v>0</v>
      </c>
      <c r="W41" s="4">
        <f>((80/9)*2+20)*0.01</f>
        <v>0.37777777777777777</v>
      </c>
      <c r="X41" s="5">
        <f t="shared" si="4"/>
        <v>72.53333333333333</v>
      </c>
    </row>
    <row r="42" spans="1:24" ht="15">
      <c r="A42">
        <v>42.5</v>
      </c>
      <c r="B42" t="s">
        <v>51</v>
      </c>
      <c r="C42">
        <v>212</v>
      </c>
      <c r="D42">
        <v>39</v>
      </c>
      <c r="E42">
        <v>21</v>
      </c>
      <c r="F42">
        <v>44</v>
      </c>
      <c r="G42">
        <v>23</v>
      </c>
      <c r="M42">
        <v>14</v>
      </c>
      <c r="N42">
        <v>34</v>
      </c>
      <c r="O42">
        <v>37</v>
      </c>
      <c r="Q42" s="3" t="str">
        <f t="shared" si="0"/>
        <v>40 to 45</v>
      </c>
      <c r="R42" s="3">
        <f t="shared" si="1"/>
        <v>212</v>
      </c>
      <c r="S42" s="3">
        <v>0</v>
      </c>
      <c r="T42" s="3">
        <f t="shared" si="5"/>
        <v>212</v>
      </c>
      <c r="U42" s="4">
        <v>0</v>
      </c>
      <c r="V42" s="3">
        <f t="shared" si="3"/>
        <v>0</v>
      </c>
      <c r="W42" s="4">
        <f>((80/9)*3+20)*0.01</f>
        <v>0.46666666666666673</v>
      </c>
      <c r="X42" s="5">
        <f t="shared" si="4"/>
        <v>98.93333333333335</v>
      </c>
    </row>
    <row r="43" spans="1:24" ht="15">
      <c r="A43">
        <v>37.5</v>
      </c>
      <c r="B43" t="s">
        <v>52</v>
      </c>
      <c r="C43">
        <v>291</v>
      </c>
      <c r="D43">
        <v>46</v>
      </c>
      <c r="E43">
        <v>48</v>
      </c>
      <c r="F43">
        <v>51</v>
      </c>
      <c r="G43">
        <v>7</v>
      </c>
      <c r="M43">
        <v>6</v>
      </c>
      <c r="N43">
        <v>44</v>
      </c>
      <c r="O43">
        <v>89</v>
      </c>
      <c r="Q43" s="3" t="str">
        <f t="shared" si="0"/>
        <v>35 to 40</v>
      </c>
      <c r="R43" s="3">
        <f t="shared" si="1"/>
        <v>291</v>
      </c>
      <c r="S43" s="3">
        <v>0</v>
      </c>
      <c r="T43" s="3">
        <f t="shared" si="5"/>
        <v>291</v>
      </c>
      <c r="U43" s="4">
        <v>0</v>
      </c>
      <c r="V43" s="3">
        <f t="shared" si="3"/>
        <v>0</v>
      </c>
      <c r="W43" s="4">
        <f>((80/9)*4+20)*0.01</f>
        <v>0.5555555555555556</v>
      </c>
      <c r="X43" s="5">
        <f t="shared" si="4"/>
        <v>161.66666666666669</v>
      </c>
    </row>
    <row r="44" spans="1:24" ht="15">
      <c r="A44">
        <v>32.5</v>
      </c>
      <c r="B44" t="s">
        <v>53</v>
      </c>
      <c r="C44">
        <v>177</v>
      </c>
      <c r="D44">
        <v>44</v>
      </c>
      <c r="E44">
        <v>48</v>
      </c>
      <c r="F44">
        <v>27</v>
      </c>
      <c r="N44">
        <v>14</v>
      </c>
      <c r="O44">
        <v>44</v>
      </c>
      <c r="Q44" s="3" t="str">
        <f t="shared" si="0"/>
        <v>30 to 35</v>
      </c>
      <c r="R44" s="3">
        <f t="shared" si="1"/>
        <v>177</v>
      </c>
      <c r="S44" s="3">
        <v>0</v>
      </c>
      <c r="T44" s="3">
        <f t="shared" si="5"/>
        <v>177</v>
      </c>
      <c r="U44" s="4">
        <v>0</v>
      </c>
      <c r="V44" s="3">
        <f t="shared" si="3"/>
        <v>0</v>
      </c>
      <c r="W44" s="4">
        <f>((80/9)*5+20)*0.01</f>
        <v>0.6444444444444445</v>
      </c>
      <c r="X44" s="5">
        <f t="shared" si="4"/>
        <v>114.06666666666668</v>
      </c>
    </row>
    <row r="45" spans="1:24" ht="15">
      <c r="A45">
        <v>27.5</v>
      </c>
      <c r="B45" t="s">
        <v>54</v>
      </c>
      <c r="C45">
        <v>121</v>
      </c>
      <c r="D45">
        <v>50</v>
      </c>
      <c r="E45">
        <v>27</v>
      </c>
      <c r="F45">
        <v>8</v>
      </c>
      <c r="N45">
        <v>3</v>
      </c>
      <c r="O45">
        <v>33</v>
      </c>
      <c r="Q45" s="3" t="str">
        <f t="shared" si="0"/>
        <v>25 to 30</v>
      </c>
      <c r="R45" s="3">
        <f t="shared" si="1"/>
        <v>121</v>
      </c>
      <c r="S45" s="3">
        <v>0</v>
      </c>
      <c r="T45" s="3">
        <f t="shared" si="5"/>
        <v>121</v>
      </c>
      <c r="U45" s="4">
        <v>0</v>
      </c>
      <c r="V45" s="3">
        <f t="shared" si="3"/>
        <v>0</v>
      </c>
      <c r="W45" s="4">
        <f>((80/9)*6+20)*0.01</f>
        <v>0.7333333333333334</v>
      </c>
      <c r="X45" s="5">
        <f t="shared" si="4"/>
        <v>88.73333333333333</v>
      </c>
    </row>
    <row r="46" spans="1:24" ht="15">
      <c r="A46">
        <v>22.5</v>
      </c>
      <c r="B46" t="s">
        <v>55</v>
      </c>
      <c r="C46">
        <v>67</v>
      </c>
      <c r="D46">
        <v>29</v>
      </c>
      <c r="E46">
        <v>28</v>
      </c>
      <c r="F46">
        <v>1</v>
      </c>
      <c r="O46">
        <v>9</v>
      </c>
      <c r="Q46" s="3" t="str">
        <f t="shared" si="0"/>
        <v>20 to 25</v>
      </c>
      <c r="R46" s="3">
        <f t="shared" si="1"/>
        <v>67</v>
      </c>
      <c r="S46" s="3">
        <v>0</v>
      </c>
      <c r="T46" s="3">
        <f t="shared" si="5"/>
        <v>67</v>
      </c>
      <c r="U46" s="4">
        <v>0</v>
      </c>
      <c r="V46" s="3">
        <f t="shared" si="3"/>
        <v>0</v>
      </c>
      <c r="W46" s="4">
        <f>((80/9)*7+20)*0.01</f>
        <v>0.8222222222222223</v>
      </c>
      <c r="X46" s="5">
        <f t="shared" si="4"/>
        <v>55.088888888888896</v>
      </c>
    </row>
    <row r="47" spans="1:24" ht="15">
      <c r="A47">
        <v>17.5</v>
      </c>
      <c r="B47" t="s">
        <v>56</v>
      </c>
      <c r="C47">
        <v>36</v>
      </c>
      <c r="D47">
        <v>16</v>
      </c>
      <c r="E47">
        <v>17</v>
      </c>
      <c r="O47">
        <v>3</v>
      </c>
      <c r="Q47" s="3" t="str">
        <f t="shared" si="0"/>
        <v>15 to 20</v>
      </c>
      <c r="R47" s="3">
        <f t="shared" si="1"/>
        <v>36</v>
      </c>
      <c r="S47" s="3">
        <v>0</v>
      </c>
      <c r="T47" s="3">
        <f t="shared" si="5"/>
        <v>36</v>
      </c>
      <c r="U47" s="4">
        <v>0</v>
      </c>
      <c r="V47" s="3">
        <f t="shared" si="3"/>
        <v>0</v>
      </c>
      <c r="W47" s="4">
        <f>((80/9)*8+20)*0.01</f>
        <v>0.9111111111111112</v>
      </c>
      <c r="X47" s="5">
        <f t="shared" si="4"/>
        <v>32.800000000000004</v>
      </c>
    </row>
    <row r="48" spans="1:24" ht="15">
      <c r="A48">
        <v>12.5</v>
      </c>
      <c r="B48" t="s">
        <v>57</v>
      </c>
      <c r="C48">
        <v>4</v>
      </c>
      <c r="D48">
        <v>3</v>
      </c>
      <c r="E48">
        <v>1</v>
      </c>
      <c r="Q48" s="3" t="str">
        <f t="shared" si="0"/>
        <v>10 to 15</v>
      </c>
      <c r="R48" s="3">
        <f t="shared" si="1"/>
        <v>4</v>
      </c>
      <c r="S48" s="3">
        <v>0</v>
      </c>
      <c r="T48" s="3">
        <f t="shared" si="5"/>
        <v>4</v>
      </c>
      <c r="U48" s="4">
        <v>0</v>
      </c>
      <c r="V48" s="3">
        <f t="shared" si="3"/>
        <v>0</v>
      </c>
      <c r="W48" s="4">
        <v>1</v>
      </c>
      <c r="X48" s="5">
        <f t="shared" si="4"/>
        <v>4</v>
      </c>
    </row>
    <row r="49" spans="17:24" ht="15">
      <c r="Q49" s="3">
        <f t="shared" si="0"/>
        <v>0</v>
      </c>
      <c r="R49" s="3">
        <f t="shared" si="1"/>
        <v>0</v>
      </c>
      <c r="S49" s="3">
        <v>0</v>
      </c>
      <c r="T49" s="3">
        <f t="shared" si="5"/>
        <v>0</v>
      </c>
      <c r="U49" s="4">
        <v>0</v>
      </c>
      <c r="V49" s="3">
        <f t="shared" si="3"/>
        <v>0</v>
      </c>
      <c r="W49" s="4">
        <f>((80/9)*9+20)*0.01</f>
        <v>1</v>
      </c>
      <c r="X49" s="5">
        <f t="shared" si="4"/>
        <v>0</v>
      </c>
    </row>
    <row r="50" spans="17:24" ht="15">
      <c r="Q50" s="6" t="s">
        <v>58</v>
      </c>
      <c r="R50" s="2">
        <f>SUM(R32:R49)</f>
        <v>2810</v>
      </c>
      <c r="S50" s="2">
        <f>SUM(S32:S49)</f>
        <v>1375</v>
      </c>
      <c r="T50" s="2">
        <f>SUM(T32:T49)</f>
        <v>1435</v>
      </c>
      <c r="U50" s="2"/>
      <c r="V50" s="7">
        <f>SUM(V32:V49)</f>
        <v>697.6666666666667</v>
      </c>
      <c r="W50" s="2"/>
      <c r="X50" s="7">
        <f>SUM(X32:X49)</f>
        <v>708.5111111111111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spans="1:7" ht="15">
      <c r="A2" t="s">
        <v>1</v>
      </c>
      <c r="B2" t="s">
        <v>2</v>
      </c>
      <c r="C2">
        <v>13739</v>
      </c>
      <c r="D2" t="s">
        <v>3</v>
      </c>
      <c r="E2" t="s">
        <v>4</v>
      </c>
      <c r="F2" t="s">
        <v>5</v>
      </c>
      <c r="G2" t="s">
        <v>6</v>
      </c>
    </row>
    <row r="3" spans="1:2" ht="15">
      <c r="A3" t="s">
        <v>7</v>
      </c>
      <c r="B3" t="s">
        <v>64</v>
      </c>
    </row>
    <row r="4" ht="15">
      <c r="A4" t="s">
        <v>9</v>
      </c>
    </row>
    <row r="5" spans="1:7" ht="1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</row>
    <row r="6" spans="1:7" ht="15">
      <c r="A6">
        <v>1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</row>
    <row r="7" spans="1:7" ht="15">
      <c r="A7">
        <v>2</v>
      </c>
      <c r="B7">
        <v>2</v>
      </c>
      <c r="C7">
        <v>2</v>
      </c>
      <c r="D7">
        <v>2</v>
      </c>
      <c r="E7">
        <v>2</v>
      </c>
      <c r="F7">
        <v>2</v>
      </c>
      <c r="G7">
        <v>2</v>
      </c>
    </row>
    <row r="8" spans="1:7" ht="15">
      <c r="A8">
        <v>3</v>
      </c>
      <c r="B8">
        <v>3</v>
      </c>
      <c r="C8">
        <v>3</v>
      </c>
      <c r="D8">
        <v>3</v>
      </c>
      <c r="E8">
        <v>3</v>
      </c>
      <c r="F8">
        <v>3</v>
      </c>
      <c r="G8">
        <v>3</v>
      </c>
    </row>
    <row r="9" spans="1:7" ht="15">
      <c r="A9">
        <v>4</v>
      </c>
      <c r="B9">
        <v>4</v>
      </c>
      <c r="C9">
        <v>4</v>
      </c>
      <c r="D9">
        <v>4</v>
      </c>
      <c r="E9">
        <v>4</v>
      </c>
      <c r="F9">
        <v>4</v>
      </c>
      <c r="G9">
        <v>4</v>
      </c>
    </row>
    <row r="10" spans="1:7" ht="15">
      <c r="A10">
        <v>5</v>
      </c>
      <c r="B10">
        <v>5</v>
      </c>
      <c r="C10">
        <v>5</v>
      </c>
      <c r="D10">
        <v>5</v>
      </c>
      <c r="E10">
        <v>5</v>
      </c>
      <c r="F10">
        <v>5</v>
      </c>
      <c r="G10">
        <v>5</v>
      </c>
    </row>
    <row r="11" spans="1:7" ht="15">
      <c r="A11">
        <v>6</v>
      </c>
      <c r="B11">
        <v>6</v>
      </c>
      <c r="C11">
        <v>6</v>
      </c>
      <c r="D11">
        <v>6</v>
      </c>
      <c r="E11">
        <v>6</v>
      </c>
      <c r="F11">
        <v>6</v>
      </c>
      <c r="G11">
        <v>6</v>
      </c>
    </row>
    <row r="12" spans="1:7" ht="15">
      <c r="A12">
        <v>7</v>
      </c>
      <c r="B12">
        <v>7</v>
      </c>
      <c r="C12">
        <v>7</v>
      </c>
      <c r="D12">
        <v>7</v>
      </c>
      <c r="E12">
        <v>7</v>
      </c>
      <c r="F12">
        <v>7</v>
      </c>
      <c r="G12">
        <v>7</v>
      </c>
    </row>
    <row r="13" spans="1:7" ht="15">
      <c r="A13">
        <v>8</v>
      </c>
      <c r="B13">
        <v>8</v>
      </c>
      <c r="C13">
        <v>8</v>
      </c>
      <c r="D13">
        <v>8</v>
      </c>
      <c r="E13">
        <v>8</v>
      </c>
      <c r="F13">
        <v>8</v>
      </c>
      <c r="G13">
        <v>8</v>
      </c>
    </row>
    <row r="14" spans="1:7" ht="15">
      <c r="A14">
        <v>9</v>
      </c>
      <c r="B14">
        <v>9</v>
      </c>
      <c r="C14">
        <v>9</v>
      </c>
      <c r="D14">
        <v>9</v>
      </c>
      <c r="E14">
        <v>9</v>
      </c>
      <c r="F14">
        <v>9</v>
      </c>
      <c r="G14">
        <v>9</v>
      </c>
    </row>
    <row r="15" spans="1:7" ht="15">
      <c r="A15">
        <v>10</v>
      </c>
      <c r="B15">
        <v>10</v>
      </c>
      <c r="C15">
        <v>10</v>
      </c>
      <c r="D15">
        <v>10</v>
      </c>
      <c r="E15">
        <v>10</v>
      </c>
      <c r="F15">
        <v>10</v>
      </c>
      <c r="G15">
        <v>10</v>
      </c>
    </row>
    <row r="16" spans="1:7" ht="15">
      <c r="A16">
        <v>11</v>
      </c>
      <c r="B16">
        <v>11</v>
      </c>
      <c r="C16">
        <v>11</v>
      </c>
      <c r="D16">
        <v>11</v>
      </c>
      <c r="E16">
        <v>11</v>
      </c>
      <c r="F16">
        <v>11</v>
      </c>
      <c r="G16">
        <v>11</v>
      </c>
    </row>
    <row r="17" spans="1:7" ht="15">
      <c r="A17">
        <v>12</v>
      </c>
      <c r="B17">
        <v>12</v>
      </c>
      <c r="C17">
        <v>12</v>
      </c>
      <c r="D17">
        <v>12</v>
      </c>
      <c r="E17">
        <v>12</v>
      </c>
      <c r="F17">
        <v>12</v>
      </c>
      <c r="G17">
        <v>12</v>
      </c>
    </row>
    <row r="18" spans="1:7" ht="15">
      <c r="A18">
        <v>13</v>
      </c>
      <c r="B18">
        <v>13</v>
      </c>
      <c r="C18">
        <v>13</v>
      </c>
      <c r="D18">
        <v>13</v>
      </c>
      <c r="E18">
        <v>13</v>
      </c>
      <c r="F18">
        <v>13</v>
      </c>
      <c r="G18">
        <v>13</v>
      </c>
    </row>
    <row r="19" spans="1:7" ht="15">
      <c r="A19">
        <v>14</v>
      </c>
      <c r="B19">
        <v>14</v>
      </c>
      <c r="C19">
        <v>14</v>
      </c>
      <c r="D19">
        <v>14</v>
      </c>
      <c r="E19">
        <v>14</v>
      </c>
      <c r="F19">
        <v>14</v>
      </c>
      <c r="G19">
        <v>14</v>
      </c>
    </row>
    <row r="20" spans="1:7" ht="15">
      <c r="A20">
        <v>15</v>
      </c>
      <c r="B20">
        <v>15</v>
      </c>
      <c r="C20">
        <v>15</v>
      </c>
      <c r="D20">
        <v>15</v>
      </c>
      <c r="E20">
        <v>15</v>
      </c>
      <c r="F20">
        <v>15</v>
      </c>
      <c r="G20">
        <v>15</v>
      </c>
    </row>
    <row r="21" spans="1:7" ht="15">
      <c r="A21">
        <v>16</v>
      </c>
      <c r="B21">
        <v>16</v>
      </c>
      <c r="C21">
        <v>16</v>
      </c>
      <c r="D21">
        <v>16</v>
      </c>
      <c r="E21">
        <v>16</v>
      </c>
      <c r="F21">
        <v>16</v>
      </c>
      <c r="G21">
        <v>16</v>
      </c>
    </row>
    <row r="22" spans="1:7" ht="15">
      <c r="A22">
        <v>17</v>
      </c>
      <c r="B22">
        <v>17</v>
      </c>
      <c r="C22">
        <v>17</v>
      </c>
      <c r="D22">
        <v>17</v>
      </c>
      <c r="E22">
        <v>17</v>
      </c>
      <c r="F22">
        <v>17</v>
      </c>
      <c r="G22">
        <v>17</v>
      </c>
    </row>
    <row r="23" spans="1:7" ht="15">
      <c r="A23">
        <v>18</v>
      </c>
      <c r="B23">
        <v>18</v>
      </c>
      <c r="C23">
        <v>18</v>
      </c>
      <c r="D23">
        <v>18</v>
      </c>
      <c r="E23">
        <v>18</v>
      </c>
      <c r="F23">
        <v>18</v>
      </c>
      <c r="G23">
        <v>18</v>
      </c>
    </row>
    <row r="24" spans="1:7" ht="15">
      <c r="A24">
        <v>19</v>
      </c>
      <c r="B24">
        <v>19</v>
      </c>
      <c r="C24">
        <v>19</v>
      </c>
      <c r="D24">
        <v>19</v>
      </c>
      <c r="E24">
        <v>19</v>
      </c>
      <c r="F24">
        <v>19</v>
      </c>
      <c r="G24">
        <v>19</v>
      </c>
    </row>
    <row r="25" spans="1:7" ht="15">
      <c r="A25">
        <v>20</v>
      </c>
      <c r="B25">
        <v>20</v>
      </c>
      <c r="C25">
        <v>20</v>
      </c>
      <c r="D25">
        <v>20</v>
      </c>
      <c r="E25">
        <v>20</v>
      </c>
      <c r="F25">
        <v>20</v>
      </c>
      <c r="G25">
        <v>20</v>
      </c>
    </row>
    <row r="26" spans="1:7" ht="15">
      <c r="A26">
        <v>21</v>
      </c>
      <c r="B26">
        <v>21</v>
      </c>
      <c r="C26">
        <v>21</v>
      </c>
      <c r="D26">
        <v>21</v>
      </c>
      <c r="E26">
        <v>21</v>
      </c>
      <c r="F26">
        <v>21</v>
      </c>
      <c r="G26">
        <v>21</v>
      </c>
    </row>
    <row r="27" spans="1:7" ht="15">
      <c r="A27">
        <v>22</v>
      </c>
      <c r="B27">
        <v>22</v>
      </c>
      <c r="C27">
        <v>22</v>
      </c>
      <c r="D27">
        <v>22</v>
      </c>
      <c r="E27">
        <v>22</v>
      </c>
      <c r="F27">
        <v>22</v>
      </c>
      <c r="G27">
        <v>22</v>
      </c>
    </row>
    <row r="28" spans="1:7" ht="15">
      <c r="A28">
        <v>23</v>
      </c>
      <c r="B28">
        <v>23</v>
      </c>
      <c r="C28">
        <v>23</v>
      </c>
      <c r="D28">
        <v>23</v>
      </c>
      <c r="E28">
        <v>23</v>
      </c>
      <c r="F28">
        <v>23</v>
      </c>
      <c r="G28">
        <v>23</v>
      </c>
    </row>
    <row r="29" spans="1:7" ht="15">
      <c r="A29">
        <v>24</v>
      </c>
      <c r="B29">
        <v>24</v>
      </c>
      <c r="C29">
        <v>24</v>
      </c>
      <c r="D29">
        <v>24</v>
      </c>
      <c r="E29">
        <v>24</v>
      </c>
      <c r="F29">
        <v>24</v>
      </c>
      <c r="G29">
        <v>24</v>
      </c>
    </row>
    <row r="30" spans="3:24" ht="15">
      <c r="C30" t="s">
        <v>18</v>
      </c>
      <c r="D30" t="s">
        <v>19</v>
      </c>
      <c r="E30" t="s">
        <v>20</v>
      </c>
      <c r="F30" t="s">
        <v>21</v>
      </c>
      <c r="G30" t="s">
        <v>22</v>
      </c>
      <c r="H30" t="s">
        <v>23</v>
      </c>
      <c r="I30" t="s">
        <v>24</v>
      </c>
      <c r="J30" t="s">
        <v>25</v>
      </c>
      <c r="K30" t="s">
        <v>26</v>
      </c>
      <c r="L30" t="s">
        <v>27</v>
      </c>
      <c r="M30" t="s">
        <v>28</v>
      </c>
      <c r="N30" t="s">
        <v>29</v>
      </c>
      <c r="O30" t="s">
        <v>30</v>
      </c>
      <c r="Q30" s="1"/>
      <c r="R30" s="2" t="s">
        <v>18</v>
      </c>
      <c r="S30" s="2" t="s">
        <v>31</v>
      </c>
      <c r="T30" s="2" t="s">
        <v>32</v>
      </c>
      <c r="U30" s="2" t="s">
        <v>33</v>
      </c>
      <c r="V30" s="2" t="s">
        <v>33</v>
      </c>
      <c r="W30" s="2" t="s">
        <v>34</v>
      </c>
      <c r="X30" s="2" t="s">
        <v>34</v>
      </c>
    </row>
    <row r="31" spans="1:24" ht="15">
      <c r="A31" t="s">
        <v>35</v>
      </c>
      <c r="B31" t="s">
        <v>36</v>
      </c>
      <c r="C31" t="s">
        <v>37</v>
      </c>
      <c r="D31" t="s">
        <v>37</v>
      </c>
      <c r="E31" t="s">
        <v>37</v>
      </c>
      <c r="F31" t="s">
        <v>37</v>
      </c>
      <c r="G31" t="s">
        <v>37</v>
      </c>
      <c r="H31" t="s">
        <v>37</v>
      </c>
      <c r="I31" t="s">
        <v>37</v>
      </c>
      <c r="J31" t="s">
        <v>37</v>
      </c>
      <c r="K31" t="s">
        <v>37</v>
      </c>
      <c r="L31" t="s">
        <v>37</v>
      </c>
      <c r="M31" t="s">
        <v>37</v>
      </c>
      <c r="N31" t="s">
        <v>37</v>
      </c>
      <c r="O31" t="s">
        <v>37</v>
      </c>
      <c r="Q31" s="2" t="s">
        <v>36</v>
      </c>
      <c r="R31" s="2" t="s">
        <v>37</v>
      </c>
      <c r="S31" s="2" t="s">
        <v>37</v>
      </c>
      <c r="T31" s="2" t="s">
        <v>37</v>
      </c>
      <c r="U31" s="2" t="s">
        <v>38</v>
      </c>
      <c r="V31" s="2" t="s">
        <v>39</v>
      </c>
      <c r="W31" s="2" t="s">
        <v>38</v>
      </c>
      <c r="X31" s="2" t="s">
        <v>39</v>
      </c>
    </row>
    <row r="32" spans="1:24" ht="15">
      <c r="A32">
        <v>97.5</v>
      </c>
      <c r="B32" t="s">
        <v>40</v>
      </c>
      <c r="C32">
        <v>3</v>
      </c>
      <c r="J32">
        <v>3</v>
      </c>
      <c r="Q32" s="3" t="str">
        <f aca="true" t="shared" si="0" ref="Q32:Q49">B32</f>
        <v>95 to 100</v>
      </c>
      <c r="R32" s="3">
        <f aca="true" t="shared" si="1" ref="R32:R49">C32</f>
        <v>3</v>
      </c>
      <c r="S32" s="3">
        <f aca="true" t="shared" si="2" ref="S32:S39">R32</f>
        <v>3</v>
      </c>
      <c r="T32" s="3">
        <v>0</v>
      </c>
      <c r="U32" s="4">
        <f>((80/7)*7+20)*0.01</f>
        <v>1</v>
      </c>
      <c r="V32" s="5">
        <f aca="true" t="shared" si="3" ref="V32:V49">U32*C32</f>
        <v>3</v>
      </c>
      <c r="W32" s="4">
        <v>0</v>
      </c>
      <c r="X32" s="3">
        <f aca="true" t="shared" si="4" ref="X32:X49">W32*C32</f>
        <v>0</v>
      </c>
    </row>
    <row r="33" spans="1:24" ht="15">
      <c r="A33">
        <v>92.5</v>
      </c>
      <c r="B33" t="s">
        <v>41</v>
      </c>
      <c r="C33">
        <v>52</v>
      </c>
      <c r="I33">
        <v>11</v>
      </c>
      <c r="J33">
        <v>30</v>
      </c>
      <c r="K33">
        <v>11</v>
      </c>
      <c r="Q33" s="3" t="str">
        <f t="shared" si="0"/>
        <v>90 to 95</v>
      </c>
      <c r="R33" s="3">
        <f t="shared" si="1"/>
        <v>52</v>
      </c>
      <c r="S33" s="3">
        <f t="shared" si="2"/>
        <v>52</v>
      </c>
      <c r="T33" s="3">
        <v>0</v>
      </c>
      <c r="U33" s="4">
        <f>((80/7)*6+20)*0.01</f>
        <v>0.8857142857142857</v>
      </c>
      <c r="V33" s="5">
        <f t="shared" si="3"/>
        <v>46.05714285714286</v>
      </c>
      <c r="W33" s="4">
        <v>0</v>
      </c>
      <c r="X33" s="3">
        <f t="shared" si="4"/>
        <v>0</v>
      </c>
    </row>
    <row r="34" spans="1:24" ht="15">
      <c r="A34">
        <v>87.5</v>
      </c>
      <c r="B34" t="s">
        <v>42</v>
      </c>
      <c r="C34">
        <v>104</v>
      </c>
      <c r="I34">
        <v>34</v>
      </c>
      <c r="J34">
        <v>53</v>
      </c>
      <c r="K34">
        <v>15</v>
      </c>
      <c r="L34">
        <v>2</v>
      </c>
      <c r="Q34" s="3" t="str">
        <f t="shared" si="0"/>
        <v>85 to 90</v>
      </c>
      <c r="R34" s="3">
        <f t="shared" si="1"/>
        <v>104</v>
      </c>
      <c r="S34" s="3">
        <f t="shared" si="2"/>
        <v>104</v>
      </c>
      <c r="T34" s="3">
        <v>0</v>
      </c>
      <c r="U34" s="4">
        <f>((80/7)*5+20)*0.01</f>
        <v>0.7714285714285714</v>
      </c>
      <c r="V34" s="5">
        <f t="shared" si="3"/>
        <v>80.22857142857143</v>
      </c>
      <c r="W34" s="4">
        <v>0</v>
      </c>
      <c r="X34" s="3">
        <f t="shared" si="4"/>
        <v>0</v>
      </c>
    </row>
    <row r="35" spans="1:24" ht="15">
      <c r="A35">
        <v>82.5</v>
      </c>
      <c r="B35" t="s">
        <v>43</v>
      </c>
      <c r="C35">
        <v>477</v>
      </c>
      <c r="G35">
        <v>6</v>
      </c>
      <c r="H35">
        <v>13</v>
      </c>
      <c r="I35">
        <v>86</v>
      </c>
      <c r="J35">
        <v>184</v>
      </c>
      <c r="K35">
        <v>132</v>
      </c>
      <c r="L35">
        <v>52</v>
      </c>
      <c r="M35">
        <v>4</v>
      </c>
      <c r="Q35" s="3" t="str">
        <f t="shared" si="0"/>
        <v>80 to 85</v>
      </c>
      <c r="R35" s="3">
        <f t="shared" si="1"/>
        <v>477</v>
      </c>
      <c r="S35" s="3">
        <f t="shared" si="2"/>
        <v>477</v>
      </c>
      <c r="T35" s="3">
        <v>0</v>
      </c>
      <c r="U35" s="4">
        <f>((80/7)*4+20)*0.01</f>
        <v>0.6571428571428573</v>
      </c>
      <c r="V35" s="5">
        <f t="shared" si="3"/>
        <v>313.4571428571429</v>
      </c>
      <c r="W35" s="4">
        <v>0</v>
      </c>
      <c r="X35" s="3">
        <f t="shared" si="4"/>
        <v>0</v>
      </c>
    </row>
    <row r="36" spans="1:24" ht="15">
      <c r="A36">
        <v>77.5</v>
      </c>
      <c r="B36" t="s">
        <v>44</v>
      </c>
      <c r="C36">
        <v>656</v>
      </c>
      <c r="G36">
        <v>2</v>
      </c>
      <c r="H36">
        <v>68</v>
      </c>
      <c r="I36">
        <v>97</v>
      </c>
      <c r="J36">
        <v>198</v>
      </c>
      <c r="K36">
        <v>168</v>
      </c>
      <c r="L36">
        <v>96</v>
      </c>
      <c r="M36">
        <v>17</v>
      </c>
      <c r="N36">
        <v>10</v>
      </c>
      <c r="Q36" s="3" t="str">
        <f t="shared" si="0"/>
        <v>75 to 80</v>
      </c>
      <c r="R36" s="3">
        <f t="shared" si="1"/>
        <v>656</v>
      </c>
      <c r="S36" s="3">
        <f t="shared" si="2"/>
        <v>656</v>
      </c>
      <c r="T36" s="3">
        <v>0</v>
      </c>
      <c r="U36" s="4">
        <f>((80/7)*3+20)*0.01</f>
        <v>0.5428571428571428</v>
      </c>
      <c r="V36" s="5">
        <f t="shared" si="3"/>
        <v>356.1142857142857</v>
      </c>
      <c r="W36" s="4">
        <v>0</v>
      </c>
      <c r="X36" s="3">
        <f t="shared" si="4"/>
        <v>0</v>
      </c>
    </row>
    <row r="37" spans="1:24" ht="15">
      <c r="A37">
        <v>72.5</v>
      </c>
      <c r="B37" t="s">
        <v>45</v>
      </c>
      <c r="C37">
        <v>907</v>
      </c>
      <c r="G37">
        <v>24</v>
      </c>
      <c r="H37">
        <v>100</v>
      </c>
      <c r="I37">
        <v>161</v>
      </c>
      <c r="J37">
        <v>161</v>
      </c>
      <c r="K37">
        <v>198</v>
      </c>
      <c r="L37">
        <v>200</v>
      </c>
      <c r="M37">
        <v>52</v>
      </c>
      <c r="N37">
        <v>11</v>
      </c>
      <c r="Q37" s="3" t="str">
        <f t="shared" si="0"/>
        <v>70 to 75</v>
      </c>
      <c r="R37" s="3">
        <f t="shared" si="1"/>
        <v>907</v>
      </c>
      <c r="S37" s="3">
        <f t="shared" si="2"/>
        <v>907</v>
      </c>
      <c r="T37" s="3">
        <v>0</v>
      </c>
      <c r="U37" s="4">
        <f>((80/7)*2+20)*0.01</f>
        <v>0.4285714285714286</v>
      </c>
      <c r="V37" s="5">
        <f t="shared" si="3"/>
        <v>388.7142857142857</v>
      </c>
      <c r="W37" s="4">
        <v>0</v>
      </c>
      <c r="X37" s="3">
        <f t="shared" si="4"/>
        <v>0</v>
      </c>
    </row>
    <row r="38" spans="1:24" ht="15">
      <c r="A38">
        <v>67.5</v>
      </c>
      <c r="B38" t="s">
        <v>46</v>
      </c>
      <c r="C38">
        <v>619</v>
      </c>
      <c r="G38">
        <v>23</v>
      </c>
      <c r="H38">
        <v>96</v>
      </c>
      <c r="I38">
        <v>117</v>
      </c>
      <c r="J38">
        <v>62</v>
      </c>
      <c r="K38">
        <v>137</v>
      </c>
      <c r="L38">
        <v>96</v>
      </c>
      <c r="M38">
        <v>78</v>
      </c>
      <c r="N38">
        <v>10</v>
      </c>
      <c r="Q38" s="3" t="str">
        <f t="shared" si="0"/>
        <v>65 to 70</v>
      </c>
      <c r="R38" s="3">
        <f t="shared" si="1"/>
        <v>619</v>
      </c>
      <c r="S38" s="3">
        <f t="shared" si="2"/>
        <v>619</v>
      </c>
      <c r="T38" s="3">
        <v>0</v>
      </c>
      <c r="U38" s="4">
        <f>((80/7)*1+20)*0.01</f>
        <v>0.31428571428571433</v>
      </c>
      <c r="V38" s="5">
        <f t="shared" si="3"/>
        <v>194.54285714285717</v>
      </c>
      <c r="W38" s="4">
        <v>0</v>
      </c>
      <c r="X38" s="3">
        <f t="shared" si="4"/>
        <v>0</v>
      </c>
    </row>
    <row r="39" spans="1:24" ht="15">
      <c r="A39">
        <v>62.5</v>
      </c>
      <c r="B39" t="s">
        <v>47</v>
      </c>
      <c r="C39">
        <v>983</v>
      </c>
      <c r="F39">
        <v>21</v>
      </c>
      <c r="G39">
        <v>72</v>
      </c>
      <c r="H39">
        <v>203</v>
      </c>
      <c r="I39">
        <v>179</v>
      </c>
      <c r="J39">
        <v>52</v>
      </c>
      <c r="K39">
        <v>79</v>
      </c>
      <c r="L39">
        <v>165</v>
      </c>
      <c r="M39">
        <v>145</v>
      </c>
      <c r="N39">
        <v>66</v>
      </c>
      <c r="O39">
        <v>1</v>
      </c>
      <c r="Q39" s="3" t="str">
        <f t="shared" si="0"/>
        <v>60 to 65</v>
      </c>
      <c r="R39" s="3">
        <f t="shared" si="1"/>
        <v>983</v>
      </c>
      <c r="S39" s="3">
        <f t="shared" si="2"/>
        <v>983</v>
      </c>
      <c r="T39" s="3">
        <v>0</v>
      </c>
      <c r="U39" s="4">
        <v>0.2</v>
      </c>
      <c r="V39" s="5">
        <f t="shared" si="3"/>
        <v>196.60000000000002</v>
      </c>
      <c r="W39" s="4">
        <v>0</v>
      </c>
      <c r="X39" s="3">
        <f t="shared" si="4"/>
        <v>0</v>
      </c>
    </row>
    <row r="40" spans="1:24" ht="15">
      <c r="A40">
        <v>57.5</v>
      </c>
      <c r="B40" t="s">
        <v>48</v>
      </c>
      <c r="C40">
        <v>625</v>
      </c>
      <c r="F40">
        <v>53</v>
      </c>
      <c r="G40">
        <v>118</v>
      </c>
      <c r="H40">
        <v>123</v>
      </c>
      <c r="I40">
        <v>29</v>
      </c>
      <c r="J40">
        <v>1</v>
      </c>
      <c r="K40">
        <v>4</v>
      </c>
      <c r="L40">
        <v>91</v>
      </c>
      <c r="M40">
        <v>102</v>
      </c>
      <c r="N40">
        <v>96</v>
      </c>
      <c r="O40">
        <v>8</v>
      </c>
      <c r="Q40" s="3" t="str">
        <f t="shared" si="0"/>
        <v>55 to 60</v>
      </c>
      <c r="R40" s="3">
        <f t="shared" si="1"/>
        <v>625</v>
      </c>
      <c r="S40" s="3">
        <v>0</v>
      </c>
      <c r="T40" s="3">
        <f aca="true" t="shared" si="5" ref="T40:T49">R40</f>
        <v>625</v>
      </c>
      <c r="U40" s="4">
        <v>0</v>
      </c>
      <c r="V40" s="3">
        <f t="shared" si="3"/>
        <v>0</v>
      </c>
      <c r="W40" s="4">
        <v>0.2</v>
      </c>
      <c r="X40" s="5">
        <f t="shared" si="4"/>
        <v>125</v>
      </c>
    </row>
    <row r="41" spans="1:24" ht="15">
      <c r="A41">
        <v>52.5</v>
      </c>
      <c r="B41" t="s">
        <v>49</v>
      </c>
      <c r="C41">
        <v>540</v>
      </c>
      <c r="E41">
        <v>19</v>
      </c>
      <c r="F41">
        <v>66</v>
      </c>
      <c r="G41">
        <v>115</v>
      </c>
      <c r="H41">
        <v>89</v>
      </c>
      <c r="I41">
        <v>5</v>
      </c>
      <c r="L41">
        <v>13</v>
      </c>
      <c r="M41">
        <v>127</v>
      </c>
      <c r="N41">
        <v>93</v>
      </c>
      <c r="O41">
        <v>13</v>
      </c>
      <c r="Q41" s="3" t="str">
        <f t="shared" si="0"/>
        <v>50 to 55</v>
      </c>
      <c r="R41" s="3">
        <f t="shared" si="1"/>
        <v>540</v>
      </c>
      <c r="S41" s="3">
        <v>0</v>
      </c>
      <c r="T41" s="3">
        <f t="shared" si="5"/>
        <v>540</v>
      </c>
      <c r="U41" s="4">
        <v>0</v>
      </c>
      <c r="V41" s="3">
        <f t="shared" si="3"/>
        <v>0</v>
      </c>
      <c r="W41" s="4">
        <f>((80/9)*1+20)*0.01</f>
        <v>0.2888888888888889</v>
      </c>
      <c r="X41" s="5">
        <f t="shared" si="4"/>
        <v>156.00000000000003</v>
      </c>
    </row>
    <row r="42" spans="1:24" ht="15">
      <c r="A42">
        <v>47.5</v>
      </c>
      <c r="B42" t="s">
        <v>50</v>
      </c>
      <c r="C42">
        <v>576</v>
      </c>
      <c r="D42">
        <v>21</v>
      </c>
      <c r="E42">
        <v>22</v>
      </c>
      <c r="F42">
        <v>122</v>
      </c>
      <c r="G42">
        <v>187</v>
      </c>
      <c r="H42">
        <v>36</v>
      </c>
      <c r="I42">
        <v>1</v>
      </c>
      <c r="L42">
        <v>5</v>
      </c>
      <c r="M42">
        <v>80</v>
      </c>
      <c r="N42">
        <v>66</v>
      </c>
      <c r="O42">
        <v>36</v>
      </c>
      <c r="Q42" s="3" t="str">
        <f t="shared" si="0"/>
        <v>45 to 50</v>
      </c>
      <c r="R42" s="3">
        <f t="shared" si="1"/>
        <v>576</v>
      </c>
      <c r="S42" s="3">
        <v>0</v>
      </c>
      <c r="T42" s="3">
        <f t="shared" si="5"/>
        <v>576</v>
      </c>
      <c r="U42" s="4">
        <v>0</v>
      </c>
      <c r="V42" s="3">
        <f t="shared" si="3"/>
        <v>0</v>
      </c>
      <c r="W42" s="4">
        <f>((80/9)*2+20)*0.01</f>
        <v>0.37777777777777777</v>
      </c>
      <c r="X42" s="5">
        <f t="shared" si="4"/>
        <v>217.6</v>
      </c>
    </row>
    <row r="43" spans="1:24" ht="15">
      <c r="A43">
        <v>42.5</v>
      </c>
      <c r="B43" t="s">
        <v>51</v>
      </c>
      <c r="C43">
        <v>552</v>
      </c>
      <c r="D43">
        <v>86</v>
      </c>
      <c r="E43">
        <v>38</v>
      </c>
      <c r="F43">
        <v>113</v>
      </c>
      <c r="G43">
        <v>97</v>
      </c>
      <c r="H43">
        <v>15</v>
      </c>
      <c r="M43">
        <v>51</v>
      </c>
      <c r="N43">
        <v>75</v>
      </c>
      <c r="O43">
        <v>77</v>
      </c>
      <c r="Q43" s="3" t="str">
        <f t="shared" si="0"/>
        <v>40 to 45</v>
      </c>
      <c r="R43" s="3">
        <f t="shared" si="1"/>
        <v>552</v>
      </c>
      <c r="S43" s="3">
        <v>0</v>
      </c>
      <c r="T43" s="3">
        <f t="shared" si="5"/>
        <v>552</v>
      </c>
      <c r="U43" s="4">
        <v>0</v>
      </c>
      <c r="V43" s="3">
        <f t="shared" si="3"/>
        <v>0</v>
      </c>
      <c r="W43" s="4">
        <f>((80/9)*3+20)*0.01</f>
        <v>0.46666666666666673</v>
      </c>
      <c r="X43" s="5">
        <f t="shared" si="4"/>
        <v>257.6</v>
      </c>
    </row>
    <row r="44" spans="1:24" ht="15">
      <c r="A44">
        <v>37.5</v>
      </c>
      <c r="B44" t="s">
        <v>52</v>
      </c>
      <c r="C44">
        <v>1067</v>
      </c>
      <c r="D44">
        <v>142</v>
      </c>
      <c r="E44">
        <v>197</v>
      </c>
      <c r="F44">
        <v>196</v>
      </c>
      <c r="G44">
        <v>61</v>
      </c>
      <c r="H44">
        <v>1</v>
      </c>
      <c r="M44">
        <v>65</v>
      </c>
      <c r="N44">
        <v>148</v>
      </c>
      <c r="O44">
        <v>257</v>
      </c>
      <c r="Q44" s="3" t="str">
        <f t="shared" si="0"/>
        <v>35 to 40</v>
      </c>
      <c r="R44" s="3">
        <f t="shared" si="1"/>
        <v>1067</v>
      </c>
      <c r="S44" s="3">
        <v>0</v>
      </c>
      <c r="T44" s="3">
        <f t="shared" si="5"/>
        <v>1067</v>
      </c>
      <c r="U44" s="4">
        <v>0</v>
      </c>
      <c r="V44" s="3">
        <f t="shared" si="3"/>
        <v>0</v>
      </c>
      <c r="W44" s="4">
        <f>((80/9)*4+20)*0.01</f>
        <v>0.5555555555555556</v>
      </c>
      <c r="X44" s="5">
        <f t="shared" si="4"/>
        <v>592.7777777777778</v>
      </c>
    </row>
    <row r="45" spans="1:24" ht="15">
      <c r="A45">
        <v>32.5</v>
      </c>
      <c r="B45" t="s">
        <v>53</v>
      </c>
      <c r="C45">
        <v>685</v>
      </c>
      <c r="D45">
        <v>119</v>
      </c>
      <c r="E45">
        <v>155</v>
      </c>
      <c r="F45">
        <v>105</v>
      </c>
      <c r="G45">
        <v>15</v>
      </c>
      <c r="M45">
        <v>17</v>
      </c>
      <c r="N45">
        <v>106</v>
      </c>
      <c r="O45">
        <v>168</v>
      </c>
      <c r="Q45" s="3" t="str">
        <f t="shared" si="0"/>
        <v>30 to 35</v>
      </c>
      <c r="R45" s="3">
        <f t="shared" si="1"/>
        <v>685</v>
      </c>
      <c r="S45" s="3">
        <v>0</v>
      </c>
      <c r="T45" s="3">
        <f t="shared" si="5"/>
        <v>685</v>
      </c>
      <c r="U45" s="4">
        <v>0</v>
      </c>
      <c r="V45" s="3">
        <f t="shared" si="3"/>
        <v>0</v>
      </c>
      <c r="W45" s="4">
        <f>((80/9)*5+20)*0.01</f>
        <v>0.6444444444444445</v>
      </c>
      <c r="X45" s="5">
        <f t="shared" si="4"/>
        <v>441.44444444444446</v>
      </c>
    </row>
    <row r="46" spans="1:24" ht="15">
      <c r="A46">
        <v>27.5</v>
      </c>
      <c r="B46" t="s">
        <v>54</v>
      </c>
      <c r="C46">
        <v>442</v>
      </c>
      <c r="D46">
        <v>153</v>
      </c>
      <c r="E46">
        <v>73</v>
      </c>
      <c r="F46">
        <v>56</v>
      </c>
      <c r="M46">
        <v>6</v>
      </c>
      <c r="N46">
        <v>35</v>
      </c>
      <c r="O46">
        <v>119</v>
      </c>
      <c r="Q46" s="3" t="str">
        <f t="shared" si="0"/>
        <v>25 to 30</v>
      </c>
      <c r="R46" s="3">
        <f t="shared" si="1"/>
        <v>442</v>
      </c>
      <c r="S46" s="3">
        <v>0</v>
      </c>
      <c r="T46" s="3">
        <f t="shared" si="5"/>
        <v>442</v>
      </c>
      <c r="U46" s="4">
        <v>0</v>
      </c>
      <c r="V46" s="3">
        <f t="shared" si="3"/>
        <v>0</v>
      </c>
      <c r="W46" s="4">
        <f>((80/9)*6+20)*0.01</f>
        <v>0.7333333333333334</v>
      </c>
      <c r="X46" s="5">
        <f t="shared" si="4"/>
        <v>324.1333333333334</v>
      </c>
    </row>
    <row r="47" spans="1:24" ht="15">
      <c r="A47">
        <v>22.5</v>
      </c>
      <c r="B47" t="s">
        <v>55</v>
      </c>
      <c r="C47">
        <v>248</v>
      </c>
      <c r="D47">
        <v>101</v>
      </c>
      <c r="E47">
        <v>92</v>
      </c>
      <c r="F47">
        <v>12</v>
      </c>
      <c r="N47">
        <v>4</v>
      </c>
      <c r="O47">
        <v>39</v>
      </c>
      <c r="Q47" s="3" t="str">
        <f t="shared" si="0"/>
        <v>20 to 25</v>
      </c>
      <c r="R47" s="3">
        <f t="shared" si="1"/>
        <v>248</v>
      </c>
      <c r="S47" s="3">
        <v>0</v>
      </c>
      <c r="T47" s="3">
        <f t="shared" si="5"/>
        <v>248</v>
      </c>
      <c r="U47" s="4">
        <v>0</v>
      </c>
      <c r="V47" s="3">
        <f t="shared" si="3"/>
        <v>0</v>
      </c>
      <c r="W47" s="4">
        <f>((80/9)*7+20)*0.01</f>
        <v>0.8222222222222223</v>
      </c>
      <c r="X47" s="5">
        <f t="shared" si="4"/>
        <v>203.91111111111113</v>
      </c>
    </row>
    <row r="48" spans="1:24" ht="15">
      <c r="A48">
        <v>17.5</v>
      </c>
      <c r="B48" t="s">
        <v>56</v>
      </c>
      <c r="C48">
        <v>184</v>
      </c>
      <c r="D48">
        <v>98</v>
      </c>
      <c r="E48">
        <v>60</v>
      </c>
      <c r="O48">
        <v>26</v>
      </c>
      <c r="Q48" s="3" t="str">
        <f t="shared" si="0"/>
        <v>15 to 20</v>
      </c>
      <c r="R48" s="3">
        <f t="shared" si="1"/>
        <v>184</v>
      </c>
      <c r="S48" s="3">
        <v>0</v>
      </c>
      <c r="T48" s="3">
        <f t="shared" si="5"/>
        <v>184</v>
      </c>
      <c r="U48" s="4">
        <v>0</v>
      </c>
      <c r="V48" s="3">
        <f t="shared" si="3"/>
        <v>0</v>
      </c>
      <c r="W48" s="4">
        <f>((80/9)*8+20)*0.01</f>
        <v>0.9111111111111112</v>
      </c>
      <c r="X48" s="5">
        <f t="shared" si="4"/>
        <v>167.64444444444447</v>
      </c>
    </row>
    <row r="49" spans="1:24" ht="15">
      <c r="A49">
        <v>12.5</v>
      </c>
      <c r="B49" t="s">
        <v>57</v>
      </c>
      <c r="C49">
        <v>40</v>
      </c>
      <c r="D49">
        <v>24</v>
      </c>
      <c r="E49">
        <v>16</v>
      </c>
      <c r="Q49" s="3" t="str">
        <f t="shared" si="0"/>
        <v>10 to 15</v>
      </c>
      <c r="R49" s="3">
        <f t="shared" si="1"/>
        <v>40</v>
      </c>
      <c r="S49" s="3">
        <v>0</v>
      </c>
      <c r="T49" s="3">
        <f t="shared" si="5"/>
        <v>40</v>
      </c>
      <c r="U49" s="4">
        <v>0</v>
      </c>
      <c r="V49" s="3">
        <f t="shared" si="3"/>
        <v>0</v>
      </c>
      <c r="W49" s="4">
        <f>((80/9)*9+20)*0.01</f>
        <v>1</v>
      </c>
      <c r="X49" s="5">
        <f t="shared" si="4"/>
        <v>40</v>
      </c>
    </row>
    <row r="50" spans="17:24" ht="15">
      <c r="Q50" s="6" t="s">
        <v>58</v>
      </c>
      <c r="R50" s="2">
        <f>SUM(R32:R49)</f>
        <v>8760</v>
      </c>
      <c r="S50" s="2">
        <f>SUM(S32:S49)</f>
        <v>3801</v>
      </c>
      <c r="T50" s="2">
        <f>SUM(T32:T49)</f>
        <v>4959</v>
      </c>
      <c r="U50" s="2"/>
      <c r="V50" s="7">
        <f>SUM(V32:V49)</f>
        <v>1578.7142857142858</v>
      </c>
      <c r="W50" s="2"/>
      <c r="X50" s="7">
        <f>SUM(X32:X49)</f>
        <v>2526.1111111111113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spans="1:7" ht="15">
      <c r="A2" t="s">
        <v>1</v>
      </c>
      <c r="B2" t="s">
        <v>2</v>
      </c>
      <c r="C2">
        <v>13739</v>
      </c>
      <c r="D2" t="s">
        <v>3</v>
      </c>
      <c r="E2" t="s">
        <v>4</v>
      </c>
      <c r="F2" t="s">
        <v>5</v>
      </c>
      <c r="G2" t="s">
        <v>6</v>
      </c>
    </row>
    <row r="3" spans="1:2" ht="15">
      <c r="A3" t="s">
        <v>7</v>
      </c>
      <c r="B3" t="s">
        <v>63</v>
      </c>
    </row>
    <row r="4" ht="15">
      <c r="A4" t="s">
        <v>9</v>
      </c>
    </row>
    <row r="5" spans="1:7" ht="1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</row>
    <row r="6" spans="1:7" ht="15">
      <c r="A6" t="s">
        <v>17</v>
      </c>
      <c r="B6">
        <v>1</v>
      </c>
      <c r="C6">
        <v>1</v>
      </c>
      <c r="D6">
        <v>1</v>
      </c>
      <c r="E6">
        <v>1</v>
      </c>
      <c r="F6">
        <v>1</v>
      </c>
      <c r="G6" t="s">
        <v>17</v>
      </c>
    </row>
    <row r="7" spans="1:7" ht="15">
      <c r="A7" t="s">
        <v>17</v>
      </c>
      <c r="B7" t="s">
        <v>17</v>
      </c>
      <c r="C7" t="s">
        <v>17</v>
      </c>
      <c r="D7" t="s">
        <v>17</v>
      </c>
      <c r="E7" t="s">
        <v>17</v>
      </c>
      <c r="F7" t="s">
        <v>17</v>
      </c>
      <c r="G7" t="s">
        <v>17</v>
      </c>
    </row>
    <row r="8" spans="1:7" ht="15">
      <c r="A8" t="s">
        <v>17</v>
      </c>
      <c r="B8" t="s">
        <v>17</v>
      </c>
      <c r="C8" t="s">
        <v>17</v>
      </c>
      <c r="D8" t="s">
        <v>17</v>
      </c>
      <c r="E8" t="s">
        <v>17</v>
      </c>
      <c r="F8" t="s">
        <v>17</v>
      </c>
      <c r="G8" t="s">
        <v>17</v>
      </c>
    </row>
    <row r="9" spans="1:7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</row>
    <row r="10" spans="1:7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</row>
    <row r="11" spans="1:7" ht="15">
      <c r="A11" t="s">
        <v>17</v>
      </c>
      <c r="B11">
        <v>6</v>
      </c>
      <c r="C11">
        <v>6</v>
      </c>
      <c r="D11">
        <v>6</v>
      </c>
      <c r="E11">
        <v>6</v>
      </c>
      <c r="F11">
        <v>6</v>
      </c>
      <c r="G11" t="s">
        <v>17</v>
      </c>
    </row>
    <row r="12" spans="1:7" ht="15">
      <c r="A12" t="s">
        <v>17</v>
      </c>
      <c r="B12">
        <v>7</v>
      </c>
      <c r="C12">
        <v>7</v>
      </c>
      <c r="D12">
        <v>7</v>
      </c>
      <c r="E12">
        <v>7</v>
      </c>
      <c r="F12">
        <v>7</v>
      </c>
      <c r="G12" t="s">
        <v>17</v>
      </c>
    </row>
    <row r="13" spans="1:7" ht="15">
      <c r="A13">
        <v>8</v>
      </c>
      <c r="B13">
        <v>8</v>
      </c>
      <c r="C13">
        <v>8</v>
      </c>
      <c r="D13">
        <v>8</v>
      </c>
      <c r="E13">
        <v>8</v>
      </c>
      <c r="F13">
        <v>8</v>
      </c>
      <c r="G13">
        <v>8</v>
      </c>
    </row>
    <row r="14" spans="1:7" ht="15">
      <c r="A14">
        <v>9</v>
      </c>
      <c r="B14">
        <v>9</v>
      </c>
      <c r="C14">
        <v>9</v>
      </c>
      <c r="D14">
        <v>9</v>
      </c>
      <c r="E14">
        <v>9</v>
      </c>
      <c r="F14">
        <v>9</v>
      </c>
      <c r="G14">
        <v>9</v>
      </c>
    </row>
    <row r="15" spans="1:7" ht="15">
      <c r="A15">
        <v>10</v>
      </c>
      <c r="B15">
        <v>10</v>
      </c>
      <c r="C15">
        <v>10</v>
      </c>
      <c r="D15">
        <v>10</v>
      </c>
      <c r="E15">
        <v>10</v>
      </c>
      <c r="F15">
        <v>10</v>
      </c>
      <c r="G15">
        <v>10</v>
      </c>
    </row>
    <row r="16" spans="1:7" ht="15">
      <c r="A16">
        <v>11</v>
      </c>
      <c r="B16">
        <v>11</v>
      </c>
      <c r="C16">
        <v>11</v>
      </c>
      <c r="D16">
        <v>11</v>
      </c>
      <c r="E16">
        <v>11</v>
      </c>
      <c r="F16">
        <v>11</v>
      </c>
      <c r="G16">
        <v>11</v>
      </c>
    </row>
    <row r="17" spans="1:7" ht="15">
      <c r="A17">
        <v>12</v>
      </c>
      <c r="B17">
        <v>12</v>
      </c>
      <c r="C17">
        <v>12</v>
      </c>
      <c r="D17">
        <v>12</v>
      </c>
      <c r="E17">
        <v>12</v>
      </c>
      <c r="F17">
        <v>12</v>
      </c>
      <c r="G17">
        <v>12</v>
      </c>
    </row>
    <row r="18" spans="1:7" ht="15">
      <c r="A18">
        <v>13</v>
      </c>
      <c r="B18">
        <v>13</v>
      </c>
      <c r="C18">
        <v>13</v>
      </c>
      <c r="D18">
        <v>13</v>
      </c>
      <c r="E18">
        <v>13</v>
      </c>
      <c r="F18">
        <v>13</v>
      </c>
      <c r="G18">
        <v>13</v>
      </c>
    </row>
    <row r="19" spans="1:7" ht="15">
      <c r="A19">
        <v>14</v>
      </c>
      <c r="B19">
        <v>14</v>
      </c>
      <c r="C19">
        <v>14</v>
      </c>
      <c r="D19">
        <v>14</v>
      </c>
      <c r="E19">
        <v>14</v>
      </c>
      <c r="F19">
        <v>14</v>
      </c>
      <c r="G19">
        <v>14</v>
      </c>
    </row>
    <row r="20" spans="1:7" ht="15">
      <c r="A20">
        <v>15</v>
      </c>
      <c r="B20">
        <v>15</v>
      </c>
      <c r="C20">
        <v>15</v>
      </c>
      <c r="D20">
        <v>15</v>
      </c>
      <c r="E20">
        <v>15</v>
      </c>
      <c r="F20">
        <v>15</v>
      </c>
      <c r="G20">
        <v>15</v>
      </c>
    </row>
    <row r="21" spans="1:7" ht="15">
      <c r="A21">
        <v>16</v>
      </c>
      <c r="B21">
        <v>16</v>
      </c>
      <c r="C21">
        <v>16</v>
      </c>
      <c r="D21">
        <v>16</v>
      </c>
      <c r="E21">
        <v>16</v>
      </c>
      <c r="F21">
        <v>16</v>
      </c>
      <c r="G21">
        <v>16</v>
      </c>
    </row>
    <row r="22" spans="1:7" ht="15">
      <c r="A22">
        <v>17</v>
      </c>
      <c r="B22">
        <v>17</v>
      </c>
      <c r="C22">
        <v>17</v>
      </c>
      <c r="D22">
        <v>17</v>
      </c>
      <c r="E22">
        <v>17</v>
      </c>
      <c r="F22">
        <v>17</v>
      </c>
      <c r="G22">
        <v>17</v>
      </c>
    </row>
    <row r="23" spans="1:7" ht="15">
      <c r="A23">
        <v>18</v>
      </c>
      <c r="B23">
        <v>18</v>
      </c>
      <c r="C23">
        <v>18</v>
      </c>
      <c r="D23">
        <v>18</v>
      </c>
      <c r="E23">
        <v>18</v>
      </c>
      <c r="F23">
        <v>18</v>
      </c>
      <c r="G23">
        <v>18</v>
      </c>
    </row>
    <row r="24" spans="1:7" ht="15">
      <c r="A24">
        <v>19</v>
      </c>
      <c r="B24">
        <v>19</v>
      </c>
      <c r="C24">
        <v>19</v>
      </c>
      <c r="D24">
        <v>19</v>
      </c>
      <c r="E24">
        <v>19</v>
      </c>
      <c r="F24">
        <v>19</v>
      </c>
      <c r="G24">
        <v>19</v>
      </c>
    </row>
    <row r="25" spans="1:7" ht="15">
      <c r="A25">
        <v>20</v>
      </c>
      <c r="B25">
        <v>20</v>
      </c>
      <c r="C25">
        <v>20</v>
      </c>
      <c r="D25">
        <v>20</v>
      </c>
      <c r="E25">
        <v>20</v>
      </c>
      <c r="F25">
        <v>20</v>
      </c>
      <c r="G25">
        <v>20</v>
      </c>
    </row>
    <row r="26" spans="1:7" ht="15">
      <c r="A26">
        <v>21</v>
      </c>
      <c r="B26">
        <v>21</v>
      </c>
      <c r="C26">
        <v>21</v>
      </c>
      <c r="D26">
        <v>21</v>
      </c>
      <c r="E26">
        <v>21</v>
      </c>
      <c r="F26">
        <v>21</v>
      </c>
      <c r="G26">
        <v>21</v>
      </c>
    </row>
    <row r="27" spans="1:7" ht="15">
      <c r="A27">
        <v>22</v>
      </c>
      <c r="B27">
        <v>22</v>
      </c>
      <c r="C27">
        <v>22</v>
      </c>
      <c r="D27">
        <v>22</v>
      </c>
      <c r="E27">
        <v>22</v>
      </c>
      <c r="F27">
        <v>22</v>
      </c>
      <c r="G27">
        <v>22</v>
      </c>
    </row>
    <row r="28" spans="1:7" ht="15">
      <c r="A28">
        <v>23</v>
      </c>
      <c r="B28">
        <v>23</v>
      </c>
      <c r="C28">
        <v>23</v>
      </c>
      <c r="D28">
        <v>23</v>
      </c>
      <c r="E28">
        <v>23</v>
      </c>
      <c r="F28">
        <v>23</v>
      </c>
      <c r="G28">
        <v>23</v>
      </c>
    </row>
    <row r="29" spans="1:7" ht="15">
      <c r="A29">
        <v>24</v>
      </c>
      <c r="B29">
        <v>24</v>
      </c>
      <c r="C29">
        <v>24</v>
      </c>
      <c r="D29">
        <v>24</v>
      </c>
      <c r="E29">
        <v>24</v>
      </c>
      <c r="F29">
        <v>24</v>
      </c>
      <c r="G29">
        <v>24</v>
      </c>
    </row>
    <row r="30" spans="3:24" ht="15">
      <c r="C30" t="s">
        <v>18</v>
      </c>
      <c r="D30" t="s">
        <v>19</v>
      </c>
      <c r="E30" t="s">
        <v>20</v>
      </c>
      <c r="F30" t="s">
        <v>21</v>
      </c>
      <c r="G30" t="s">
        <v>22</v>
      </c>
      <c r="H30" t="s">
        <v>23</v>
      </c>
      <c r="I30" t="s">
        <v>24</v>
      </c>
      <c r="J30" t="s">
        <v>25</v>
      </c>
      <c r="K30" t="s">
        <v>26</v>
      </c>
      <c r="L30" t="s">
        <v>27</v>
      </c>
      <c r="M30" t="s">
        <v>28</v>
      </c>
      <c r="N30" t="s">
        <v>29</v>
      </c>
      <c r="O30" t="s">
        <v>30</v>
      </c>
      <c r="Q30" s="1"/>
      <c r="R30" s="2" t="s">
        <v>18</v>
      </c>
      <c r="S30" s="2" t="s">
        <v>31</v>
      </c>
      <c r="T30" s="2" t="s">
        <v>32</v>
      </c>
      <c r="U30" s="2" t="s">
        <v>33</v>
      </c>
      <c r="V30" s="2" t="s">
        <v>33</v>
      </c>
      <c r="W30" s="2" t="s">
        <v>34</v>
      </c>
      <c r="X30" s="2" t="s">
        <v>34</v>
      </c>
    </row>
    <row r="31" spans="1:24" ht="15">
      <c r="A31" t="s">
        <v>35</v>
      </c>
      <c r="B31" t="s">
        <v>36</v>
      </c>
      <c r="C31" t="s">
        <v>37</v>
      </c>
      <c r="D31" t="s">
        <v>37</v>
      </c>
      <c r="E31" t="s">
        <v>37</v>
      </c>
      <c r="F31" t="s">
        <v>37</v>
      </c>
      <c r="G31" t="s">
        <v>37</v>
      </c>
      <c r="H31" t="s">
        <v>37</v>
      </c>
      <c r="I31" t="s">
        <v>37</v>
      </c>
      <c r="J31" t="s">
        <v>37</v>
      </c>
      <c r="K31" t="s">
        <v>37</v>
      </c>
      <c r="L31" t="s">
        <v>37</v>
      </c>
      <c r="M31" t="s">
        <v>37</v>
      </c>
      <c r="N31" t="s">
        <v>37</v>
      </c>
      <c r="O31" t="s">
        <v>37</v>
      </c>
      <c r="Q31" s="2" t="s">
        <v>36</v>
      </c>
      <c r="R31" s="2" t="s">
        <v>37</v>
      </c>
      <c r="S31" s="2" t="s">
        <v>37</v>
      </c>
      <c r="T31" s="2" t="s">
        <v>37</v>
      </c>
      <c r="U31" s="2" t="s">
        <v>38</v>
      </c>
      <c r="V31" s="2" t="s">
        <v>39</v>
      </c>
      <c r="W31" s="2" t="s">
        <v>38</v>
      </c>
      <c r="X31" s="2" t="s">
        <v>39</v>
      </c>
    </row>
    <row r="32" spans="1:24" ht="15">
      <c r="A32">
        <v>97.5</v>
      </c>
      <c r="B32" t="s">
        <v>40</v>
      </c>
      <c r="C32">
        <v>3</v>
      </c>
      <c r="J32">
        <v>3</v>
      </c>
      <c r="Q32" s="3" t="str">
        <f aca="true" t="shared" si="0" ref="Q32:Q49">B32</f>
        <v>95 to 100</v>
      </c>
      <c r="R32" s="3">
        <f aca="true" t="shared" si="1" ref="R32:R49">C32</f>
        <v>3</v>
      </c>
      <c r="S32" s="3">
        <f aca="true" t="shared" si="2" ref="S32:S39">R32</f>
        <v>3</v>
      </c>
      <c r="T32" s="3">
        <v>0</v>
      </c>
      <c r="U32" s="4">
        <f>((80/7)*7+20)*0.01</f>
        <v>1</v>
      </c>
      <c r="V32" s="5">
        <f aca="true" t="shared" si="3" ref="V32:V49">U32*C32</f>
        <v>3</v>
      </c>
      <c r="W32" s="4">
        <v>0</v>
      </c>
      <c r="X32" s="3">
        <f aca="true" t="shared" si="4" ref="X32:X49">W32*C32</f>
        <v>0</v>
      </c>
    </row>
    <row r="33" spans="1:24" ht="15">
      <c r="A33">
        <v>92.5</v>
      </c>
      <c r="B33" t="s">
        <v>41</v>
      </c>
      <c r="C33">
        <v>52</v>
      </c>
      <c r="I33">
        <v>11</v>
      </c>
      <c r="J33">
        <v>30</v>
      </c>
      <c r="K33">
        <v>11</v>
      </c>
      <c r="Q33" s="3" t="str">
        <f t="shared" si="0"/>
        <v>90 to 95</v>
      </c>
      <c r="R33" s="3">
        <f t="shared" si="1"/>
        <v>52</v>
      </c>
      <c r="S33" s="3">
        <f t="shared" si="2"/>
        <v>52</v>
      </c>
      <c r="T33" s="3">
        <v>0</v>
      </c>
      <c r="U33" s="4">
        <f>((80/7)*6+20)*0.01</f>
        <v>0.8857142857142857</v>
      </c>
      <c r="V33" s="5">
        <f t="shared" si="3"/>
        <v>46.05714285714286</v>
      </c>
      <c r="W33" s="4">
        <v>0</v>
      </c>
      <c r="X33" s="3">
        <f t="shared" si="4"/>
        <v>0</v>
      </c>
    </row>
    <row r="34" spans="1:24" ht="15">
      <c r="A34">
        <v>87.5</v>
      </c>
      <c r="B34" t="s">
        <v>42</v>
      </c>
      <c r="C34">
        <v>104</v>
      </c>
      <c r="I34">
        <v>34</v>
      </c>
      <c r="J34">
        <v>53</v>
      </c>
      <c r="K34">
        <v>15</v>
      </c>
      <c r="L34">
        <v>2</v>
      </c>
      <c r="Q34" s="3" t="str">
        <f t="shared" si="0"/>
        <v>85 to 90</v>
      </c>
      <c r="R34" s="3">
        <f t="shared" si="1"/>
        <v>104</v>
      </c>
      <c r="S34" s="3">
        <f t="shared" si="2"/>
        <v>104</v>
      </c>
      <c r="T34" s="3">
        <v>0</v>
      </c>
      <c r="U34" s="4">
        <f>((80/7)*5+20)*0.01</f>
        <v>0.7714285714285714</v>
      </c>
      <c r="V34" s="5">
        <f t="shared" si="3"/>
        <v>80.22857142857143</v>
      </c>
      <c r="W34" s="4">
        <v>0</v>
      </c>
      <c r="X34" s="3">
        <f t="shared" si="4"/>
        <v>0</v>
      </c>
    </row>
    <row r="35" spans="1:24" ht="15">
      <c r="A35">
        <v>82.5</v>
      </c>
      <c r="B35" t="s">
        <v>43</v>
      </c>
      <c r="C35">
        <v>476</v>
      </c>
      <c r="G35">
        <v>6</v>
      </c>
      <c r="H35">
        <v>13</v>
      </c>
      <c r="I35">
        <v>86</v>
      </c>
      <c r="J35">
        <v>183</v>
      </c>
      <c r="K35">
        <v>132</v>
      </c>
      <c r="L35">
        <v>52</v>
      </c>
      <c r="M35">
        <v>4</v>
      </c>
      <c r="Q35" s="3" t="str">
        <f t="shared" si="0"/>
        <v>80 to 85</v>
      </c>
      <c r="R35" s="3">
        <f t="shared" si="1"/>
        <v>476</v>
      </c>
      <c r="S35" s="3">
        <f t="shared" si="2"/>
        <v>476</v>
      </c>
      <c r="T35" s="3">
        <v>0</v>
      </c>
      <c r="U35" s="4">
        <f>((80/7)*4+20)*0.01</f>
        <v>0.6571428571428573</v>
      </c>
      <c r="V35" s="5">
        <f t="shared" si="3"/>
        <v>312.80000000000007</v>
      </c>
      <c r="W35" s="4">
        <v>0</v>
      </c>
      <c r="X35" s="3">
        <f t="shared" si="4"/>
        <v>0</v>
      </c>
    </row>
    <row r="36" spans="1:24" ht="15">
      <c r="A36">
        <v>77.5</v>
      </c>
      <c r="B36" t="s">
        <v>44</v>
      </c>
      <c r="C36">
        <v>602</v>
      </c>
      <c r="G36">
        <v>2</v>
      </c>
      <c r="H36">
        <v>68</v>
      </c>
      <c r="I36">
        <v>93</v>
      </c>
      <c r="J36">
        <v>158</v>
      </c>
      <c r="K36">
        <v>158</v>
      </c>
      <c r="L36">
        <v>96</v>
      </c>
      <c r="M36">
        <v>17</v>
      </c>
      <c r="N36">
        <v>10</v>
      </c>
      <c r="Q36" s="3" t="str">
        <f t="shared" si="0"/>
        <v>75 to 80</v>
      </c>
      <c r="R36" s="3">
        <f t="shared" si="1"/>
        <v>602</v>
      </c>
      <c r="S36" s="3">
        <f t="shared" si="2"/>
        <v>602</v>
      </c>
      <c r="T36" s="3">
        <v>0</v>
      </c>
      <c r="U36" s="4">
        <f>((80/7)*3+20)*0.01</f>
        <v>0.5428571428571428</v>
      </c>
      <c r="V36" s="5">
        <f t="shared" si="3"/>
        <v>326.79999999999995</v>
      </c>
      <c r="W36" s="4">
        <v>0</v>
      </c>
      <c r="X36" s="3">
        <f t="shared" si="4"/>
        <v>0</v>
      </c>
    </row>
    <row r="37" spans="1:24" ht="15">
      <c r="A37">
        <v>72.5</v>
      </c>
      <c r="B37" t="s">
        <v>45</v>
      </c>
      <c r="C37">
        <v>746</v>
      </c>
      <c r="G37">
        <v>24</v>
      </c>
      <c r="H37">
        <v>98</v>
      </c>
      <c r="I37">
        <v>136</v>
      </c>
      <c r="J37">
        <v>108</v>
      </c>
      <c r="K37">
        <v>149</v>
      </c>
      <c r="L37">
        <v>172</v>
      </c>
      <c r="M37">
        <v>48</v>
      </c>
      <c r="N37">
        <v>11</v>
      </c>
      <c r="Q37" s="3" t="str">
        <f t="shared" si="0"/>
        <v>70 to 75</v>
      </c>
      <c r="R37" s="3">
        <f t="shared" si="1"/>
        <v>746</v>
      </c>
      <c r="S37" s="3">
        <f t="shared" si="2"/>
        <v>746</v>
      </c>
      <c r="T37" s="3">
        <v>0</v>
      </c>
      <c r="U37" s="4">
        <f>((80/7)*2+20)*0.01</f>
        <v>0.4285714285714286</v>
      </c>
      <c r="V37" s="5">
        <f t="shared" si="3"/>
        <v>319.7142857142857</v>
      </c>
      <c r="W37" s="4">
        <v>0</v>
      </c>
      <c r="X37" s="3">
        <f t="shared" si="4"/>
        <v>0</v>
      </c>
    </row>
    <row r="38" spans="1:24" ht="15">
      <c r="A38">
        <v>67.5</v>
      </c>
      <c r="B38" t="s">
        <v>46</v>
      </c>
      <c r="C38">
        <v>478</v>
      </c>
      <c r="G38">
        <v>23</v>
      </c>
      <c r="H38">
        <v>85</v>
      </c>
      <c r="I38">
        <v>97</v>
      </c>
      <c r="J38">
        <v>31</v>
      </c>
      <c r="K38">
        <v>95</v>
      </c>
      <c r="L38">
        <v>65</v>
      </c>
      <c r="M38">
        <v>72</v>
      </c>
      <c r="N38">
        <v>10</v>
      </c>
      <c r="Q38" s="3" t="str">
        <f t="shared" si="0"/>
        <v>65 to 70</v>
      </c>
      <c r="R38" s="3">
        <f t="shared" si="1"/>
        <v>478</v>
      </c>
      <c r="S38" s="3">
        <f t="shared" si="2"/>
        <v>478</v>
      </c>
      <c r="T38" s="3">
        <v>0</v>
      </c>
      <c r="U38" s="4">
        <f>((80/7)*1+20)*0.01</f>
        <v>0.31428571428571433</v>
      </c>
      <c r="V38" s="5">
        <f t="shared" si="3"/>
        <v>150.22857142857146</v>
      </c>
      <c r="W38" s="4">
        <v>0</v>
      </c>
      <c r="X38" s="3">
        <f t="shared" si="4"/>
        <v>0</v>
      </c>
    </row>
    <row r="39" spans="1:24" ht="15">
      <c r="A39">
        <v>62.5</v>
      </c>
      <c r="B39" t="s">
        <v>47</v>
      </c>
      <c r="C39">
        <v>732</v>
      </c>
      <c r="F39">
        <v>21</v>
      </c>
      <c r="G39">
        <v>72</v>
      </c>
      <c r="H39">
        <v>161</v>
      </c>
      <c r="I39">
        <v>110</v>
      </c>
      <c r="J39">
        <v>24</v>
      </c>
      <c r="K39">
        <v>35</v>
      </c>
      <c r="L39">
        <v>131</v>
      </c>
      <c r="M39">
        <v>125</v>
      </c>
      <c r="N39">
        <v>52</v>
      </c>
      <c r="O39">
        <v>1</v>
      </c>
      <c r="Q39" s="3" t="str">
        <f t="shared" si="0"/>
        <v>60 to 65</v>
      </c>
      <c r="R39" s="3">
        <f t="shared" si="1"/>
        <v>732</v>
      </c>
      <c r="S39" s="3">
        <f t="shared" si="2"/>
        <v>732</v>
      </c>
      <c r="T39" s="3">
        <v>0</v>
      </c>
      <c r="U39" s="4">
        <v>0.2</v>
      </c>
      <c r="V39" s="5">
        <f t="shared" si="3"/>
        <v>146.4</v>
      </c>
      <c r="W39" s="4">
        <v>0</v>
      </c>
      <c r="X39" s="3">
        <f t="shared" si="4"/>
        <v>0</v>
      </c>
    </row>
    <row r="40" spans="1:24" ht="15">
      <c r="A40">
        <v>57.5</v>
      </c>
      <c r="B40" t="s">
        <v>48</v>
      </c>
      <c r="C40">
        <v>460</v>
      </c>
      <c r="F40">
        <v>53</v>
      </c>
      <c r="G40">
        <v>101</v>
      </c>
      <c r="H40">
        <v>84</v>
      </c>
      <c r="I40">
        <v>7</v>
      </c>
      <c r="K40">
        <v>1</v>
      </c>
      <c r="L40">
        <v>46</v>
      </c>
      <c r="M40">
        <v>82</v>
      </c>
      <c r="N40">
        <v>79</v>
      </c>
      <c r="O40">
        <v>7</v>
      </c>
      <c r="Q40" s="3" t="str">
        <f t="shared" si="0"/>
        <v>55 to 60</v>
      </c>
      <c r="R40" s="3">
        <f t="shared" si="1"/>
        <v>460</v>
      </c>
      <c r="S40" s="3">
        <v>0</v>
      </c>
      <c r="T40" s="3">
        <f aca="true" t="shared" si="5" ref="T40:T49">R40</f>
        <v>460</v>
      </c>
      <c r="U40" s="4">
        <v>0</v>
      </c>
      <c r="V40" s="3">
        <f t="shared" si="3"/>
        <v>0</v>
      </c>
      <c r="W40" s="4">
        <v>0.2</v>
      </c>
      <c r="X40" s="5">
        <f t="shared" si="4"/>
        <v>92</v>
      </c>
    </row>
    <row r="41" spans="1:24" ht="15">
      <c r="A41">
        <v>52.5</v>
      </c>
      <c r="B41" t="s">
        <v>49</v>
      </c>
      <c r="C41">
        <v>433</v>
      </c>
      <c r="E41">
        <v>19</v>
      </c>
      <c r="F41">
        <v>60</v>
      </c>
      <c r="G41">
        <v>98</v>
      </c>
      <c r="H41">
        <v>62</v>
      </c>
      <c r="I41">
        <v>2</v>
      </c>
      <c r="L41">
        <v>7</v>
      </c>
      <c r="M41">
        <v>99</v>
      </c>
      <c r="N41">
        <v>79</v>
      </c>
      <c r="O41">
        <v>7</v>
      </c>
      <c r="Q41" s="3" t="str">
        <f t="shared" si="0"/>
        <v>50 to 55</v>
      </c>
      <c r="R41" s="3">
        <f t="shared" si="1"/>
        <v>433</v>
      </c>
      <c r="S41" s="3">
        <v>0</v>
      </c>
      <c r="T41" s="3">
        <f t="shared" si="5"/>
        <v>433</v>
      </c>
      <c r="U41" s="4">
        <v>0</v>
      </c>
      <c r="V41" s="3">
        <f t="shared" si="3"/>
        <v>0</v>
      </c>
      <c r="W41" s="4">
        <f>((80/9)*1+20)*0.01</f>
        <v>0.2888888888888889</v>
      </c>
      <c r="X41" s="5">
        <f t="shared" si="4"/>
        <v>125.0888888888889</v>
      </c>
    </row>
    <row r="42" spans="1:24" ht="15">
      <c r="A42">
        <v>47.5</v>
      </c>
      <c r="B42" t="s">
        <v>50</v>
      </c>
      <c r="C42">
        <v>464</v>
      </c>
      <c r="D42">
        <v>19</v>
      </c>
      <c r="E42">
        <v>22</v>
      </c>
      <c r="F42">
        <v>107</v>
      </c>
      <c r="G42">
        <v>146</v>
      </c>
      <c r="H42">
        <v>20</v>
      </c>
      <c r="L42">
        <v>2</v>
      </c>
      <c r="M42">
        <v>52</v>
      </c>
      <c r="N42">
        <v>61</v>
      </c>
      <c r="O42">
        <v>35</v>
      </c>
      <c r="Q42" s="3" t="str">
        <f t="shared" si="0"/>
        <v>45 to 50</v>
      </c>
      <c r="R42" s="3">
        <f t="shared" si="1"/>
        <v>464</v>
      </c>
      <c r="S42" s="3">
        <v>0</v>
      </c>
      <c r="T42" s="3">
        <f t="shared" si="5"/>
        <v>464</v>
      </c>
      <c r="U42" s="4">
        <v>0</v>
      </c>
      <c r="V42" s="3">
        <f t="shared" si="3"/>
        <v>0</v>
      </c>
      <c r="W42" s="4">
        <f>((80/9)*2+20)*0.01</f>
        <v>0.37777777777777777</v>
      </c>
      <c r="X42" s="5">
        <f t="shared" si="4"/>
        <v>175.2888888888889</v>
      </c>
    </row>
    <row r="43" spans="1:24" ht="15">
      <c r="A43">
        <v>42.5</v>
      </c>
      <c r="B43" t="s">
        <v>51</v>
      </c>
      <c r="C43">
        <v>456</v>
      </c>
      <c r="D43">
        <v>77</v>
      </c>
      <c r="E43">
        <v>38</v>
      </c>
      <c r="F43">
        <v>96</v>
      </c>
      <c r="G43">
        <v>60</v>
      </c>
      <c r="H43">
        <v>5</v>
      </c>
      <c r="M43">
        <v>43</v>
      </c>
      <c r="N43">
        <v>70</v>
      </c>
      <c r="O43">
        <v>67</v>
      </c>
      <c r="Q43" s="3" t="str">
        <f t="shared" si="0"/>
        <v>40 to 45</v>
      </c>
      <c r="R43" s="3">
        <f t="shared" si="1"/>
        <v>456</v>
      </c>
      <c r="S43" s="3">
        <v>0</v>
      </c>
      <c r="T43" s="3">
        <f t="shared" si="5"/>
        <v>456</v>
      </c>
      <c r="U43" s="4">
        <v>0</v>
      </c>
      <c r="V43" s="3">
        <f t="shared" si="3"/>
        <v>0</v>
      </c>
      <c r="W43" s="4">
        <f>((80/9)*3+20)*0.01</f>
        <v>0.46666666666666673</v>
      </c>
      <c r="X43" s="5">
        <f t="shared" si="4"/>
        <v>212.80000000000004</v>
      </c>
    </row>
    <row r="44" spans="1:24" ht="15">
      <c r="A44">
        <v>37.5</v>
      </c>
      <c r="B44" t="s">
        <v>52</v>
      </c>
      <c r="C44">
        <v>822</v>
      </c>
      <c r="D44">
        <v>117</v>
      </c>
      <c r="E44">
        <v>149</v>
      </c>
      <c r="F44">
        <v>140</v>
      </c>
      <c r="G44">
        <v>33</v>
      </c>
      <c r="M44">
        <v>43</v>
      </c>
      <c r="N44">
        <v>118</v>
      </c>
      <c r="O44">
        <v>222</v>
      </c>
      <c r="Q44" s="3" t="str">
        <f t="shared" si="0"/>
        <v>35 to 40</v>
      </c>
      <c r="R44" s="3">
        <f t="shared" si="1"/>
        <v>822</v>
      </c>
      <c r="S44" s="3">
        <v>0</v>
      </c>
      <c r="T44" s="3">
        <f t="shared" si="5"/>
        <v>822</v>
      </c>
      <c r="U44" s="4">
        <v>0</v>
      </c>
      <c r="V44" s="3">
        <f t="shared" si="3"/>
        <v>0</v>
      </c>
      <c r="W44" s="4">
        <f>((80/9)*4+20)*0.01</f>
        <v>0.5555555555555556</v>
      </c>
      <c r="X44" s="5">
        <f t="shared" si="4"/>
        <v>456.6666666666667</v>
      </c>
    </row>
    <row r="45" spans="1:24" ht="15">
      <c r="A45">
        <v>32.5</v>
      </c>
      <c r="B45" t="s">
        <v>53</v>
      </c>
      <c r="C45">
        <v>513</v>
      </c>
      <c r="D45">
        <v>103</v>
      </c>
      <c r="E45">
        <v>126</v>
      </c>
      <c r="F45">
        <v>79</v>
      </c>
      <c r="G45">
        <v>5</v>
      </c>
      <c r="M45">
        <v>6</v>
      </c>
      <c r="N45">
        <v>68</v>
      </c>
      <c r="O45">
        <v>126</v>
      </c>
      <c r="Q45" s="3" t="str">
        <f t="shared" si="0"/>
        <v>30 to 35</v>
      </c>
      <c r="R45" s="3">
        <f t="shared" si="1"/>
        <v>513</v>
      </c>
      <c r="S45" s="3">
        <v>0</v>
      </c>
      <c r="T45" s="3">
        <f t="shared" si="5"/>
        <v>513</v>
      </c>
      <c r="U45" s="4">
        <v>0</v>
      </c>
      <c r="V45" s="3">
        <f t="shared" si="3"/>
        <v>0</v>
      </c>
      <c r="W45" s="4">
        <f>((80/9)*5+20)*0.01</f>
        <v>0.6444444444444445</v>
      </c>
      <c r="X45" s="5">
        <f t="shared" si="4"/>
        <v>330.6</v>
      </c>
    </row>
    <row r="46" spans="1:24" ht="15">
      <c r="A46">
        <v>27.5</v>
      </c>
      <c r="B46" t="s">
        <v>54</v>
      </c>
      <c r="C46">
        <v>311</v>
      </c>
      <c r="D46">
        <v>113</v>
      </c>
      <c r="E46">
        <v>64</v>
      </c>
      <c r="F46">
        <v>31</v>
      </c>
      <c r="M46">
        <v>2</v>
      </c>
      <c r="N46">
        <v>17</v>
      </c>
      <c r="O46">
        <v>84</v>
      </c>
      <c r="Q46" s="3" t="str">
        <f t="shared" si="0"/>
        <v>25 to 30</v>
      </c>
      <c r="R46" s="3">
        <f t="shared" si="1"/>
        <v>311</v>
      </c>
      <c r="S46" s="3">
        <v>0</v>
      </c>
      <c r="T46" s="3">
        <f t="shared" si="5"/>
        <v>311</v>
      </c>
      <c r="U46" s="4">
        <v>0</v>
      </c>
      <c r="V46" s="3">
        <f t="shared" si="3"/>
        <v>0</v>
      </c>
      <c r="W46" s="4">
        <f>((80/9)*6+20)*0.01</f>
        <v>0.7333333333333334</v>
      </c>
      <c r="X46" s="5">
        <f t="shared" si="4"/>
        <v>228.0666666666667</v>
      </c>
    </row>
    <row r="47" spans="1:24" ht="15">
      <c r="A47">
        <v>22.5</v>
      </c>
      <c r="B47" t="s">
        <v>55</v>
      </c>
      <c r="C47">
        <v>183</v>
      </c>
      <c r="D47">
        <v>79</v>
      </c>
      <c r="E47">
        <v>68</v>
      </c>
      <c r="F47">
        <v>9</v>
      </c>
      <c r="N47">
        <v>1</v>
      </c>
      <c r="O47">
        <v>26</v>
      </c>
      <c r="Q47" s="3" t="str">
        <f t="shared" si="0"/>
        <v>20 to 25</v>
      </c>
      <c r="R47" s="3">
        <f t="shared" si="1"/>
        <v>183</v>
      </c>
      <c r="S47" s="3">
        <v>0</v>
      </c>
      <c r="T47" s="3">
        <f t="shared" si="5"/>
        <v>183</v>
      </c>
      <c r="U47" s="4">
        <v>0</v>
      </c>
      <c r="V47" s="3">
        <f t="shared" si="3"/>
        <v>0</v>
      </c>
      <c r="W47" s="4">
        <f>((80/9)*7+20)*0.01</f>
        <v>0.8222222222222223</v>
      </c>
      <c r="X47" s="5">
        <f t="shared" si="4"/>
        <v>150.46666666666667</v>
      </c>
    </row>
    <row r="48" spans="1:24" ht="15">
      <c r="A48">
        <v>17.5</v>
      </c>
      <c r="B48" t="s">
        <v>56</v>
      </c>
      <c r="C48">
        <v>127</v>
      </c>
      <c r="D48">
        <v>69</v>
      </c>
      <c r="E48">
        <v>43</v>
      </c>
      <c r="O48">
        <v>15</v>
      </c>
      <c r="Q48" s="3" t="str">
        <f t="shared" si="0"/>
        <v>15 to 20</v>
      </c>
      <c r="R48" s="3">
        <f t="shared" si="1"/>
        <v>127</v>
      </c>
      <c r="S48" s="3">
        <v>0</v>
      </c>
      <c r="T48" s="3">
        <f t="shared" si="5"/>
        <v>127</v>
      </c>
      <c r="U48" s="4">
        <v>0</v>
      </c>
      <c r="V48" s="3">
        <f t="shared" si="3"/>
        <v>0</v>
      </c>
      <c r="W48" s="4">
        <f>((80/9)*8+20)*0.01</f>
        <v>0.9111111111111112</v>
      </c>
      <c r="X48" s="5">
        <f t="shared" si="4"/>
        <v>115.71111111111112</v>
      </c>
    </row>
    <row r="49" spans="1:24" ht="15">
      <c r="A49">
        <v>12.5</v>
      </c>
      <c r="B49" t="s">
        <v>57</v>
      </c>
      <c r="C49">
        <v>23</v>
      </c>
      <c r="D49">
        <v>16</v>
      </c>
      <c r="E49">
        <v>7</v>
      </c>
      <c r="Q49" s="3" t="str">
        <f t="shared" si="0"/>
        <v>10 to 15</v>
      </c>
      <c r="R49" s="3">
        <f t="shared" si="1"/>
        <v>23</v>
      </c>
      <c r="S49" s="3">
        <v>0</v>
      </c>
      <c r="T49" s="3">
        <f t="shared" si="5"/>
        <v>23</v>
      </c>
      <c r="U49" s="4">
        <v>0</v>
      </c>
      <c r="V49" s="3">
        <f t="shared" si="3"/>
        <v>0</v>
      </c>
      <c r="W49" s="4">
        <f>((80/9)*9+20)*0.01</f>
        <v>1</v>
      </c>
      <c r="X49" s="5">
        <f t="shared" si="4"/>
        <v>23</v>
      </c>
    </row>
    <row r="50" spans="17:24" ht="15">
      <c r="Q50" s="6" t="s">
        <v>58</v>
      </c>
      <c r="R50" s="2">
        <f>SUM(R32:R49)</f>
        <v>6985</v>
      </c>
      <c r="S50" s="2">
        <f>SUM(S32:S49)</f>
        <v>3193</v>
      </c>
      <c r="T50" s="2">
        <f>SUM(T32:T49)</f>
        <v>3792</v>
      </c>
      <c r="U50" s="2"/>
      <c r="V50" s="7">
        <f>SUM(V32:V49)</f>
        <v>1385.2285714285717</v>
      </c>
      <c r="W50" s="2"/>
      <c r="X50" s="7">
        <f>SUM(X32:X49)</f>
        <v>1909.6888888888889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spans="1:7" ht="15">
      <c r="A2" t="s">
        <v>1</v>
      </c>
      <c r="B2" t="s">
        <v>2</v>
      </c>
      <c r="C2">
        <v>13739</v>
      </c>
      <c r="D2" t="s">
        <v>3</v>
      </c>
      <c r="E2" t="s">
        <v>4</v>
      </c>
      <c r="F2" t="s">
        <v>5</v>
      </c>
      <c r="G2" t="s">
        <v>6</v>
      </c>
    </row>
    <row r="3" spans="1:2" ht="15">
      <c r="A3" t="s">
        <v>7</v>
      </c>
      <c r="B3" t="s">
        <v>62</v>
      </c>
    </row>
    <row r="4" ht="15">
      <c r="A4" t="s">
        <v>9</v>
      </c>
    </row>
    <row r="5" spans="1:7" ht="1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</row>
    <row r="6" spans="1:7" ht="15">
      <c r="A6" t="s">
        <v>17</v>
      </c>
      <c r="B6" t="s">
        <v>17</v>
      </c>
      <c r="C6" t="s">
        <v>17</v>
      </c>
      <c r="D6" t="s">
        <v>17</v>
      </c>
      <c r="E6" t="s">
        <v>17</v>
      </c>
      <c r="F6" t="s">
        <v>17</v>
      </c>
      <c r="G6" t="s">
        <v>17</v>
      </c>
    </row>
    <row r="7" spans="1:7" ht="15">
      <c r="A7" t="s">
        <v>17</v>
      </c>
      <c r="B7" t="s">
        <v>17</v>
      </c>
      <c r="C7" t="s">
        <v>17</v>
      </c>
      <c r="D7" t="s">
        <v>17</v>
      </c>
      <c r="E7" t="s">
        <v>17</v>
      </c>
      <c r="F7" t="s">
        <v>17</v>
      </c>
      <c r="G7" t="s">
        <v>17</v>
      </c>
    </row>
    <row r="8" spans="1:7" ht="15">
      <c r="A8" t="s">
        <v>17</v>
      </c>
      <c r="B8" t="s">
        <v>17</v>
      </c>
      <c r="C8" t="s">
        <v>17</v>
      </c>
      <c r="D8" t="s">
        <v>17</v>
      </c>
      <c r="E8" t="s">
        <v>17</v>
      </c>
      <c r="F8" t="s">
        <v>17</v>
      </c>
      <c r="G8" t="s">
        <v>17</v>
      </c>
    </row>
    <row r="9" spans="1:7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</row>
    <row r="10" spans="1:7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</row>
    <row r="11" spans="1:7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</row>
    <row r="12" spans="1:7" ht="15">
      <c r="A12" t="s">
        <v>17</v>
      </c>
      <c r="B12">
        <v>7</v>
      </c>
      <c r="C12">
        <v>7</v>
      </c>
      <c r="D12">
        <v>7</v>
      </c>
      <c r="E12">
        <v>7</v>
      </c>
      <c r="F12">
        <v>7</v>
      </c>
      <c r="G12" t="s">
        <v>17</v>
      </c>
    </row>
    <row r="13" spans="1:7" ht="15">
      <c r="A13">
        <v>8</v>
      </c>
      <c r="B13">
        <v>8</v>
      </c>
      <c r="C13">
        <v>8</v>
      </c>
      <c r="D13">
        <v>8</v>
      </c>
      <c r="E13">
        <v>8</v>
      </c>
      <c r="F13">
        <v>8</v>
      </c>
      <c r="G13">
        <v>8</v>
      </c>
    </row>
    <row r="14" spans="1:7" ht="15">
      <c r="A14">
        <v>9</v>
      </c>
      <c r="B14">
        <v>9</v>
      </c>
      <c r="C14">
        <v>9</v>
      </c>
      <c r="D14">
        <v>9</v>
      </c>
      <c r="E14">
        <v>9</v>
      </c>
      <c r="F14">
        <v>9</v>
      </c>
      <c r="G14">
        <v>9</v>
      </c>
    </row>
    <row r="15" spans="1:7" ht="15">
      <c r="A15">
        <v>10</v>
      </c>
      <c r="B15">
        <v>10</v>
      </c>
      <c r="C15">
        <v>10</v>
      </c>
      <c r="D15">
        <v>10</v>
      </c>
      <c r="E15">
        <v>10</v>
      </c>
      <c r="F15">
        <v>10</v>
      </c>
      <c r="G15">
        <v>10</v>
      </c>
    </row>
    <row r="16" spans="1:7" ht="15">
      <c r="A16">
        <v>11</v>
      </c>
      <c r="B16">
        <v>11</v>
      </c>
      <c r="C16">
        <v>11</v>
      </c>
      <c r="D16">
        <v>11</v>
      </c>
      <c r="E16">
        <v>11</v>
      </c>
      <c r="F16">
        <v>11</v>
      </c>
      <c r="G16">
        <v>11</v>
      </c>
    </row>
    <row r="17" spans="1:7" ht="15">
      <c r="A17" t="s">
        <v>17</v>
      </c>
      <c r="B17">
        <v>12</v>
      </c>
      <c r="C17">
        <v>12</v>
      </c>
      <c r="D17">
        <v>12</v>
      </c>
      <c r="E17">
        <v>12</v>
      </c>
      <c r="F17">
        <v>12</v>
      </c>
      <c r="G17" t="s">
        <v>17</v>
      </c>
    </row>
    <row r="18" spans="1:7" ht="15">
      <c r="A18" t="s">
        <v>17</v>
      </c>
      <c r="B18">
        <v>13</v>
      </c>
      <c r="C18">
        <v>13</v>
      </c>
      <c r="D18">
        <v>13</v>
      </c>
      <c r="E18">
        <v>13</v>
      </c>
      <c r="F18">
        <v>13</v>
      </c>
      <c r="G18" t="s">
        <v>17</v>
      </c>
    </row>
    <row r="19" spans="1:7" ht="15">
      <c r="A19" t="s">
        <v>17</v>
      </c>
      <c r="B19">
        <v>14</v>
      </c>
      <c r="C19">
        <v>14</v>
      </c>
      <c r="D19">
        <v>14</v>
      </c>
      <c r="E19">
        <v>14</v>
      </c>
      <c r="F19">
        <v>14</v>
      </c>
      <c r="G19" t="s">
        <v>17</v>
      </c>
    </row>
    <row r="20" spans="1:7" ht="15">
      <c r="A20" t="s">
        <v>17</v>
      </c>
      <c r="B20">
        <v>15</v>
      </c>
      <c r="C20">
        <v>15</v>
      </c>
      <c r="D20">
        <v>15</v>
      </c>
      <c r="E20">
        <v>15</v>
      </c>
      <c r="F20">
        <v>15</v>
      </c>
      <c r="G20" t="s">
        <v>17</v>
      </c>
    </row>
    <row r="21" spans="1:7" ht="15">
      <c r="A21" t="s">
        <v>17</v>
      </c>
      <c r="B21">
        <v>16</v>
      </c>
      <c r="C21">
        <v>16</v>
      </c>
      <c r="D21">
        <v>16</v>
      </c>
      <c r="E21">
        <v>16</v>
      </c>
      <c r="F21">
        <v>16</v>
      </c>
      <c r="G21" t="s">
        <v>17</v>
      </c>
    </row>
    <row r="22" spans="1:7" ht="15">
      <c r="A22" t="s">
        <v>17</v>
      </c>
      <c r="B22" t="s">
        <v>17</v>
      </c>
      <c r="C22" t="s">
        <v>17</v>
      </c>
      <c r="D22" t="s">
        <v>17</v>
      </c>
      <c r="E22" t="s">
        <v>17</v>
      </c>
      <c r="F22" t="s">
        <v>17</v>
      </c>
      <c r="G22" t="s">
        <v>17</v>
      </c>
    </row>
    <row r="23" spans="1:7" ht="15">
      <c r="A23" t="s">
        <v>17</v>
      </c>
      <c r="B23" t="s">
        <v>17</v>
      </c>
      <c r="C23" t="s">
        <v>17</v>
      </c>
      <c r="D23" t="s">
        <v>17</v>
      </c>
      <c r="E23" t="s">
        <v>17</v>
      </c>
      <c r="F23" t="s">
        <v>17</v>
      </c>
      <c r="G23" t="s">
        <v>17</v>
      </c>
    </row>
    <row r="24" spans="1:7" ht="15">
      <c r="A24" t="s">
        <v>17</v>
      </c>
      <c r="B24" t="s">
        <v>17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</row>
    <row r="25" spans="1:7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</row>
    <row r="26" spans="1:7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</row>
    <row r="27" spans="1:7" ht="15">
      <c r="A27" t="s">
        <v>17</v>
      </c>
      <c r="B27" t="s">
        <v>17</v>
      </c>
      <c r="C27" t="s">
        <v>17</v>
      </c>
      <c r="D27" t="s">
        <v>17</v>
      </c>
      <c r="E27" t="s">
        <v>17</v>
      </c>
      <c r="F27" t="s">
        <v>17</v>
      </c>
      <c r="G27" t="s">
        <v>17</v>
      </c>
    </row>
    <row r="28" spans="1:7" ht="15">
      <c r="A28" t="s">
        <v>17</v>
      </c>
      <c r="B28" t="s">
        <v>17</v>
      </c>
      <c r="C28" t="s">
        <v>17</v>
      </c>
      <c r="D28" t="s">
        <v>17</v>
      </c>
      <c r="E28" t="s">
        <v>17</v>
      </c>
      <c r="F28" t="s">
        <v>17</v>
      </c>
      <c r="G28" t="s">
        <v>17</v>
      </c>
    </row>
    <row r="29" spans="1:7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</row>
    <row r="30" spans="3:24" ht="15">
      <c r="C30" t="s">
        <v>18</v>
      </c>
      <c r="D30" t="s">
        <v>19</v>
      </c>
      <c r="E30" t="s">
        <v>20</v>
      </c>
      <c r="F30" t="s">
        <v>21</v>
      </c>
      <c r="G30" t="s">
        <v>22</v>
      </c>
      <c r="H30" t="s">
        <v>23</v>
      </c>
      <c r="I30" t="s">
        <v>24</v>
      </c>
      <c r="J30" t="s">
        <v>25</v>
      </c>
      <c r="K30" t="s">
        <v>26</v>
      </c>
      <c r="L30" t="s">
        <v>27</v>
      </c>
      <c r="M30" t="s">
        <v>28</v>
      </c>
      <c r="N30" t="s">
        <v>29</v>
      </c>
      <c r="O30" t="s">
        <v>30</v>
      </c>
      <c r="Q30" s="1"/>
      <c r="R30" s="2" t="s">
        <v>18</v>
      </c>
      <c r="S30" s="2" t="s">
        <v>31</v>
      </c>
      <c r="T30" s="2" t="s">
        <v>32</v>
      </c>
      <c r="U30" s="2" t="s">
        <v>33</v>
      </c>
      <c r="V30" s="2" t="s">
        <v>33</v>
      </c>
      <c r="W30" s="2" t="s">
        <v>34</v>
      </c>
      <c r="X30" s="2" t="s">
        <v>34</v>
      </c>
    </row>
    <row r="31" spans="1:24" ht="15">
      <c r="A31" t="s">
        <v>35</v>
      </c>
      <c r="B31" t="s">
        <v>36</v>
      </c>
      <c r="C31" t="s">
        <v>37</v>
      </c>
      <c r="D31" t="s">
        <v>37</v>
      </c>
      <c r="E31" t="s">
        <v>37</v>
      </c>
      <c r="F31" t="s">
        <v>37</v>
      </c>
      <c r="G31" t="s">
        <v>37</v>
      </c>
      <c r="H31" t="s">
        <v>37</v>
      </c>
      <c r="I31" t="s">
        <v>37</v>
      </c>
      <c r="J31" t="s">
        <v>37</v>
      </c>
      <c r="K31" t="s">
        <v>37</v>
      </c>
      <c r="L31" t="s">
        <v>37</v>
      </c>
      <c r="M31" t="s">
        <v>37</v>
      </c>
      <c r="N31" t="s">
        <v>37</v>
      </c>
      <c r="O31" t="s">
        <v>37</v>
      </c>
      <c r="Q31" s="2" t="s">
        <v>36</v>
      </c>
      <c r="R31" s="2" t="s">
        <v>37</v>
      </c>
      <c r="S31" s="2" t="s">
        <v>37</v>
      </c>
      <c r="T31" s="2" t="s">
        <v>37</v>
      </c>
      <c r="U31" s="2" t="s">
        <v>38</v>
      </c>
      <c r="V31" s="2" t="s">
        <v>39</v>
      </c>
      <c r="W31" s="2" t="s">
        <v>38</v>
      </c>
      <c r="X31" s="2" t="s">
        <v>39</v>
      </c>
    </row>
    <row r="32" spans="1:24" ht="15">
      <c r="A32">
        <v>92.5</v>
      </c>
      <c r="B32" t="s">
        <v>41</v>
      </c>
      <c r="C32">
        <v>28</v>
      </c>
      <c r="I32">
        <v>6</v>
      </c>
      <c r="J32">
        <v>12</v>
      </c>
      <c r="K32">
        <v>10</v>
      </c>
      <c r="Q32" s="3" t="str">
        <f aca="true" t="shared" si="0" ref="Q32:Q49">B32</f>
        <v>90 to 95</v>
      </c>
      <c r="R32" s="3">
        <f aca="true" t="shared" si="1" ref="R32:R49">C32</f>
        <v>28</v>
      </c>
      <c r="S32" s="3">
        <f aca="true" t="shared" si="2" ref="S32:S38">R32</f>
        <v>28</v>
      </c>
      <c r="T32" s="3">
        <v>0</v>
      </c>
      <c r="U32" s="4">
        <f>((80/6)*6+20)*0.01</f>
        <v>1</v>
      </c>
      <c r="V32" s="5">
        <f aca="true" t="shared" si="3" ref="V32:V49">U32*C32</f>
        <v>28</v>
      </c>
      <c r="W32" s="4">
        <v>0</v>
      </c>
      <c r="X32" s="3">
        <f aca="true" t="shared" si="4" ref="X32:X49">W32*C32</f>
        <v>0</v>
      </c>
    </row>
    <row r="33" spans="1:24" ht="15">
      <c r="A33">
        <v>87.5</v>
      </c>
      <c r="B33" t="s">
        <v>42</v>
      </c>
      <c r="C33">
        <v>72</v>
      </c>
      <c r="I33">
        <v>24</v>
      </c>
      <c r="J33">
        <v>35</v>
      </c>
      <c r="K33">
        <v>11</v>
      </c>
      <c r="L33">
        <v>2</v>
      </c>
      <c r="Q33" s="3" t="str">
        <f t="shared" si="0"/>
        <v>85 to 90</v>
      </c>
      <c r="R33" s="3">
        <f t="shared" si="1"/>
        <v>72</v>
      </c>
      <c r="S33" s="3">
        <f t="shared" si="2"/>
        <v>72</v>
      </c>
      <c r="T33" s="3">
        <v>0</v>
      </c>
      <c r="U33" s="4">
        <f>((80/6)*5+20)*0.01</f>
        <v>0.8666666666666667</v>
      </c>
      <c r="V33" s="5">
        <f t="shared" si="3"/>
        <v>62.400000000000006</v>
      </c>
      <c r="W33" s="4">
        <v>0</v>
      </c>
      <c r="X33" s="3">
        <f t="shared" si="4"/>
        <v>0</v>
      </c>
    </row>
    <row r="34" spans="1:24" ht="15">
      <c r="A34">
        <v>82.5</v>
      </c>
      <c r="B34" t="s">
        <v>43</v>
      </c>
      <c r="C34">
        <v>256</v>
      </c>
      <c r="H34">
        <v>8</v>
      </c>
      <c r="I34">
        <v>53</v>
      </c>
      <c r="J34">
        <v>95</v>
      </c>
      <c r="K34">
        <v>67</v>
      </c>
      <c r="L34">
        <v>29</v>
      </c>
      <c r="M34">
        <v>4</v>
      </c>
      <c r="Q34" s="3" t="str">
        <f t="shared" si="0"/>
        <v>80 to 85</v>
      </c>
      <c r="R34" s="3">
        <f t="shared" si="1"/>
        <v>256</v>
      </c>
      <c r="S34" s="3">
        <f t="shared" si="2"/>
        <v>256</v>
      </c>
      <c r="T34" s="3">
        <v>0</v>
      </c>
      <c r="U34" s="4">
        <f>((80/6)*4+20)*0.01</f>
        <v>0.7333333333333334</v>
      </c>
      <c r="V34" s="5">
        <f t="shared" si="3"/>
        <v>187.73333333333335</v>
      </c>
      <c r="W34" s="4">
        <v>0</v>
      </c>
      <c r="X34" s="3">
        <f t="shared" si="4"/>
        <v>0</v>
      </c>
    </row>
    <row r="35" spans="1:24" ht="15">
      <c r="A35">
        <v>77.5</v>
      </c>
      <c r="B35" t="s">
        <v>44</v>
      </c>
      <c r="C35">
        <v>269</v>
      </c>
      <c r="G35">
        <v>1</v>
      </c>
      <c r="H35">
        <v>24</v>
      </c>
      <c r="I35">
        <v>39</v>
      </c>
      <c r="J35">
        <v>61</v>
      </c>
      <c r="K35">
        <v>78</v>
      </c>
      <c r="L35">
        <v>52</v>
      </c>
      <c r="M35">
        <v>12</v>
      </c>
      <c r="N35">
        <v>2</v>
      </c>
      <c r="Q35" s="3" t="str">
        <f t="shared" si="0"/>
        <v>75 to 80</v>
      </c>
      <c r="R35" s="3">
        <f t="shared" si="1"/>
        <v>269</v>
      </c>
      <c r="S35" s="3">
        <f t="shared" si="2"/>
        <v>269</v>
      </c>
      <c r="T35" s="3">
        <v>0</v>
      </c>
      <c r="U35" s="4">
        <f>((80/6)*3+20)*0.01</f>
        <v>0.6</v>
      </c>
      <c r="V35" s="5">
        <f t="shared" si="3"/>
        <v>161.4</v>
      </c>
      <c r="W35" s="4">
        <v>0</v>
      </c>
      <c r="X35" s="3">
        <f t="shared" si="4"/>
        <v>0</v>
      </c>
    </row>
    <row r="36" spans="1:24" ht="15">
      <c r="A36">
        <v>72.5</v>
      </c>
      <c r="B36" t="s">
        <v>45</v>
      </c>
      <c r="C36">
        <v>326</v>
      </c>
      <c r="G36">
        <v>11</v>
      </c>
      <c r="H36">
        <v>57</v>
      </c>
      <c r="I36">
        <v>65</v>
      </c>
      <c r="J36">
        <v>36</v>
      </c>
      <c r="K36">
        <v>59</v>
      </c>
      <c r="L36">
        <v>73</v>
      </c>
      <c r="M36">
        <v>18</v>
      </c>
      <c r="N36">
        <v>7</v>
      </c>
      <c r="Q36" s="3" t="str">
        <f t="shared" si="0"/>
        <v>70 to 75</v>
      </c>
      <c r="R36" s="3">
        <f t="shared" si="1"/>
        <v>326</v>
      </c>
      <c r="S36" s="3">
        <f t="shared" si="2"/>
        <v>326</v>
      </c>
      <c r="T36" s="3">
        <v>0</v>
      </c>
      <c r="U36" s="4">
        <f>((80/6)*2+20)*0.01</f>
        <v>0.46666666666666673</v>
      </c>
      <c r="V36" s="5">
        <f t="shared" si="3"/>
        <v>152.13333333333335</v>
      </c>
      <c r="W36" s="4">
        <v>0</v>
      </c>
      <c r="X36" s="3">
        <f t="shared" si="4"/>
        <v>0</v>
      </c>
    </row>
    <row r="37" spans="1:24" ht="15">
      <c r="A37">
        <v>67.5</v>
      </c>
      <c r="B37" t="s">
        <v>46</v>
      </c>
      <c r="C37">
        <v>207</v>
      </c>
      <c r="G37">
        <v>14</v>
      </c>
      <c r="H37">
        <v>41</v>
      </c>
      <c r="I37">
        <v>32</v>
      </c>
      <c r="J37">
        <v>10</v>
      </c>
      <c r="K37">
        <v>30</v>
      </c>
      <c r="L37">
        <v>28</v>
      </c>
      <c r="M37">
        <v>48</v>
      </c>
      <c r="N37">
        <v>4</v>
      </c>
      <c r="Q37" s="3" t="str">
        <f t="shared" si="0"/>
        <v>65 to 70</v>
      </c>
      <c r="R37" s="3">
        <f t="shared" si="1"/>
        <v>207</v>
      </c>
      <c r="S37" s="3">
        <f t="shared" si="2"/>
        <v>207</v>
      </c>
      <c r="T37" s="3">
        <v>0</v>
      </c>
      <c r="U37" s="4">
        <f>((80/6)*1+20)*0.01</f>
        <v>0.33333333333333337</v>
      </c>
      <c r="V37" s="5">
        <f t="shared" si="3"/>
        <v>69.00000000000001</v>
      </c>
      <c r="W37" s="4">
        <v>0</v>
      </c>
      <c r="X37" s="3">
        <f t="shared" si="4"/>
        <v>0</v>
      </c>
    </row>
    <row r="38" spans="1:24" ht="15">
      <c r="A38">
        <v>62.5</v>
      </c>
      <c r="B38" t="s">
        <v>47</v>
      </c>
      <c r="C38">
        <v>286</v>
      </c>
      <c r="F38">
        <v>7</v>
      </c>
      <c r="G38">
        <v>26</v>
      </c>
      <c r="H38">
        <v>64</v>
      </c>
      <c r="I38">
        <v>32</v>
      </c>
      <c r="J38">
        <v>1</v>
      </c>
      <c r="K38">
        <v>7</v>
      </c>
      <c r="L38">
        <v>48</v>
      </c>
      <c r="M38">
        <v>68</v>
      </c>
      <c r="N38">
        <v>33</v>
      </c>
      <c r="Q38" s="3" t="str">
        <f t="shared" si="0"/>
        <v>60 to 65</v>
      </c>
      <c r="R38" s="3">
        <f t="shared" si="1"/>
        <v>286</v>
      </c>
      <c r="S38" s="3">
        <f t="shared" si="2"/>
        <v>286</v>
      </c>
      <c r="T38" s="3">
        <v>0</v>
      </c>
      <c r="U38" s="4">
        <v>0.2</v>
      </c>
      <c r="V38" s="5">
        <f t="shared" si="3"/>
        <v>57.2</v>
      </c>
      <c r="W38" s="4">
        <v>0</v>
      </c>
      <c r="X38" s="3">
        <f t="shared" si="4"/>
        <v>0</v>
      </c>
    </row>
    <row r="39" spans="1:24" ht="15">
      <c r="A39">
        <v>57.5</v>
      </c>
      <c r="B39" t="s">
        <v>48</v>
      </c>
      <c r="C39">
        <v>189</v>
      </c>
      <c r="F39">
        <v>31</v>
      </c>
      <c r="G39">
        <v>42</v>
      </c>
      <c r="H39">
        <v>41</v>
      </c>
      <c r="I39">
        <v>1</v>
      </c>
      <c r="L39">
        <v>12</v>
      </c>
      <c r="M39">
        <v>34</v>
      </c>
      <c r="N39">
        <v>28</v>
      </c>
      <c r="Q39" s="3" t="str">
        <f t="shared" si="0"/>
        <v>55 to 60</v>
      </c>
      <c r="R39" s="3">
        <f t="shared" si="1"/>
        <v>189</v>
      </c>
      <c r="S39" s="3">
        <v>0</v>
      </c>
      <c r="T39" s="3">
        <f aca="true" t="shared" si="5" ref="T39:T49">R39</f>
        <v>189</v>
      </c>
      <c r="U39" s="4">
        <v>0</v>
      </c>
      <c r="V39" s="8">
        <f t="shared" si="3"/>
        <v>0</v>
      </c>
      <c r="W39" s="4">
        <v>0.2</v>
      </c>
      <c r="X39" s="3">
        <f t="shared" si="4"/>
        <v>37.800000000000004</v>
      </c>
    </row>
    <row r="40" spans="1:24" ht="15">
      <c r="A40">
        <v>52.5</v>
      </c>
      <c r="B40" t="s">
        <v>49</v>
      </c>
      <c r="C40">
        <v>173</v>
      </c>
      <c r="E40">
        <v>13</v>
      </c>
      <c r="F40">
        <v>22</v>
      </c>
      <c r="G40">
        <v>43</v>
      </c>
      <c r="H40">
        <v>23</v>
      </c>
      <c r="L40">
        <v>1</v>
      </c>
      <c r="M40">
        <v>23</v>
      </c>
      <c r="N40">
        <v>45</v>
      </c>
      <c r="O40">
        <v>3</v>
      </c>
      <c r="Q40" s="3" t="str">
        <f t="shared" si="0"/>
        <v>50 to 55</v>
      </c>
      <c r="R40" s="3">
        <f t="shared" si="1"/>
        <v>173</v>
      </c>
      <c r="S40" s="3">
        <v>0</v>
      </c>
      <c r="T40" s="3">
        <f t="shared" si="5"/>
        <v>173</v>
      </c>
      <c r="U40" s="4">
        <v>0</v>
      </c>
      <c r="V40" s="3">
        <f t="shared" si="3"/>
        <v>0</v>
      </c>
      <c r="W40" s="4">
        <f>((80/9)*1+20)*0.01</f>
        <v>0.2888888888888889</v>
      </c>
      <c r="X40" s="5">
        <f t="shared" si="4"/>
        <v>49.97777777777778</v>
      </c>
    </row>
    <row r="41" spans="1:24" ht="15">
      <c r="A41">
        <v>47.5</v>
      </c>
      <c r="B41" t="s">
        <v>50</v>
      </c>
      <c r="C41">
        <v>210</v>
      </c>
      <c r="D41">
        <v>12</v>
      </c>
      <c r="E41">
        <v>11</v>
      </c>
      <c r="F41">
        <v>53</v>
      </c>
      <c r="G41">
        <v>65</v>
      </c>
      <c r="H41">
        <v>4</v>
      </c>
      <c r="L41">
        <v>1</v>
      </c>
      <c r="M41">
        <v>21</v>
      </c>
      <c r="N41">
        <v>26</v>
      </c>
      <c r="O41">
        <v>17</v>
      </c>
      <c r="Q41" s="3" t="str">
        <f t="shared" si="0"/>
        <v>45 to 50</v>
      </c>
      <c r="R41" s="3">
        <f t="shared" si="1"/>
        <v>210</v>
      </c>
      <c r="S41" s="3">
        <v>0</v>
      </c>
      <c r="T41" s="3">
        <f t="shared" si="5"/>
        <v>210</v>
      </c>
      <c r="U41" s="4">
        <v>0</v>
      </c>
      <c r="V41" s="3">
        <f t="shared" si="3"/>
        <v>0</v>
      </c>
      <c r="W41" s="4">
        <f>((80/9)*2+20)*0.01</f>
        <v>0.37777777777777777</v>
      </c>
      <c r="X41" s="5">
        <f t="shared" si="4"/>
        <v>79.33333333333333</v>
      </c>
    </row>
    <row r="42" spans="1:24" ht="15">
      <c r="A42">
        <v>42.5</v>
      </c>
      <c r="B42" t="s">
        <v>51</v>
      </c>
      <c r="C42">
        <v>218</v>
      </c>
      <c r="D42">
        <v>36</v>
      </c>
      <c r="E42">
        <v>21</v>
      </c>
      <c r="F42">
        <v>48</v>
      </c>
      <c r="G42">
        <v>24</v>
      </c>
      <c r="M42">
        <v>16</v>
      </c>
      <c r="N42">
        <v>36</v>
      </c>
      <c r="O42">
        <v>37</v>
      </c>
      <c r="Q42" s="3" t="str">
        <f t="shared" si="0"/>
        <v>40 to 45</v>
      </c>
      <c r="R42" s="3">
        <f t="shared" si="1"/>
        <v>218</v>
      </c>
      <c r="S42" s="3">
        <v>0</v>
      </c>
      <c r="T42" s="3">
        <f t="shared" si="5"/>
        <v>218</v>
      </c>
      <c r="U42" s="4">
        <v>0</v>
      </c>
      <c r="V42" s="3">
        <f t="shared" si="3"/>
        <v>0</v>
      </c>
      <c r="W42" s="4">
        <f>((80/9)*3+20)*0.01</f>
        <v>0.46666666666666673</v>
      </c>
      <c r="X42" s="5">
        <f t="shared" si="4"/>
        <v>101.73333333333335</v>
      </c>
    </row>
    <row r="43" spans="1:24" ht="15">
      <c r="A43">
        <v>37.5</v>
      </c>
      <c r="B43" t="s">
        <v>52</v>
      </c>
      <c r="C43">
        <v>309</v>
      </c>
      <c r="D43">
        <v>48</v>
      </c>
      <c r="E43">
        <v>53</v>
      </c>
      <c r="F43">
        <v>52</v>
      </c>
      <c r="G43">
        <v>13</v>
      </c>
      <c r="M43">
        <v>10</v>
      </c>
      <c r="N43">
        <v>43</v>
      </c>
      <c r="O43">
        <v>90</v>
      </c>
      <c r="Q43" s="3" t="str">
        <f t="shared" si="0"/>
        <v>35 to 40</v>
      </c>
      <c r="R43" s="3">
        <f t="shared" si="1"/>
        <v>309</v>
      </c>
      <c r="S43" s="3">
        <v>0</v>
      </c>
      <c r="T43" s="3">
        <f t="shared" si="5"/>
        <v>309</v>
      </c>
      <c r="U43" s="4">
        <v>0</v>
      </c>
      <c r="V43" s="3">
        <f t="shared" si="3"/>
        <v>0</v>
      </c>
      <c r="W43" s="4">
        <f>((80/9)*4+20)*0.01</f>
        <v>0.5555555555555556</v>
      </c>
      <c r="X43" s="5">
        <f t="shared" si="4"/>
        <v>171.66666666666669</v>
      </c>
    </row>
    <row r="44" spans="1:24" ht="15">
      <c r="A44">
        <v>32.5</v>
      </c>
      <c r="B44" t="s">
        <v>53</v>
      </c>
      <c r="C44">
        <v>210</v>
      </c>
      <c r="D44">
        <v>49</v>
      </c>
      <c r="E44">
        <v>54</v>
      </c>
      <c r="F44">
        <v>33</v>
      </c>
      <c r="G44">
        <v>1</v>
      </c>
      <c r="M44">
        <v>1</v>
      </c>
      <c r="N44">
        <v>21</v>
      </c>
      <c r="O44">
        <v>51</v>
      </c>
      <c r="Q44" s="3" t="str">
        <f t="shared" si="0"/>
        <v>30 to 35</v>
      </c>
      <c r="R44" s="3">
        <f t="shared" si="1"/>
        <v>210</v>
      </c>
      <c r="S44" s="3">
        <v>0</v>
      </c>
      <c r="T44" s="3">
        <f t="shared" si="5"/>
        <v>210</v>
      </c>
      <c r="U44" s="4">
        <v>0</v>
      </c>
      <c r="V44" s="3">
        <f t="shared" si="3"/>
        <v>0</v>
      </c>
      <c r="W44" s="4">
        <f>((80/9)*5+20)*0.01</f>
        <v>0.6444444444444445</v>
      </c>
      <c r="X44" s="5">
        <f t="shared" si="4"/>
        <v>135.33333333333334</v>
      </c>
    </row>
    <row r="45" spans="1:24" ht="15">
      <c r="A45">
        <v>27.5</v>
      </c>
      <c r="B45" t="s">
        <v>54</v>
      </c>
      <c r="C45">
        <v>132</v>
      </c>
      <c r="D45">
        <v>49</v>
      </c>
      <c r="E45">
        <v>26</v>
      </c>
      <c r="F45">
        <v>11</v>
      </c>
      <c r="M45">
        <v>1</v>
      </c>
      <c r="N45">
        <v>7</v>
      </c>
      <c r="O45">
        <v>38</v>
      </c>
      <c r="Q45" s="3" t="str">
        <f t="shared" si="0"/>
        <v>25 to 30</v>
      </c>
      <c r="R45" s="3">
        <f t="shared" si="1"/>
        <v>132</v>
      </c>
      <c r="S45" s="3">
        <v>0</v>
      </c>
      <c r="T45" s="3">
        <f t="shared" si="5"/>
        <v>132</v>
      </c>
      <c r="U45" s="4">
        <v>0</v>
      </c>
      <c r="V45" s="3">
        <f t="shared" si="3"/>
        <v>0</v>
      </c>
      <c r="W45" s="4">
        <f>((80/9)*6+20)*0.01</f>
        <v>0.7333333333333334</v>
      </c>
      <c r="X45" s="5">
        <f t="shared" si="4"/>
        <v>96.80000000000001</v>
      </c>
    </row>
    <row r="46" spans="1:24" ht="15">
      <c r="A46">
        <v>22.5</v>
      </c>
      <c r="B46" t="s">
        <v>55</v>
      </c>
      <c r="C46">
        <v>74</v>
      </c>
      <c r="D46">
        <v>31</v>
      </c>
      <c r="E46">
        <v>30</v>
      </c>
      <c r="F46">
        <v>5</v>
      </c>
      <c r="O46">
        <v>8</v>
      </c>
      <c r="Q46" s="3" t="str">
        <f t="shared" si="0"/>
        <v>20 to 25</v>
      </c>
      <c r="R46" s="3">
        <f t="shared" si="1"/>
        <v>74</v>
      </c>
      <c r="S46" s="3">
        <v>0</v>
      </c>
      <c r="T46" s="3">
        <f t="shared" si="5"/>
        <v>74</v>
      </c>
      <c r="U46" s="4">
        <v>0</v>
      </c>
      <c r="V46" s="3">
        <f t="shared" si="3"/>
        <v>0</v>
      </c>
      <c r="W46" s="4">
        <f>((80/9)*7+20)*0.01</f>
        <v>0.8222222222222223</v>
      </c>
      <c r="X46" s="5">
        <f t="shared" si="4"/>
        <v>60.84444444444445</v>
      </c>
    </row>
    <row r="47" spans="1:24" ht="15">
      <c r="A47">
        <v>17.5</v>
      </c>
      <c r="B47" t="s">
        <v>56</v>
      </c>
      <c r="C47">
        <v>52</v>
      </c>
      <c r="D47">
        <v>26</v>
      </c>
      <c r="E47">
        <v>20</v>
      </c>
      <c r="O47">
        <v>6</v>
      </c>
      <c r="Q47" s="3" t="str">
        <f t="shared" si="0"/>
        <v>15 to 20</v>
      </c>
      <c r="R47" s="3">
        <f t="shared" si="1"/>
        <v>52</v>
      </c>
      <c r="S47" s="3">
        <v>0</v>
      </c>
      <c r="T47" s="3">
        <f t="shared" si="5"/>
        <v>52</v>
      </c>
      <c r="U47" s="4">
        <v>0</v>
      </c>
      <c r="V47" s="3">
        <f t="shared" si="3"/>
        <v>0</v>
      </c>
      <c r="W47" s="4">
        <f>((80/9)*8+20)*0.01</f>
        <v>0.9111111111111112</v>
      </c>
      <c r="X47" s="5">
        <f t="shared" si="4"/>
        <v>47.37777777777778</v>
      </c>
    </row>
    <row r="48" spans="1:24" ht="15">
      <c r="A48">
        <v>12.5</v>
      </c>
      <c r="B48" t="s">
        <v>57</v>
      </c>
      <c r="C48">
        <v>9</v>
      </c>
      <c r="D48">
        <v>5</v>
      </c>
      <c r="E48">
        <v>4</v>
      </c>
      <c r="Q48" s="3" t="str">
        <f t="shared" si="0"/>
        <v>10 to 15</v>
      </c>
      <c r="R48" s="3">
        <f t="shared" si="1"/>
        <v>9</v>
      </c>
      <c r="S48" s="3">
        <v>0</v>
      </c>
      <c r="T48" s="3">
        <f t="shared" si="5"/>
        <v>9</v>
      </c>
      <c r="U48" s="4">
        <v>0</v>
      </c>
      <c r="V48" s="3">
        <f t="shared" si="3"/>
        <v>0</v>
      </c>
      <c r="W48" s="4">
        <v>1</v>
      </c>
      <c r="X48" s="5">
        <f t="shared" si="4"/>
        <v>9</v>
      </c>
    </row>
    <row r="49" spans="17:24" ht="15">
      <c r="Q49" s="3">
        <f t="shared" si="0"/>
        <v>0</v>
      </c>
      <c r="R49" s="3">
        <f t="shared" si="1"/>
        <v>0</v>
      </c>
      <c r="S49" s="3">
        <v>0</v>
      </c>
      <c r="T49" s="3">
        <f t="shared" si="5"/>
        <v>0</v>
      </c>
      <c r="U49" s="4">
        <v>0</v>
      </c>
      <c r="V49" s="3">
        <f t="shared" si="3"/>
        <v>0</v>
      </c>
      <c r="W49" s="4">
        <f>((80/9)*9+20)*0.01</f>
        <v>1</v>
      </c>
      <c r="X49" s="5">
        <f t="shared" si="4"/>
        <v>0</v>
      </c>
    </row>
    <row r="50" spans="17:24" ht="15">
      <c r="Q50" s="6" t="s">
        <v>58</v>
      </c>
      <c r="R50" s="2">
        <f>SUM(R32:R49)</f>
        <v>3020</v>
      </c>
      <c r="S50" s="2">
        <f>SUM(S32:S49)</f>
        <v>1444</v>
      </c>
      <c r="T50" s="2">
        <f>SUM(T32:T49)</f>
        <v>1576</v>
      </c>
      <c r="U50" s="2"/>
      <c r="V50" s="7">
        <f>SUM(V32:V49)</f>
        <v>717.8666666666667</v>
      </c>
      <c r="W50" s="2"/>
      <c r="X50" s="7">
        <f>SUM(X32:X49)</f>
        <v>789.8666666666666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spans="1:7" ht="15">
      <c r="A2" t="s">
        <v>1</v>
      </c>
      <c r="B2" t="s">
        <v>2</v>
      </c>
      <c r="C2">
        <v>13739</v>
      </c>
      <c r="D2" t="s">
        <v>3</v>
      </c>
      <c r="E2" t="s">
        <v>4</v>
      </c>
      <c r="F2" t="s">
        <v>5</v>
      </c>
      <c r="G2" t="s">
        <v>6</v>
      </c>
    </row>
    <row r="3" spans="1:2" ht="15">
      <c r="A3" t="s">
        <v>7</v>
      </c>
      <c r="B3" t="s">
        <v>61</v>
      </c>
    </row>
    <row r="4" ht="15">
      <c r="A4" t="s">
        <v>9</v>
      </c>
    </row>
    <row r="5" spans="1:7" ht="1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</row>
    <row r="6" spans="1:7" ht="15">
      <c r="A6" t="s">
        <v>17</v>
      </c>
      <c r="B6" t="s">
        <v>17</v>
      </c>
      <c r="C6" t="s">
        <v>17</v>
      </c>
      <c r="D6" t="s">
        <v>17</v>
      </c>
      <c r="E6" t="s">
        <v>17</v>
      </c>
      <c r="F6" t="s">
        <v>17</v>
      </c>
      <c r="G6" t="s">
        <v>17</v>
      </c>
    </row>
    <row r="7" spans="1:7" ht="15">
      <c r="A7" t="s">
        <v>17</v>
      </c>
      <c r="B7" t="s">
        <v>17</v>
      </c>
      <c r="C7" t="s">
        <v>17</v>
      </c>
      <c r="D7" t="s">
        <v>17</v>
      </c>
      <c r="E7" t="s">
        <v>17</v>
      </c>
      <c r="F7" t="s">
        <v>17</v>
      </c>
      <c r="G7" t="s">
        <v>17</v>
      </c>
    </row>
    <row r="8" spans="1:7" ht="15">
      <c r="A8" t="s">
        <v>17</v>
      </c>
      <c r="B8" t="s">
        <v>17</v>
      </c>
      <c r="C8" t="s">
        <v>17</v>
      </c>
      <c r="D8" t="s">
        <v>17</v>
      </c>
      <c r="E8" t="s">
        <v>17</v>
      </c>
      <c r="F8" t="s">
        <v>17</v>
      </c>
      <c r="G8" t="s">
        <v>17</v>
      </c>
    </row>
    <row r="9" spans="1:7" ht="15">
      <c r="A9" t="s">
        <v>17</v>
      </c>
      <c r="B9" t="s">
        <v>17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</row>
    <row r="10" spans="1:7" ht="15">
      <c r="A10" t="s">
        <v>17</v>
      </c>
      <c r="B10" t="s">
        <v>17</v>
      </c>
      <c r="C10" t="s">
        <v>17</v>
      </c>
      <c r="D10" t="s">
        <v>17</v>
      </c>
      <c r="E10" t="s">
        <v>17</v>
      </c>
      <c r="F10" t="s">
        <v>17</v>
      </c>
      <c r="G10" t="s">
        <v>17</v>
      </c>
    </row>
    <row r="11" spans="1:7" ht="1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</row>
    <row r="12" spans="1:7" ht="15">
      <c r="A12" t="s">
        <v>17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17</v>
      </c>
    </row>
    <row r="13" spans="1:7" ht="15">
      <c r="A13">
        <v>8</v>
      </c>
      <c r="B13">
        <v>8</v>
      </c>
      <c r="C13">
        <v>8</v>
      </c>
      <c r="D13">
        <v>8</v>
      </c>
      <c r="E13">
        <v>8</v>
      </c>
      <c r="F13">
        <v>8</v>
      </c>
      <c r="G13">
        <v>8</v>
      </c>
    </row>
    <row r="14" spans="1:7" ht="15">
      <c r="A14">
        <v>9</v>
      </c>
      <c r="B14">
        <v>9</v>
      </c>
      <c r="C14">
        <v>9</v>
      </c>
      <c r="D14">
        <v>9</v>
      </c>
      <c r="E14">
        <v>9</v>
      </c>
      <c r="F14">
        <v>9</v>
      </c>
      <c r="G14">
        <v>9</v>
      </c>
    </row>
    <row r="15" spans="1:7" ht="15">
      <c r="A15">
        <v>10</v>
      </c>
      <c r="B15">
        <v>10</v>
      </c>
      <c r="C15">
        <v>10</v>
      </c>
      <c r="D15">
        <v>10</v>
      </c>
      <c r="E15">
        <v>10</v>
      </c>
      <c r="F15">
        <v>10</v>
      </c>
      <c r="G15">
        <v>10</v>
      </c>
    </row>
    <row r="16" spans="1:7" ht="15">
      <c r="A16">
        <v>11</v>
      </c>
      <c r="B16">
        <v>11</v>
      </c>
      <c r="C16">
        <v>11</v>
      </c>
      <c r="D16">
        <v>11</v>
      </c>
      <c r="E16">
        <v>11</v>
      </c>
      <c r="F16">
        <v>11</v>
      </c>
      <c r="G16">
        <v>11</v>
      </c>
    </row>
    <row r="17" spans="1:7" ht="15">
      <c r="A17" t="s">
        <v>17</v>
      </c>
      <c r="B17">
        <v>12</v>
      </c>
      <c r="C17">
        <v>12</v>
      </c>
      <c r="D17">
        <v>12</v>
      </c>
      <c r="E17">
        <v>12</v>
      </c>
      <c r="F17">
        <v>12</v>
      </c>
      <c r="G17" t="s">
        <v>17</v>
      </c>
    </row>
    <row r="18" spans="1:7" ht="15">
      <c r="A18" t="s">
        <v>17</v>
      </c>
      <c r="B18">
        <v>13</v>
      </c>
      <c r="C18">
        <v>13</v>
      </c>
      <c r="D18">
        <v>13</v>
      </c>
      <c r="E18">
        <v>13</v>
      </c>
      <c r="F18">
        <v>13</v>
      </c>
      <c r="G18" t="s">
        <v>17</v>
      </c>
    </row>
    <row r="19" spans="1:7" ht="15">
      <c r="A19" t="s">
        <v>17</v>
      </c>
      <c r="B19">
        <v>14</v>
      </c>
      <c r="C19">
        <v>14</v>
      </c>
      <c r="D19">
        <v>14</v>
      </c>
      <c r="E19">
        <v>14</v>
      </c>
      <c r="F19">
        <v>14</v>
      </c>
      <c r="G19" t="s">
        <v>17</v>
      </c>
    </row>
    <row r="20" spans="1:7" ht="15">
      <c r="A20" t="s">
        <v>17</v>
      </c>
      <c r="B20">
        <v>15</v>
      </c>
      <c r="C20">
        <v>15</v>
      </c>
      <c r="D20">
        <v>15</v>
      </c>
      <c r="E20">
        <v>15</v>
      </c>
      <c r="F20">
        <v>15</v>
      </c>
      <c r="G20" t="s">
        <v>17</v>
      </c>
    </row>
    <row r="21" spans="1:7" ht="15">
      <c r="A21" t="s">
        <v>17</v>
      </c>
      <c r="B21">
        <v>16</v>
      </c>
      <c r="C21">
        <v>16</v>
      </c>
      <c r="D21">
        <v>16</v>
      </c>
      <c r="E21">
        <v>16</v>
      </c>
      <c r="F21">
        <v>16</v>
      </c>
      <c r="G21" t="s">
        <v>17</v>
      </c>
    </row>
    <row r="22" spans="1:7" ht="15">
      <c r="A22" t="s">
        <v>17</v>
      </c>
      <c r="B22">
        <v>17</v>
      </c>
      <c r="C22">
        <v>17</v>
      </c>
      <c r="D22">
        <v>17</v>
      </c>
      <c r="E22">
        <v>17</v>
      </c>
      <c r="F22">
        <v>17</v>
      </c>
      <c r="G22" t="s">
        <v>17</v>
      </c>
    </row>
    <row r="23" spans="1:7" ht="15">
      <c r="A23" t="s">
        <v>17</v>
      </c>
      <c r="B23">
        <v>18</v>
      </c>
      <c r="C23">
        <v>18</v>
      </c>
      <c r="D23">
        <v>18</v>
      </c>
      <c r="E23">
        <v>18</v>
      </c>
      <c r="F23">
        <v>18</v>
      </c>
      <c r="G23" t="s">
        <v>17</v>
      </c>
    </row>
    <row r="24" spans="1:7" ht="15">
      <c r="A24" t="s">
        <v>17</v>
      </c>
      <c r="B24">
        <v>19</v>
      </c>
      <c r="C24">
        <v>19</v>
      </c>
      <c r="D24">
        <v>19</v>
      </c>
      <c r="E24">
        <v>19</v>
      </c>
      <c r="F24">
        <v>19</v>
      </c>
      <c r="G24" t="s">
        <v>17</v>
      </c>
    </row>
    <row r="25" spans="1:7" ht="15">
      <c r="A25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</row>
    <row r="26" spans="1:7" ht="15">
      <c r="A26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</row>
    <row r="27" spans="1:7" ht="15">
      <c r="A27" t="s">
        <v>17</v>
      </c>
      <c r="B27" t="s">
        <v>17</v>
      </c>
      <c r="C27" t="s">
        <v>17</v>
      </c>
      <c r="D27" t="s">
        <v>17</v>
      </c>
      <c r="E27" t="s">
        <v>17</v>
      </c>
      <c r="F27" t="s">
        <v>17</v>
      </c>
      <c r="G27" t="s">
        <v>17</v>
      </c>
    </row>
    <row r="28" spans="1:7" ht="15">
      <c r="A28" t="s">
        <v>17</v>
      </c>
      <c r="B28" t="s">
        <v>17</v>
      </c>
      <c r="C28" t="s">
        <v>17</v>
      </c>
      <c r="D28" t="s">
        <v>17</v>
      </c>
      <c r="E28" t="s">
        <v>17</v>
      </c>
      <c r="F28" t="s">
        <v>17</v>
      </c>
      <c r="G28" t="s">
        <v>17</v>
      </c>
    </row>
    <row r="29" spans="1:7" ht="15">
      <c r="A29" t="s">
        <v>17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t="s">
        <v>17</v>
      </c>
    </row>
    <row r="30" spans="3:24" ht="15">
      <c r="C30" t="s">
        <v>18</v>
      </c>
      <c r="D30" t="s">
        <v>19</v>
      </c>
      <c r="E30" t="s">
        <v>20</v>
      </c>
      <c r="F30" t="s">
        <v>21</v>
      </c>
      <c r="G30" t="s">
        <v>22</v>
      </c>
      <c r="H30" t="s">
        <v>23</v>
      </c>
      <c r="I30" t="s">
        <v>24</v>
      </c>
      <c r="J30" t="s">
        <v>25</v>
      </c>
      <c r="K30" t="s">
        <v>26</v>
      </c>
      <c r="L30" t="s">
        <v>27</v>
      </c>
      <c r="M30" t="s">
        <v>28</v>
      </c>
      <c r="N30" t="s">
        <v>29</v>
      </c>
      <c r="O30" t="s">
        <v>30</v>
      </c>
      <c r="Q30" s="1"/>
      <c r="R30" s="2" t="s">
        <v>18</v>
      </c>
      <c r="S30" s="2" t="s">
        <v>31</v>
      </c>
      <c r="T30" s="2" t="s">
        <v>32</v>
      </c>
      <c r="U30" s="2" t="s">
        <v>33</v>
      </c>
      <c r="V30" s="2" t="s">
        <v>33</v>
      </c>
      <c r="W30" s="2" t="s">
        <v>34</v>
      </c>
      <c r="X30" s="2" t="s">
        <v>34</v>
      </c>
    </row>
    <row r="31" spans="1:24" ht="15">
      <c r="A31" t="s">
        <v>35</v>
      </c>
      <c r="B31" t="s">
        <v>36</v>
      </c>
      <c r="C31" t="s">
        <v>37</v>
      </c>
      <c r="D31" t="s">
        <v>37</v>
      </c>
      <c r="E31" t="s">
        <v>37</v>
      </c>
      <c r="F31" t="s">
        <v>37</v>
      </c>
      <c r="G31" t="s">
        <v>37</v>
      </c>
      <c r="H31" t="s">
        <v>37</v>
      </c>
      <c r="I31" t="s">
        <v>37</v>
      </c>
      <c r="J31" t="s">
        <v>37</v>
      </c>
      <c r="K31" t="s">
        <v>37</v>
      </c>
      <c r="L31" t="s">
        <v>37</v>
      </c>
      <c r="M31" t="s">
        <v>37</v>
      </c>
      <c r="N31" t="s">
        <v>37</v>
      </c>
      <c r="O31" t="s">
        <v>37</v>
      </c>
      <c r="Q31" s="2" t="s">
        <v>36</v>
      </c>
      <c r="R31" s="2" t="s">
        <v>37</v>
      </c>
      <c r="S31" s="2" t="s">
        <v>37</v>
      </c>
      <c r="T31" s="2" t="s">
        <v>37</v>
      </c>
      <c r="U31" s="2" t="s">
        <v>38</v>
      </c>
      <c r="V31" s="2" t="s">
        <v>39</v>
      </c>
      <c r="W31" s="2" t="s">
        <v>38</v>
      </c>
      <c r="X31" s="2" t="s">
        <v>39</v>
      </c>
    </row>
    <row r="32" spans="1:24" ht="15">
      <c r="A32">
        <v>92.5</v>
      </c>
      <c r="B32" t="s">
        <v>41</v>
      </c>
      <c r="C32">
        <v>35</v>
      </c>
      <c r="I32">
        <v>9</v>
      </c>
      <c r="J32">
        <v>15</v>
      </c>
      <c r="K32">
        <v>11</v>
      </c>
      <c r="Q32" s="3" t="str">
        <f>B32</f>
        <v>90 to 95</v>
      </c>
      <c r="R32" s="3">
        <f>C32</f>
        <v>35</v>
      </c>
      <c r="S32" s="3">
        <f aca="true" t="shared" si="0" ref="S32:S38">R32</f>
        <v>35</v>
      </c>
      <c r="T32" s="3">
        <v>0</v>
      </c>
      <c r="U32" s="4">
        <f>((80/6)*6+20)*0.01</f>
        <v>1</v>
      </c>
      <c r="V32" s="5">
        <f>U32*C32</f>
        <v>35</v>
      </c>
      <c r="W32" s="4">
        <v>0</v>
      </c>
      <c r="X32" s="3">
        <f>W32*C32</f>
        <v>0</v>
      </c>
    </row>
    <row r="33" spans="1:24" ht="15">
      <c r="A33">
        <v>87.5</v>
      </c>
      <c r="B33" t="s">
        <v>42</v>
      </c>
      <c r="C33">
        <v>91</v>
      </c>
      <c r="I33">
        <v>30</v>
      </c>
      <c r="J33">
        <v>44</v>
      </c>
      <c r="K33">
        <v>15</v>
      </c>
      <c r="L33">
        <v>2</v>
      </c>
      <c r="Q33" s="3" t="str">
        <f aca="true" t="shared" si="1" ref="Q33:R49">B33</f>
        <v>85 to 90</v>
      </c>
      <c r="R33" s="3">
        <f t="shared" si="1"/>
        <v>91</v>
      </c>
      <c r="S33" s="3">
        <f t="shared" si="0"/>
        <v>91</v>
      </c>
      <c r="T33" s="3">
        <v>0</v>
      </c>
      <c r="U33" s="4">
        <f>((80/6)*5+20)*0.01</f>
        <v>0.8666666666666667</v>
      </c>
      <c r="V33" s="5">
        <f aca="true" t="shared" si="2" ref="V33:V49">U33*C33</f>
        <v>78.86666666666667</v>
      </c>
      <c r="W33" s="4">
        <v>0</v>
      </c>
      <c r="X33" s="3">
        <f aca="true" t="shared" si="3" ref="X33:X49">W33*C33</f>
        <v>0</v>
      </c>
    </row>
    <row r="34" spans="1:24" ht="15">
      <c r="A34">
        <v>82.5</v>
      </c>
      <c r="B34" t="s">
        <v>43</v>
      </c>
      <c r="C34">
        <v>322</v>
      </c>
      <c r="H34">
        <v>8</v>
      </c>
      <c r="I34">
        <v>73</v>
      </c>
      <c r="J34">
        <v>127</v>
      </c>
      <c r="K34">
        <v>78</v>
      </c>
      <c r="L34">
        <v>32</v>
      </c>
      <c r="M34">
        <v>4</v>
      </c>
      <c r="Q34" s="3" t="str">
        <f t="shared" si="1"/>
        <v>80 to 85</v>
      </c>
      <c r="R34" s="3">
        <f t="shared" si="1"/>
        <v>322</v>
      </c>
      <c r="S34" s="3">
        <f t="shared" si="0"/>
        <v>322</v>
      </c>
      <c r="T34" s="3">
        <v>0</v>
      </c>
      <c r="U34" s="4">
        <f>((80/6)*4+20)*0.01</f>
        <v>0.7333333333333334</v>
      </c>
      <c r="V34" s="5">
        <f t="shared" si="2"/>
        <v>236.13333333333335</v>
      </c>
      <c r="W34" s="4">
        <v>0</v>
      </c>
      <c r="X34" s="3">
        <f t="shared" si="3"/>
        <v>0</v>
      </c>
    </row>
    <row r="35" spans="1:24" ht="15">
      <c r="A35">
        <v>77.5</v>
      </c>
      <c r="B35" t="s">
        <v>44</v>
      </c>
      <c r="C35">
        <v>333</v>
      </c>
      <c r="G35">
        <v>1</v>
      </c>
      <c r="H35">
        <v>32</v>
      </c>
      <c r="I35">
        <v>44</v>
      </c>
      <c r="J35">
        <v>68</v>
      </c>
      <c r="K35">
        <v>105</v>
      </c>
      <c r="L35">
        <v>66</v>
      </c>
      <c r="M35">
        <v>15</v>
      </c>
      <c r="N35">
        <v>2</v>
      </c>
      <c r="Q35" s="3" t="str">
        <f t="shared" si="1"/>
        <v>75 to 80</v>
      </c>
      <c r="R35" s="3">
        <f t="shared" si="1"/>
        <v>333</v>
      </c>
      <c r="S35" s="3">
        <f t="shared" si="0"/>
        <v>333</v>
      </c>
      <c r="T35" s="3">
        <v>0</v>
      </c>
      <c r="U35" s="4">
        <f>((80/6)*3+20)*0.01</f>
        <v>0.6</v>
      </c>
      <c r="V35" s="5">
        <f t="shared" si="2"/>
        <v>199.79999999999998</v>
      </c>
      <c r="W35" s="4">
        <v>0</v>
      </c>
      <c r="X35" s="3">
        <f t="shared" si="3"/>
        <v>0</v>
      </c>
    </row>
    <row r="36" spans="1:24" ht="15">
      <c r="A36">
        <v>72.5</v>
      </c>
      <c r="B36" t="s">
        <v>45</v>
      </c>
      <c r="C36">
        <v>384</v>
      </c>
      <c r="G36">
        <v>16</v>
      </c>
      <c r="H36">
        <v>68</v>
      </c>
      <c r="I36">
        <v>78</v>
      </c>
      <c r="J36">
        <v>31</v>
      </c>
      <c r="K36">
        <v>68</v>
      </c>
      <c r="L36">
        <v>92</v>
      </c>
      <c r="M36">
        <v>24</v>
      </c>
      <c r="N36">
        <v>7</v>
      </c>
      <c r="Q36" s="3" t="str">
        <f t="shared" si="1"/>
        <v>70 to 75</v>
      </c>
      <c r="R36" s="3">
        <f t="shared" si="1"/>
        <v>384</v>
      </c>
      <c r="S36" s="3">
        <f t="shared" si="0"/>
        <v>384</v>
      </c>
      <c r="T36" s="3">
        <v>0</v>
      </c>
      <c r="U36" s="4">
        <f>((80/6)*2+20)*0.01</f>
        <v>0.46666666666666673</v>
      </c>
      <c r="V36" s="5">
        <f t="shared" si="2"/>
        <v>179.20000000000002</v>
      </c>
      <c r="W36" s="4">
        <v>0</v>
      </c>
      <c r="X36" s="3">
        <f t="shared" si="3"/>
        <v>0</v>
      </c>
    </row>
    <row r="37" spans="1:24" ht="15">
      <c r="A37">
        <v>67.5</v>
      </c>
      <c r="B37" t="s">
        <v>46</v>
      </c>
      <c r="C37">
        <v>228</v>
      </c>
      <c r="G37">
        <v>16</v>
      </c>
      <c r="H37">
        <v>52</v>
      </c>
      <c r="I37">
        <v>34</v>
      </c>
      <c r="J37">
        <v>4</v>
      </c>
      <c r="K37">
        <v>27</v>
      </c>
      <c r="L37">
        <v>32</v>
      </c>
      <c r="M37">
        <v>57</v>
      </c>
      <c r="N37">
        <v>6</v>
      </c>
      <c r="Q37" s="3" t="str">
        <f t="shared" si="1"/>
        <v>65 to 70</v>
      </c>
      <c r="R37" s="3">
        <f t="shared" si="1"/>
        <v>228</v>
      </c>
      <c r="S37" s="3">
        <f t="shared" si="0"/>
        <v>228</v>
      </c>
      <c r="T37" s="3">
        <v>0</v>
      </c>
      <c r="U37" s="4">
        <f>((80/6)*1+20)*0.01</f>
        <v>0.33333333333333337</v>
      </c>
      <c r="V37" s="5">
        <f t="shared" si="2"/>
        <v>76.00000000000001</v>
      </c>
      <c r="W37" s="4">
        <v>0</v>
      </c>
      <c r="X37" s="3">
        <f t="shared" si="3"/>
        <v>0</v>
      </c>
    </row>
    <row r="38" spans="1:24" ht="15">
      <c r="A38">
        <v>62.5</v>
      </c>
      <c r="B38" t="s">
        <v>47</v>
      </c>
      <c r="C38">
        <v>325</v>
      </c>
      <c r="F38">
        <v>9</v>
      </c>
      <c r="G38">
        <v>33</v>
      </c>
      <c r="H38">
        <v>78</v>
      </c>
      <c r="I38">
        <v>28</v>
      </c>
      <c r="J38">
        <v>3</v>
      </c>
      <c r="K38">
        <v>4</v>
      </c>
      <c r="L38">
        <v>56</v>
      </c>
      <c r="M38">
        <v>79</v>
      </c>
      <c r="N38">
        <v>35</v>
      </c>
      <c r="Q38" s="3" t="str">
        <f t="shared" si="1"/>
        <v>60 to 65</v>
      </c>
      <c r="R38" s="3">
        <f t="shared" si="1"/>
        <v>325</v>
      </c>
      <c r="S38" s="3">
        <f t="shared" si="0"/>
        <v>325</v>
      </c>
      <c r="T38" s="3">
        <v>0</v>
      </c>
      <c r="U38" s="4">
        <v>0.2</v>
      </c>
      <c r="V38" s="5">
        <f t="shared" si="2"/>
        <v>65</v>
      </c>
      <c r="W38" s="4">
        <v>0</v>
      </c>
      <c r="X38" s="3">
        <f t="shared" si="3"/>
        <v>0</v>
      </c>
    </row>
    <row r="39" spans="1:24" ht="15">
      <c r="A39">
        <v>57.5</v>
      </c>
      <c r="B39" t="s">
        <v>48</v>
      </c>
      <c r="C39">
        <v>225</v>
      </c>
      <c r="F39">
        <v>40</v>
      </c>
      <c r="G39">
        <v>53</v>
      </c>
      <c r="H39">
        <v>44</v>
      </c>
      <c r="L39">
        <v>8</v>
      </c>
      <c r="M39">
        <v>44</v>
      </c>
      <c r="N39">
        <v>36</v>
      </c>
      <c r="Q39" s="3" t="str">
        <f t="shared" si="1"/>
        <v>55 to 60</v>
      </c>
      <c r="R39" s="3">
        <f t="shared" si="1"/>
        <v>225</v>
      </c>
      <c r="S39" s="3">
        <v>0</v>
      </c>
      <c r="T39" s="3">
        <f>R39</f>
        <v>225</v>
      </c>
      <c r="U39" s="4">
        <v>0</v>
      </c>
      <c r="V39" s="8">
        <f t="shared" si="2"/>
        <v>0</v>
      </c>
      <c r="W39" s="4">
        <v>0.2</v>
      </c>
      <c r="X39" s="3">
        <f t="shared" si="3"/>
        <v>45</v>
      </c>
    </row>
    <row r="40" spans="1:24" ht="15">
      <c r="A40">
        <v>52.5</v>
      </c>
      <c r="B40" t="s">
        <v>49</v>
      </c>
      <c r="C40">
        <v>207</v>
      </c>
      <c r="E40">
        <v>18</v>
      </c>
      <c r="F40">
        <v>28</v>
      </c>
      <c r="G40">
        <v>56</v>
      </c>
      <c r="H40">
        <v>24</v>
      </c>
      <c r="M40">
        <v>28</v>
      </c>
      <c r="N40">
        <v>50</v>
      </c>
      <c r="O40">
        <v>3</v>
      </c>
      <c r="Q40" s="3" t="str">
        <f t="shared" si="1"/>
        <v>50 to 55</v>
      </c>
      <c r="R40" s="3">
        <f t="shared" si="1"/>
        <v>207</v>
      </c>
      <c r="S40" s="3">
        <v>0</v>
      </c>
      <c r="T40" s="3">
        <f>R40</f>
        <v>207</v>
      </c>
      <c r="U40" s="4">
        <v>0</v>
      </c>
      <c r="V40" s="3">
        <f t="shared" si="2"/>
        <v>0</v>
      </c>
      <c r="W40" s="4">
        <f>((80/9)*1+20)*0.01</f>
        <v>0.2888888888888889</v>
      </c>
      <c r="X40" s="5">
        <f t="shared" si="3"/>
        <v>59.800000000000004</v>
      </c>
    </row>
    <row r="41" spans="1:24" ht="15">
      <c r="A41">
        <v>47.5</v>
      </c>
      <c r="B41" t="s">
        <v>50</v>
      </c>
      <c r="C41">
        <v>241</v>
      </c>
      <c r="D41">
        <v>11</v>
      </c>
      <c r="E41">
        <v>14</v>
      </c>
      <c r="F41">
        <v>67</v>
      </c>
      <c r="G41">
        <v>71</v>
      </c>
      <c r="H41">
        <v>2</v>
      </c>
      <c r="M41">
        <v>22</v>
      </c>
      <c r="N41">
        <v>37</v>
      </c>
      <c r="O41">
        <v>17</v>
      </c>
      <c r="Q41" s="3" t="str">
        <f t="shared" si="1"/>
        <v>45 to 50</v>
      </c>
      <c r="R41" s="3">
        <f t="shared" si="1"/>
        <v>241</v>
      </c>
      <c r="S41" s="3">
        <v>0</v>
      </c>
      <c r="T41" s="3">
        <f aca="true" t="shared" si="4" ref="T41:T49">R41</f>
        <v>241</v>
      </c>
      <c r="U41" s="4">
        <v>0</v>
      </c>
      <c r="V41" s="3">
        <f t="shared" si="2"/>
        <v>0</v>
      </c>
      <c r="W41" s="4">
        <f>((80/9)*2+20)*0.01</f>
        <v>0.37777777777777777</v>
      </c>
      <c r="X41" s="5">
        <f t="shared" si="3"/>
        <v>91.04444444444444</v>
      </c>
    </row>
    <row r="42" spans="1:24" ht="15">
      <c r="A42">
        <v>42.5</v>
      </c>
      <c r="B42" t="s">
        <v>51</v>
      </c>
      <c r="C42">
        <v>263</v>
      </c>
      <c r="D42">
        <v>46</v>
      </c>
      <c r="E42">
        <v>25</v>
      </c>
      <c r="F42">
        <v>56</v>
      </c>
      <c r="G42">
        <v>27</v>
      </c>
      <c r="M42">
        <v>19</v>
      </c>
      <c r="N42">
        <v>43</v>
      </c>
      <c r="O42">
        <v>47</v>
      </c>
      <c r="Q42" s="3" t="str">
        <f t="shared" si="1"/>
        <v>40 to 45</v>
      </c>
      <c r="R42" s="3">
        <f t="shared" si="1"/>
        <v>263</v>
      </c>
      <c r="S42" s="3">
        <v>0</v>
      </c>
      <c r="T42" s="3">
        <f t="shared" si="4"/>
        <v>263</v>
      </c>
      <c r="U42" s="4">
        <v>0</v>
      </c>
      <c r="V42" s="3">
        <f t="shared" si="2"/>
        <v>0</v>
      </c>
      <c r="W42" s="4">
        <f>((80/9)*3+20)*0.01</f>
        <v>0.46666666666666673</v>
      </c>
      <c r="X42" s="5">
        <f t="shared" si="3"/>
        <v>122.73333333333335</v>
      </c>
    </row>
    <row r="43" spans="1:24" ht="15">
      <c r="A43">
        <v>37.5</v>
      </c>
      <c r="B43" t="s">
        <v>52</v>
      </c>
      <c r="C43">
        <v>371</v>
      </c>
      <c r="D43">
        <v>62</v>
      </c>
      <c r="E43">
        <v>65</v>
      </c>
      <c r="F43">
        <v>64</v>
      </c>
      <c r="G43">
        <v>7</v>
      </c>
      <c r="M43">
        <v>8</v>
      </c>
      <c r="N43">
        <v>56</v>
      </c>
      <c r="O43">
        <v>109</v>
      </c>
      <c r="Q43" s="3" t="str">
        <f t="shared" si="1"/>
        <v>35 to 40</v>
      </c>
      <c r="R43" s="3">
        <f t="shared" si="1"/>
        <v>371</v>
      </c>
      <c r="S43" s="3">
        <v>0</v>
      </c>
      <c r="T43" s="3">
        <f t="shared" si="4"/>
        <v>371</v>
      </c>
      <c r="U43" s="4">
        <v>0</v>
      </c>
      <c r="V43" s="3">
        <f t="shared" si="2"/>
        <v>0</v>
      </c>
      <c r="W43" s="4">
        <f>((80/9)*4+20)*0.01</f>
        <v>0.5555555555555556</v>
      </c>
      <c r="X43" s="5">
        <f t="shared" si="3"/>
        <v>206.11111111111111</v>
      </c>
    </row>
    <row r="44" spans="1:24" ht="15">
      <c r="A44">
        <v>32.5</v>
      </c>
      <c r="B44" t="s">
        <v>53</v>
      </c>
      <c r="C44">
        <v>234</v>
      </c>
      <c r="D44">
        <v>57</v>
      </c>
      <c r="E44">
        <v>60</v>
      </c>
      <c r="F44">
        <v>34</v>
      </c>
      <c r="N44">
        <v>21</v>
      </c>
      <c r="O44">
        <v>62</v>
      </c>
      <c r="Q44" s="3" t="str">
        <f t="shared" si="1"/>
        <v>30 to 35</v>
      </c>
      <c r="R44" s="3">
        <f t="shared" si="1"/>
        <v>234</v>
      </c>
      <c r="S44" s="3">
        <v>0</v>
      </c>
      <c r="T44" s="3">
        <f t="shared" si="4"/>
        <v>234</v>
      </c>
      <c r="U44" s="4">
        <v>0</v>
      </c>
      <c r="V44" s="3">
        <f t="shared" si="2"/>
        <v>0</v>
      </c>
      <c r="W44" s="4">
        <f>((80/9)*5+20)*0.01</f>
        <v>0.6444444444444445</v>
      </c>
      <c r="X44" s="5">
        <f t="shared" si="3"/>
        <v>150.8</v>
      </c>
    </row>
    <row r="45" spans="1:24" ht="15">
      <c r="A45">
        <v>27.5</v>
      </c>
      <c r="B45" t="s">
        <v>54</v>
      </c>
      <c r="C45">
        <v>141</v>
      </c>
      <c r="D45">
        <v>58</v>
      </c>
      <c r="E45">
        <v>33</v>
      </c>
      <c r="F45">
        <v>9</v>
      </c>
      <c r="N45">
        <v>3</v>
      </c>
      <c r="O45">
        <v>38</v>
      </c>
      <c r="Q45" s="3" t="str">
        <f t="shared" si="1"/>
        <v>25 to 30</v>
      </c>
      <c r="R45" s="3">
        <f t="shared" si="1"/>
        <v>141</v>
      </c>
      <c r="S45" s="3">
        <v>0</v>
      </c>
      <c r="T45" s="3">
        <f t="shared" si="4"/>
        <v>141</v>
      </c>
      <c r="U45" s="4">
        <v>0</v>
      </c>
      <c r="V45" s="3">
        <f t="shared" si="2"/>
        <v>0</v>
      </c>
      <c r="W45" s="4">
        <f>((80/9)*6+20)*0.01</f>
        <v>0.7333333333333334</v>
      </c>
      <c r="X45" s="5">
        <f t="shared" si="3"/>
        <v>103.4</v>
      </c>
    </row>
    <row r="46" spans="1:24" ht="15">
      <c r="A46">
        <v>22.5</v>
      </c>
      <c r="B46" t="s">
        <v>55</v>
      </c>
      <c r="C46">
        <v>93</v>
      </c>
      <c r="D46">
        <v>41</v>
      </c>
      <c r="E46">
        <v>38</v>
      </c>
      <c r="F46">
        <v>1</v>
      </c>
      <c r="O46">
        <v>13</v>
      </c>
      <c r="Q46" s="3" t="str">
        <f t="shared" si="1"/>
        <v>20 to 25</v>
      </c>
      <c r="R46" s="3">
        <f t="shared" si="1"/>
        <v>93</v>
      </c>
      <c r="S46" s="3">
        <v>0</v>
      </c>
      <c r="T46" s="3">
        <f t="shared" si="4"/>
        <v>93</v>
      </c>
      <c r="U46" s="4">
        <v>0</v>
      </c>
      <c r="V46" s="3">
        <f t="shared" si="2"/>
        <v>0</v>
      </c>
      <c r="W46" s="4">
        <f>((80/9)*7+20)*0.01</f>
        <v>0.8222222222222223</v>
      </c>
      <c r="X46" s="5">
        <f t="shared" si="3"/>
        <v>76.46666666666667</v>
      </c>
    </row>
    <row r="47" spans="1:24" ht="15">
      <c r="A47">
        <v>17.5</v>
      </c>
      <c r="B47" t="s">
        <v>56</v>
      </c>
      <c r="C47">
        <v>43</v>
      </c>
      <c r="D47">
        <v>22</v>
      </c>
      <c r="E47">
        <v>18</v>
      </c>
      <c r="O47">
        <v>3</v>
      </c>
      <c r="Q47" s="3" t="str">
        <f t="shared" si="1"/>
        <v>15 to 20</v>
      </c>
      <c r="R47" s="3">
        <f t="shared" si="1"/>
        <v>43</v>
      </c>
      <c r="S47" s="3">
        <v>0</v>
      </c>
      <c r="T47" s="3">
        <f t="shared" si="4"/>
        <v>43</v>
      </c>
      <c r="U47" s="4">
        <v>0</v>
      </c>
      <c r="V47" s="3">
        <f t="shared" si="2"/>
        <v>0</v>
      </c>
      <c r="W47" s="4">
        <f>((80/9)*8+20)*0.01</f>
        <v>0.9111111111111112</v>
      </c>
      <c r="X47" s="5">
        <f t="shared" si="3"/>
        <v>39.177777777777784</v>
      </c>
    </row>
    <row r="48" spans="1:24" ht="15">
      <c r="A48">
        <v>12.5</v>
      </c>
      <c r="B48" t="s">
        <v>57</v>
      </c>
      <c r="C48">
        <v>4</v>
      </c>
      <c r="D48">
        <v>3</v>
      </c>
      <c r="E48">
        <v>1</v>
      </c>
      <c r="Q48" s="3" t="str">
        <f t="shared" si="1"/>
        <v>10 to 15</v>
      </c>
      <c r="R48" s="3">
        <f t="shared" si="1"/>
        <v>4</v>
      </c>
      <c r="S48" s="3">
        <v>0</v>
      </c>
      <c r="T48" s="3">
        <f t="shared" si="4"/>
        <v>4</v>
      </c>
      <c r="U48" s="4">
        <v>0</v>
      </c>
      <c r="V48" s="3">
        <f t="shared" si="2"/>
        <v>0</v>
      </c>
      <c r="W48" s="4">
        <v>1</v>
      </c>
      <c r="X48" s="5">
        <f t="shared" si="3"/>
        <v>4</v>
      </c>
    </row>
    <row r="49" spans="17:24" ht="15">
      <c r="Q49" s="3">
        <f t="shared" si="1"/>
        <v>0</v>
      </c>
      <c r="R49" s="3">
        <f t="shared" si="1"/>
        <v>0</v>
      </c>
      <c r="S49" s="3">
        <v>0</v>
      </c>
      <c r="T49" s="3">
        <f t="shared" si="4"/>
        <v>0</v>
      </c>
      <c r="U49" s="4">
        <v>0</v>
      </c>
      <c r="V49" s="3">
        <f t="shared" si="2"/>
        <v>0</v>
      </c>
      <c r="W49" s="4">
        <f>((80/9)*9+20)*0.01</f>
        <v>1</v>
      </c>
      <c r="X49" s="5">
        <f t="shared" si="3"/>
        <v>0</v>
      </c>
    </row>
    <row r="50" spans="17:24" ht="15">
      <c r="Q50" s="6" t="s">
        <v>58</v>
      </c>
      <c r="R50" s="2">
        <f>SUM(R32:R49)</f>
        <v>3540</v>
      </c>
      <c r="S50" s="2">
        <f>SUM(S32:S49)</f>
        <v>1718</v>
      </c>
      <c r="T50" s="2">
        <f>SUM(T32:T49)</f>
        <v>1822</v>
      </c>
      <c r="U50" s="2"/>
      <c r="V50" s="7">
        <f>SUM(V32:V49)</f>
        <v>870</v>
      </c>
      <c r="W50" s="2"/>
      <c r="X50" s="7">
        <f>SUM(X32:X49)</f>
        <v>898.5333333333333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Nexant,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IKim</dc:creator>
  <cp:keywords/>
  <dc:description/>
  <cp:lastModifiedBy>IKim</cp:lastModifiedBy>
  <dcterms:created xsi:type="dcterms:W3CDTF">2009-12-21T14:29:50Z</dcterms:created>
  <dcterms:modified xsi:type="dcterms:W3CDTF">2009-12-21T16:14:58Z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