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390" windowHeight="9090"/>
  </bookViews>
  <sheets>
    <sheet name="Table 3" sheetId="1" r:id="rId1"/>
  </sheets>
  <definedNames>
    <definedName name="_xlnm.Print_Area" localSheetId="0">'Table 3'!$A$1:$N$67</definedName>
    <definedName name="_xlnm.Print_Titles" localSheetId="0">'Table 3'!$1:$10</definedName>
  </definedNames>
  <calcPr calcId="125725"/>
</workbook>
</file>

<file path=xl/calcChain.xml><?xml version="1.0" encoding="utf-8"?>
<calcChain xmlns="http://schemas.openxmlformats.org/spreadsheetml/2006/main">
  <c r="F62" i="1"/>
  <c r="J62"/>
  <c r="J25"/>
  <c r="L33"/>
  <c r="H44"/>
  <c r="L25"/>
  <c r="N20"/>
  <c r="N18"/>
  <c r="N16"/>
  <c r="N14"/>
  <c r="N12"/>
  <c r="L50"/>
  <c r="L12"/>
  <c r="L13"/>
  <c r="N13"/>
  <c r="L14"/>
  <c r="L15"/>
  <c r="N15"/>
  <c r="L16"/>
  <c r="L17"/>
  <c r="N17"/>
  <c r="L18"/>
  <c r="L19"/>
  <c r="N19"/>
  <c r="L20"/>
  <c r="D22"/>
  <c r="F22"/>
  <c r="H22"/>
  <c r="J22"/>
  <c r="N25"/>
  <c r="L26"/>
  <c r="N26"/>
  <c r="L27"/>
  <c r="N27"/>
  <c r="L28"/>
  <c r="N28"/>
  <c r="L29"/>
  <c r="N29"/>
  <c r="L30"/>
  <c r="N30"/>
  <c r="L31"/>
  <c r="N31"/>
  <c r="L32"/>
  <c r="N32"/>
  <c r="N33"/>
  <c r="L34"/>
  <c r="N34"/>
  <c r="L35"/>
  <c r="N35"/>
  <c r="L36"/>
  <c r="N36"/>
  <c r="L37"/>
  <c r="N37"/>
  <c r="D39"/>
  <c r="J39"/>
  <c r="L42"/>
  <c r="N42"/>
  <c r="L43"/>
  <c r="N43"/>
  <c r="L44"/>
  <c r="N44"/>
  <c r="L45"/>
  <c r="N45"/>
  <c r="L46"/>
  <c r="N46"/>
  <c r="L47"/>
  <c r="N47"/>
  <c r="L48"/>
  <c r="N48"/>
  <c r="L49"/>
  <c r="N49"/>
  <c r="N50"/>
  <c r="L51"/>
  <c r="N51"/>
  <c r="D53"/>
  <c r="F53"/>
  <c r="H53"/>
  <c r="J53"/>
  <c r="L59"/>
  <c r="L60"/>
  <c r="L61"/>
  <c r="D64"/>
  <c r="F64"/>
  <c r="H64"/>
  <c r="H39"/>
  <c r="L62" l="1"/>
  <c r="J64"/>
  <c r="L53"/>
  <c r="J55"/>
  <c r="J67" s="1"/>
  <c r="F39"/>
  <c r="F55" s="1"/>
  <c r="F67" s="1"/>
  <c r="H55"/>
  <c r="H67" s="1"/>
  <c r="L22"/>
  <c r="L39"/>
  <c r="L64"/>
  <c r="D55"/>
  <c r="D67" s="1"/>
  <c r="L55" l="1"/>
  <c r="L67" s="1"/>
</calcChain>
</file>

<file path=xl/sharedStrings.xml><?xml version="1.0" encoding="utf-8"?>
<sst xmlns="http://schemas.openxmlformats.org/spreadsheetml/2006/main" count="76" uniqueCount="61">
  <si>
    <t>DUQUESNE LIGHT COMPANY</t>
  </si>
  <si>
    <t xml:space="preserve"> </t>
  </si>
  <si>
    <t>Balance</t>
  </si>
  <si>
    <t>Transfers</t>
  </si>
  <si>
    <t>Percent of</t>
  </si>
  <si>
    <t>at</t>
  </si>
  <si>
    <t>And</t>
  </si>
  <si>
    <t>Original Cost</t>
  </si>
  <si>
    <t>Depreciable Group</t>
  </si>
  <si>
    <t>Beginning of Year</t>
  </si>
  <si>
    <t>Additions</t>
  </si>
  <si>
    <t>Retirements</t>
  </si>
  <si>
    <t>Adjustments</t>
  </si>
  <si>
    <t>End of Year</t>
  </si>
  <si>
    <t>Retired</t>
  </si>
  <si>
    <t>(1)</t>
  </si>
  <si>
    <t>(2)</t>
  </si>
  <si>
    <t>(3)</t>
  </si>
  <si>
    <t>(4)</t>
  </si>
  <si>
    <t>(5)</t>
  </si>
  <si>
    <t>(6)</t>
  </si>
  <si>
    <t>(7)</t>
  </si>
  <si>
    <t>Transmission Plant</t>
  </si>
  <si>
    <t>Land and Land Rights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</si>
  <si>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</si>
  <si>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</si>
  <si>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</si>
  <si>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</si>
  <si>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</si>
  <si>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</si>
  <si>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</si>
  <si>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</si>
  <si>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</si>
  <si>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</si>
  <si>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 xml:space="preserve">Station Equipment - Customer HV </t>
  </si>
  <si>
    <t>Poles, Towers and Fixtures</t>
  </si>
  <si>
    <t>Line Transformers</t>
  </si>
  <si>
    <t>Services</t>
  </si>
  <si>
    <t>Meters</t>
  </si>
  <si>
    <t>Street Lighting Equipment</t>
  </si>
  <si>
    <t>Total Distribution Plant</t>
  </si>
  <si>
    <t>General Plant</t>
  </si>
  <si>
    <t xml:space="preserve">Office Furniture and Equipment                              </t>
  </si>
  <si>
    <t xml:space="preserve">Transportation Equipment                              </t>
  </si>
  <si>
    <t>Stores Equipment</t>
  </si>
  <si>
    <t xml:space="preserve">Laboratory Equipment                              </t>
  </si>
  <si>
    <t>Power Operated Equipment</t>
  </si>
  <si>
    <t xml:space="preserve">Communication Equipment                               </t>
  </si>
  <si>
    <t xml:space="preserve">Miscellaneous Equipment                               </t>
  </si>
  <si>
    <t>Total General Plant</t>
  </si>
  <si>
    <t xml:space="preserve">Total Depreciable Plant </t>
  </si>
  <si>
    <t>Intangible Plant</t>
  </si>
  <si>
    <t xml:space="preserve">Organization </t>
  </si>
  <si>
    <t>Franchises and Consents</t>
  </si>
  <si>
    <t xml:space="preserve">Misc Intangible Plant </t>
  </si>
  <si>
    <t>Structures and Improvements - Leaseholds</t>
  </si>
  <si>
    <t xml:space="preserve">Total Intangible Plant </t>
  </si>
  <si>
    <t xml:space="preserve">Total Plant in Service </t>
  </si>
  <si>
    <t>Meters - Communication Equipment</t>
  </si>
  <si>
    <t>Tools, Shop and Garage Equipment</t>
  </si>
  <si>
    <t>TABLE 3.  SUMMARY OF PLANT IN SERVICE ACTIVITY FOR THE YEAR ENDED DECEMBER 31, 2009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</si>
</sst>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2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4"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39" fontId="4" fillId="0" borderId="0" xfId="0" applyNumberFormat="1" applyFont="1" applyAlignment="1"/>
    <xf numFmtId="39" fontId="2" fillId="0" borderId="0" xfId="0" applyNumberFormat="1" applyFont="1" applyAlignment="1"/>
    <xf numFmtId="39" fontId="2" fillId="0" borderId="1" xfId="0" applyNumberFormat="1" applyFont="1" applyBorder="1" applyAlignment="1"/>
    <xf numFmtId="39" fontId="3" fillId="0" borderId="0" xfId="0" applyNumberFormat="1" applyFont="1" applyAlignment="1"/>
    <xf numFmtId="39" fontId="3" fillId="0" borderId="0" xfId="0" applyNumberFormat="1" applyFont="1" applyFill="1" applyAlignment="1"/>
    <xf numFmtId="39" fontId="2" fillId="0" borderId="0" xfId="0" applyNumberFormat="1" applyFont="1" applyBorder="1" applyAlignment="1"/>
    <xf numFmtId="39" fontId="8" fillId="0" borderId="0" xfId="2" applyNumberFormat="1" applyFont="1" applyFill="1" applyBorder="1" applyAlignment="1">
      <alignment horizontal="right" wrapText="1"/>
    </xf>
    <xf numFmtId="39" fontId="8" fillId="0" borderId="0" xfId="1" applyNumberFormat="1" applyFont="1" applyFill="1" applyBorder="1" applyAlignment="1">
      <alignment horizontal="right" wrapText="1"/>
    </xf>
    <xf numFmtId="39" fontId="4" fillId="0" borderId="0" xfId="0" applyNumberFormat="1" applyFont="1" applyFill="1" applyBorder="1" applyAlignment="1"/>
    <xf numFmtId="39" fontId="2" fillId="0" borderId="0" xfId="0" applyNumberFormat="1" applyFont="1" applyFill="1" applyBorder="1" applyAlignment="1"/>
    <xf numFmtId="4" fontId="2" fillId="0" borderId="0" xfId="0" applyNumberFormat="1" applyFont="1"/>
    <xf numFmtId="4" fontId="2" fillId="0" borderId="0" xfId="0" applyNumberFormat="1" applyFont="1" applyAlignment="1" applyProtection="1">
      <protection locked="0"/>
    </xf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39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 applyProtection="1">
      <protection locked="0"/>
    </xf>
    <xf numFmtId="0" fontId="5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Continuous"/>
    </xf>
    <xf numFmtId="39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 applyProtection="1">
      <protection locked="0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39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6" fillId="0" borderId="0" xfId="0" applyNumberFormat="1" applyFont="1" applyAlignment="1"/>
    <xf numFmtId="0" fontId="7" fillId="0" borderId="0" xfId="0" applyNumberFormat="1" applyFont="1" applyAlignment="1">
      <alignment horizontal="centerContinuous"/>
    </xf>
    <xf numFmtId="0" fontId="7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39" fontId="5" fillId="0" borderId="1" xfId="0" applyNumberFormat="1" applyFont="1" applyBorder="1" applyAlignment="1">
      <alignment horizontal="center"/>
    </xf>
    <xf numFmtId="39" fontId="7" fillId="0" borderId="1" xfId="0" applyNumberFormat="1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" fontId="4" fillId="0" borderId="0" xfId="0" applyNumberFormat="1" applyFont="1" applyAlignment="1"/>
    <xf numFmtId="164" fontId="4" fillId="0" borderId="0" xfId="0" applyNumberFormat="1" applyFont="1" applyAlignment="1"/>
    <xf numFmtId="0" fontId="2" fillId="0" borderId="0" xfId="0" applyFont="1" applyAlignment="1">
      <alignment horizontal="left"/>
    </xf>
    <xf numFmtId="39" fontId="2" fillId="0" borderId="0" xfId="0" applyNumberFormat="1" applyFont="1" applyFill="1" applyAlignment="1"/>
    <xf numFmtId="39" fontId="8" fillId="0" borderId="0" xfId="1" applyNumberFormat="1" applyFont="1" applyFill="1" applyBorder="1"/>
    <xf numFmtId="39" fontId="2" fillId="0" borderId="1" xfId="0" applyNumberFormat="1" applyFont="1" applyFill="1" applyBorder="1" applyAlignment="1"/>
    <xf numFmtId="39" fontId="2" fillId="0" borderId="0" xfId="0" applyNumberFormat="1" applyFont="1" applyAlignment="1" applyProtection="1">
      <protection locked="0"/>
    </xf>
    <xf numFmtId="0" fontId="2" fillId="0" borderId="0" xfId="0" quotePrefix="1" applyFont="1" applyAlignment="1">
      <alignment horizontal="left"/>
    </xf>
    <xf numFmtId="0" fontId="2" fillId="0" borderId="0" xfId="0" applyNumberFormat="1" applyFont="1"/>
    <xf numFmtId="39" fontId="6" fillId="0" borderId="0" xfId="0" applyNumberFormat="1" applyFont="1" applyBorder="1" applyAlignment="1"/>
    <xf numFmtId="39" fontId="7" fillId="0" borderId="0" xfId="0" applyNumberFormat="1" applyFont="1" applyFill="1" applyBorder="1" applyAlignment="1"/>
    <xf numFmtId="39" fontId="3" fillId="0" borderId="0" xfId="0" applyNumberFormat="1" applyFont="1" applyFill="1" applyBorder="1" applyAlignment="1"/>
    <xf numFmtId="0" fontId="4" fillId="0" borderId="0" xfId="0" applyFont="1" applyAlignment="1">
      <alignment horizontal="left"/>
    </xf>
    <xf numFmtId="0" fontId="2" fillId="0" borderId="0" xfId="0" applyFont="1"/>
    <xf numFmtId="39" fontId="4" fillId="0" borderId="0" xfId="0" applyNumberFormat="1" applyFont="1"/>
    <xf numFmtId="39" fontId="4" fillId="0" borderId="0" xfId="0" applyNumberFormat="1" applyFont="1" applyFill="1" applyBorder="1"/>
    <xf numFmtId="39" fontId="2" fillId="0" borderId="0" xfId="0" applyNumberFormat="1" applyFont="1" applyFill="1" applyBorder="1"/>
    <xf numFmtId="39" fontId="2" fillId="0" borderId="0" xfId="0" applyNumberFormat="1" applyFont="1"/>
    <xf numFmtId="39" fontId="8" fillId="0" borderId="0" xfId="2" applyNumberFormat="1" applyFont="1" applyFill="1" applyBorder="1"/>
    <xf numFmtId="39" fontId="5" fillId="0" borderId="0" xfId="0" applyNumberFormat="1" applyFont="1" applyAlignment="1"/>
    <xf numFmtId="39" fontId="6" fillId="0" borderId="0" xfId="0" applyNumberFormat="1" applyFont="1" applyAlignment="1" applyProtection="1">
      <protection locked="0"/>
    </xf>
    <xf numFmtId="0" fontId="6" fillId="0" borderId="0" xfId="0" applyFont="1"/>
    <xf numFmtId="39" fontId="6" fillId="0" borderId="0" xfId="0" applyNumberFormat="1" applyFont="1"/>
    <xf numFmtId="0" fontId="7" fillId="0" borderId="0" xfId="0" applyFont="1" applyAlignment="1"/>
    <xf numFmtId="39" fontId="4" fillId="0" borderId="0" xfId="0" applyNumberFormat="1" applyFont="1" applyAlignment="1" applyProtection="1">
      <protection locked="0"/>
    </xf>
    <xf numFmtId="0" fontId="4" fillId="0" borderId="0" xfId="0" applyFont="1"/>
    <xf numFmtId="39" fontId="4" fillId="0" borderId="0" xfId="0" applyNumberFormat="1" applyFont="1" applyBorder="1"/>
    <xf numFmtId="4" fontId="4" fillId="0" borderId="0" xfId="0" applyNumberFormat="1" applyFont="1" applyAlignment="1" applyProtection="1">
      <protection locked="0"/>
    </xf>
    <xf numFmtId="39" fontId="2" fillId="0" borderId="2" xfId="0" applyNumberFormat="1" applyFont="1" applyFill="1" applyBorder="1" applyAlignment="1"/>
    <xf numFmtId="39" fontId="2" fillId="0" borderId="0" xfId="0" applyNumberFormat="1" applyFont="1" applyFill="1" applyAlignment="1">
      <alignment horizontal="centerContinuous"/>
    </xf>
    <xf numFmtId="39" fontId="4" fillId="0" borderId="0" xfId="0" applyNumberFormat="1" applyFont="1" applyFill="1" applyAlignment="1">
      <alignment horizontal="centerContinuous"/>
    </xf>
    <xf numFmtId="39" fontId="6" fillId="0" borderId="0" xfId="0" applyNumberFormat="1" applyFont="1" applyFill="1" applyAlignment="1">
      <alignment horizontal="centerContinuous"/>
    </xf>
    <xf numFmtId="39" fontId="4" fillId="0" borderId="0" xfId="0" applyNumberFormat="1" applyFont="1" applyFill="1" applyAlignment="1"/>
    <xf numFmtId="39" fontId="6" fillId="0" borderId="0" xfId="0" applyNumberFormat="1" applyFont="1" applyFill="1" applyAlignment="1"/>
    <xf numFmtId="39" fontId="5" fillId="0" borderId="0" xfId="0" applyNumberFormat="1" applyFont="1" applyFill="1" applyAlignment="1"/>
    <xf numFmtId="39" fontId="6" fillId="0" borderId="0" xfId="0" applyNumberFormat="1" applyFont="1" applyFill="1"/>
    <xf numFmtId="39" fontId="4" fillId="0" borderId="0" xfId="0" applyNumberFormat="1" applyFont="1" applyFill="1" applyAlignment="1" applyProtection="1">
      <protection locked="0"/>
    </xf>
    <xf numFmtId="39" fontId="4" fillId="0" borderId="0" xfId="0" applyNumberFormat="1" applyFont="1" applyFill="1"/>
    <xf numFmtId="39" fontId="2" fillId="0" borderId="0" xfId="0" applyNumberFormat="1" applyFont="1" applyFill="1"/>
    <xf numFmtId="39" fontId="3" fillId="0" borderId="3" xfId="0" applyNumberFormat="1" applyFont="1" applyFill="1" applyBorder="1" applyAlignment="1"/>
  </cellXfs>
  <cellStyles count="3">
    <cellStyle name="Normal" xfId="0" builtinId="0"/>
    <cellStyle name="Normal_activity" xfId="1"/>
    <cellStyle name="Normal_activity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autoPageBreaks="0" fitToPage="1"/>
  </sheetPr>
  <dimension ref="A1:O73"/>
  <sheetViews>
    <sheetView tabSelected="1" showOutlineSymbols="0" zoomScaleNormal="100" workbookViewId="0">
      <selection activeCell="J72" sqref="J72"/>
    </sheetView>
  </sheetViews>
  <sheetFormatPr defaultColWidth="8.77734375" defaultRowHeight="12.75"/>
  <cols>
    <col min="1" max="1" width="7.77734375" style="21" customWidth="1"/>
    <col min="2" max="2" width="34.77734375" style="21" customWidth="1"/>
    <col min="3" max="3" width="2.77734375" style="21" customWidth="1"/>
    <col min="4" max="4" width="14.77734375" style="21" customWidth="1"/>
    <col min="5" max="5" width="2.77734375" style="21" customWidth="1"/>
    <col min="6" max="6" width="12.77734375" style="68" customWidth="1"/>
    <col min="7" max="7" width="2.77734375" style="80" customWidth="1"/>
    <col min="8" max="8" width="11.77734375" style="68" customWidth="1"/>
    <col min="9" max="9" width="2.77734375" style="80" customWidth="1"/>
    <col min="10" max="10" width="12.77734375" style="68" customWidth="1"/>
    <col min="11" max="11" width="2.77734375" style="21" customWidth="1"/>
    <col min="12" max="12" width="16.77734375" style="21" customWidth="1"/>
    <col min="13" max="13" width="2.33203125" style="21" customWidth="1"/>
    <col min="14" max="14" width="10.77734375" style="21" customWidth="1"/>
    <col min="15" max="15" width="2.77734375" style="21" customWidth="1"/>
    <col min="16" max="16384" width="8.77734375" style="21"/>
  </cols>
  <sheetData>
    <row r="1" spans="1:15" customFormat="1">
      <c r="A1" s="15" t="s">
        <v>0</v>
      </c>
      <c r="B1" s="16"/>
      <c r="C1" s="16"/>
      <c r="D1" s="16"/>
      <c r="E1" s="16"/>
      <c r="F1" s="17"/>
      <c r="G1" s="73"/>
      <c r="H1" s="17"/>
      <c r="I1" s="73"/>
      <c r="J1" s="17"/>
      <c r="K1" s="16"/>
      <c r="L1" s="16"/>
      <c r="M1" s="16"/>
      <c r="N1" s="16"/>
    </row>
    <row r="2" spans="1:15" customFormat="1" ht="13.15" customHeight="1">
      <c r="A2" s="16"/>
      <c r="B2" s="16"/>
      <c r="C2" s="16"/>
      <c r="D2" s="16"/>
      <c r="E2" s="16"/>
      <c r="F2" s="17"/>
      <c r="G2" s="73"/>
      <c r="H2" s="17"/>
      <c r="I2" s="73"/>
      <c r="J2" s="17"/>
      <c r="K2" s="16"/>
      <c r="L2" s="16"/>
      <c r="M2" s="16"/>
      <c r="N2" s="16"/>
    </row>
    <row r="3" spans="1:15">
      <c r="A3" s="18" t="s">
        <v>60</v>
      </c>
      <c r="B3" s="19"/>
      <c r="C3" s="19"/>
      <c r="D3" s="19"/>
      <c r="E3" s="19"/>
      <c r="F3" s="20"/>
      <c r="G3" s="74"/>
      <c r="H3" s="20"/>
      <c r="I3" s="74"/>
      <c r="J3" s="20"/>
      <c r="K3" s="19"/>
      <c r="L3" s="19"/>
      <c r="M3" s="19"/>
      <c r="N3" s="19"/>
    </row>
    <row r="4" spans="1:15" s="25" customFormat="1">
      <c r="A4" s="22"/>
      <c r="B4" s="23"/>
      <c r="C4" s="23"/>
      <c r="D4" s="23"/>
      <c r="E4" s="23"/>
      <c r="F4" s="24"/>
      <c r="G4" s="75"/>
      <c r="H4" s="24"/>
      <c r="I4" s="75"/>
      <c r="J4" s="24"/>
      <c r="K4" s="23"/>
      <c r="L4" s="23"/>
      <c r="M4" s="23"/>
      <c r="N4" s="23"/>
    </row>
    <row r="5" spans="1:15" customFormat="1" ht="13.15" customHeight="1">
      <c r="A5" s="23"/>
      <c r="B5" s="23"/>
      <c r="C5" s="23"/>
      <c r="D5" s="23"/>
      <c r="E5" s="23"/>
      <c r="F5" s="24"/>
      <c r="G5" s="75"/>
      <c r="H5" s="24"/>
      <c r="I5" s="75"/>
      <c r="J5" s="24"/>
      <c r="K5" s="23"/>
      <c r="L5" s="26" t="s">
        <v>1</v>
      </c>
      <c r="M5" s="16"/>
      <c r="N5" s="16"/>
    </row>
    <row r="6" spans="1:15">
      <c r="A6" s="1"/>
      <c r="B6" s="1"/>
      <c r="C6" s="1"/>
      <c r="D6" s="27" t="s">
        <v>2</v>
      </c>
      <c r="E6" s="28"/>
      <c r="F6" s="3"/>
      <c r="G6" s="76"/>
      <c r="H6" s="3"/>
      <c r="I6" s="76"/>
      <c r="J6" s="29" t="s">
        <v>3</v>
      </c>
      <c r="K6" s="30"/>
      <c r="L6" s="26" t="s">
        <v>2</v>
      </c>
      <c r="M6" s="1"/>
      <c r="N6" s="27" t="s">
        <v>4</v>
      </c>
    </row>
    <row r="7" spans="1:15">
      <c r="A7" s="28"/>
      <c r="B7" s="28"/>
      <c r="C7" s="28"/>
      <c r="D7" s="31" t="s">
        <v>5</v>
      </c>
      <c r="E7" s="30"/>
      <c r="F7" s="32" t="s">
        <v>1</v>
      </c>
      <c r="G7" s="47"/>
      <c r="H7" s="33" t="s">
        <v>1</v>
      </c>
      <c r="I7" s="76"/>
      <c r="J7" s="29" t="s">
        <v>6</v>
      </c>
      <c r="K7" s="30"/>
      <c r="L7" s="26" t="s">
        <v>5</v>
      </c>
      <c r="M7" s="1"/>
      <c r="N7" s="27" t="s">
        <v>7</v>
      </c>
    </row>
    <row r="8" spans="1:15" s="25" customFormat="1">
      <c r="A8" s="22"/>
      <c r="B8" s="22" t="s">
        <v>8</v>
      </c>
      <c r="C8" s="30"/>
      <c r="D8" s="26" t="s">
        <v>9</v>
      </c>
      <c r="E8" s="1"/>
      <c r="F8" s="33" t="s">
        <v>10</v>
      </c>
      <c r="G8" s="76"/>
      <c r="H8" s="29" t="s">
        <v>11</v>
      </c>
      <c r="I8" s="77"/>
      <c r="J8" s="32" t="s">
        <v>12</v>
      </c>
      <c r="K8" s="1"/>
      <c r="L8" s="27" t="s">
        <v>13</v>
      </c>
      <c r="M8" s="28"/>
      <c r="N8" s="31" t="s">
        <v>14</v>
      </c>
    </row>
    <row r="9" spans="1:15" customFormat="1">
      <c r="A9" s="35"/>
      <c r="B9" s="36" t="s">
        <v>15</v>
      </c>
      <c r="C9" s="1"/>
      <c r="D9" s="37" t="s">
        <v>16</v>
      </c>
      <c r="E9" s="28"/>
      <c r="F9" s="38" t="s">
        <v>17</v>
      </c>
      <c r="G9" s="77"/>
      <c r="H9" s="39" t="s">
        <v>18</v>
      </c>
      <c r="I9" s="47"/>
      <c r="J9" s="40" t="s">
        <v>19</v>
      </c>
      <c r="K9" s="28"/>
      <c r="L9" s="41" t="s">
        <v>20</v>
      </c>
      <c r="M9" s="30"/>
      <c r="N9" s="42" t="s">
        <v>21</v>
      </c>
    </row>
    <row r="10" spans="1:15" customFormat="1" ht="13.15" customHeight="1">
      <c r="A10" s="2" t="s">
        <v>1</v>
      </c>
      <c r="B10" s="28"/>
      <c r="C10" s="28"/>
      <c r="D10" s="28"/>
      <c r="E10" s="28"/>
      <c r="F10" s="3"/>
      <c r="G10" s="76"/>
      <c r="H10" s="3"/>
      <c r="I10" s="76"/>
      <c r="J10" s="3"/>
      <c r="K10" s="28"/>
      <c r="L10" s="28"/>
      <c r="M10" s="28"/>
      <c r="N10" s="28"/>
      <c r="O10" s="21"/>
    </row>
    <row r="11" spans="1:15" customFormat="1" ht="13.15" customHeight="1">
      <c r="A11" s="43"/>
      <c r="B11" s="2" t="s">
        <v>22</v>
      </c>
      <c r="C11" s="28"/>
      <c r="D11" s="44"/>
      <c r="E11" s="28"/>
      <c r="F11" s="3"/>
      <c r="G11" s="76"/>
      <c r="H11" s="3"/>
      <c r="I11" s="76"/>
      <c r="J11" s="3"/>
      <c r="K11" s="28"/>
      <c r="L11" s="45"/>
      <c r="M11" s="28"/>
      <c r="N11" s="44"/>
      <c r="O11" s="21"/>
    </row>
    <row r="12" spans="1:15" customFormat="1" ht="13.15" customHeight="1">
      <c r="A12" s="46">
        <v>350</v>
      </c>
      <c r="B12" s="1" t="s">
        <v>23</v>
      </c>
      <c r="C12" s="1"/>
      <c r="D12" s="47">
        <v>11813953.280000001</v>
      </c>
      <c r="E12" s="4"/>
      <c r="F12" s="47">
        <v>639596.72</v>
      </c>
      <c r="G12" s="47"/>
      <c r="H12" s="47"/>
      <c r="I12" s="47"/>
      <c r="J12" s="47">
        <v>240.38</v>
      </c>
      <c r="K12" s="4"/>
      <c r="L12" s="47">
        <f t="shared" ref="L12:L20" si="0">D12-H12+F12+J12</f>
        <v>12453790.380000003</v>
      </c>
      <c r="M12" s="4"/>
      <c r="N12" s="4">
        <f t="shared" ref="N12:N20" si="1">ROUND(H12/D12*100,2)</f>
        <v>0</v>
      </c>
    </row>
    <row r="13" spans="1:15" customFormat="1" ht="13.15" customHeight="1">
      <c r="A13" s="46">
        <v>352</v>
      </c>
      <c r="B13" s="1" t="s">
        <v>24</v>
      </c>
      <c r="C13" s="1"/>
      <c r="D13" s="4">
        <v>7643300.5099999998</v>
      </c>
      <c r="E13" s="4"/>
      <c r="F13" s="47">
        <v>1253215.56</v>
      </c>
      <c r="G13" s="47"/>
      <c r="H13" s="47">
        <v>139059.5</v>
      </c>
      <c r="I13" s="47"/>
      <c r="J13" s="47"/>
      <c r="K13" s="4"/>
      <c r="L13" s="47">
        <f t="shared" si="0"/>
        <v>8757456.5700000003</v>
      </c>
      <c r="M13" s="4"/>
      <c r="N13" s="4">
        <f t="shared" si="1"/>
        <v>1.82</v>
      </c>
    </row>
    <row r="14" spans="1:15" customFormat="1" ht="13.15" customHeight="1">
      <c r="A14" s="46">
        <v>353</v>
      </c>
      <c r="B14" s="1" t="s">
        <v>25</v>
      </c>
      <c r="C14" s="1"/>
      <c r="D14" s="4">
        <v>197785330.8400003</v>
      </c>
      <c r="E14" s="4"/>
      <c r="F14" s="47">
        <v>34431925.950000003</v>
      </c>
      <c r="G14" s="47"/>
      <c r="H14" s="47">
        <v>1844736.37</v>
      </c>
      <c r="I14" s="47"/>
      <c r="J14" s="47">
        <v>4781.5</v>
      </c>
      <c r="K14" s="4"/>
      <c r="L14" s="47">
        <f t="shared" si="0"/>
        <v>230377301.92000031</v>
      </c>
      <c r="M14" s="13"/>
      <c r="N14" s="4">
        <f t="shared" si="1"/>
        <v>0.93</v>
      </c>
    </row>
    <row r="15" spans="1:15" customFormat="1" ht="13.15" customHeight="1">
      <c r="A15" s="46">
        <v>354</v>
      </c>
      <c r="B15" s="1" t="s">
        <v>26</v>
      </c>
      <c r="C15" s="1"/>
      <c r="D15" s="4">
        <v>66964278.899999991</v>
      </c>
      <c r="E15" s="4"/>
      <c r="F15" s="47">
        <v>2120378.2000000002</v>
      </c>
      <c r="G15" s="47"/>
      <c r="H15" s="47">
        <v>780452.05</v>
      </c>
      <c r="I15" s="47"/>
      <c r="J15" s="47"/>
      <c r="K15" s="4"/>
      <c r="L15" s="47">
        <f t="shared" si="0"/>
        <v>68304205.049999997</v>
      </c>
      <c r="M15" s="4"/>
      <c r="N15" s="4">
        <f t="shared" si="1"/>
        <v>1.17</v>
      </c>
    </row>
    <row r="16" spans="1:15" customFormat="1" ht="13.15" customHeight="1">
      <c r="A16" s="46">
        <v>355</v>
      </c>
      <c r="B16" s="1" t="s">
        <v>27</v>
      </c>
      <c r="C16" s="1"/>
      <c r="D16" s="4">
        <v>10945269.810000001</v>
      </c>
      <c r="E16" s="4"/>
      <c r="F16" s="47">
        <v>2828156.73</v>
      </c>
      <c r="G16" s="47"/>
      <c r="H16" s="47">
        <v>434406.25</v>
      </c>
      <c r="I16" s="47"/>
      <c r="J16" s="47"/>
      <c r="K16" s="4"/>
      <c r="L16" s="47">
        <f t="shared" si="0"/>
        <v>13339020.290000001</v>
      </c>
      <c r="M16" s="4"/>
      <c r="N16" s="4">
        <f t="shared" si="1"/>
        <v>3.97</v>
      </c>
    </row>
    <row r="17" spans="1:15" customFormat="1" ht="13.15" customHeight="1">
      <c r="A17" s="46">
        <v>356</v>
      </c>
      <c r="B17" s="1" t="s">
        <v>28</v>
      </c>
      <c r="C17" s="1"/>
      <c r="D17" s="4">
        <v>45659859.920000002</v>
      </c>
      <c r="E17" s="4"/>
      <c r="F17" s="47">
        <v>30181688.219999999</v>
      </c>
      <c r="G17" s="47"/>
      <c r="H17" s="47">
        <v>739495.13</v>
      </c>
      <c r="I17" s="47"/>
      <c r="J17" s="47">
        <v>879.37</v>
      </c>
      <c r="K17" s="4"/>
      <c r="L17" s="47">
        <f t="shared" si="0"/>
        <v>75102932.379999995</v>
      </c>
      <c r="M17" s="4"/>
      <c r="N17" s="4">
        <f t="shared" si="1"/>
        <v>1.62</v>
      </c>
    </row>
    <row r="18" spans="1:15" customFormat="1" ht="13.15" customHeight="1">
      <c r="A18" s="46">
        <v>357</v>
      </c>
      <c r="B18" s="1" t="s">
        <v>29</v>
      </c>
      <c r="C18" s="1"/>
      <c r="D18" s="4">
        <v>62213612.800000012</v>
      </c>
      <c r="E18" s="4"/>
      <c r="F18" s="47">
        <v>151.78</v>
      </c>
      <c r="G18" s="47"/>
      <c r="H18" s="47"/>
      <c r="I18" s="47"/>
      <c r="J18" s="47">
        <v>190429.57</v>
      </c>
      <c r="K18" s="4"/>
      <c r="L18" s="47">
        <f t="shared" si="0"/>
        <v>62404194.150000013</v>
      </c>
      <c r="M18" s="4"/>
      <c r="N18" s="4">
        <f t="shared" si="1"/>
        <v>0</v>
      </c>
    </row>
    <row r="19" spans="1:15" customFormat="1" ht="13.15" customHeight="1">
      <c r="A19" s="46">
        <v>358</v>
      </c>
      <c r="B19" s="1" t="s">
        <v>30</v>
      </c>
      <c r="C19" s="1"/>
      <c r="D19" s="4">
        <v>42056862.740000002</v>
      </c>
      <c r="E19" s="4"/>
      <c r="F19" s="47">
        <v>93265.79</v>
      </c>
      <c r="G19" s="47"/>
      <c r="H19" s="47"/>
      <c r="I19" s="47"/>
      <c r="J19" s="47">
        <v>94145.47</v>
      </c>
      <c r="K19" s="4"/>
      <c r="L19" s="47">
        <f t="shared" si="0"/>
        <v>42244274</v>
      </c>
      <c r="M19" s="4"/>
      <c r="N19" s="4">
        <f t="shared" si="1"/>
        <v>0</v>
      </c>
    </row>
    <row r="20" spans="1:15" customFormat="1" ht="13.15" customHeight="1">
      <c r="A20" s="46">
        <v>359</v>
      </c>
      <c r="B20" s="1" t="s">
        <v>31</v>
      </c>
      <c r="C20" s="1"/>
      <c r="D20" s="4">
        <v>4353.7299999999996</v>
      </c>
      <c r="E20" s="4"/>
      <c r="F20" s="72"/>
      <c r="G20" s="47"/>
      <c r="H20" s="72">
        <v>4353.7299999999996</v>
      </c>
      <c r="I20" s="47"/>
      <c r="J20" s="72"/>
      <c r="K20" s="4"/>
      <c r="L20" s="47">
        <f t="shared" si="0"/>
        <v>0</v>
      </c>
      <c r="M20" s="4"/>
      <c r="N20" s="4">
        <f t="shared" si="1"/>
        <v>100</v>
      </c>
    </row>
    <row r="21" spans="1:15" customFormat="1" ht="13.15" customHeight="1">
      <c r="A21" s="46"/>
      <c r="B21" s="1"/>
      <c r="C21" s="1"/>
      <c r="D21" s="5"/>
      <c r="E21" s="4"/>
      <c r="F21" s="12"/>
      <c r="G21" s="48"/>
      <c r="H21" s="12"/>
      <c r="I21" s="9"/>
      <c r="J21" s="12"/>
      <c r="K21" s="4"/>
      <c r="L21" s="49"/>
      <c r="M21" s="4"/>
      <c r="N21" s="4"/>
    </row>
    <row r="22" spans="1:15" customFormat="1" ht="13.15" customHeight="1">
      <c r="A22" s="46"/>
      <c r="B22" s="2" t="s">
        <v>32</v>
      </c>
      <c r="C22" s="28"/>
      <c r="D22" s="47">
        <f>SUM(D12:D20)</f>
        <v>445086822.53000033</v>
      </c>
      <c r="E22" s="3"/>
      <c r="F22" s="11">
        <f>SUM(F12:F20)</f>
        <v>71548378.950000003</v>
      </c>
      <c r="G22" s="48"/>
      <c r="H22" s="11">
        <f>SUM(H12:H20)</f>
        <v>3942503.03</v>
      </c>
      <c r="I22" s="9"/>
      <c r="J22" s="11">
        <f>SUM(J12:J20)</f>
        <v>290476.29000000004</v>
      </c>
      <c r="K22" s="4"/>
      <c r="L22" s="47">
        <f>SUM(L12:L20)</f>
        <v>512983174.74000037</v>
      </c>
      <c r="M22" s="4"/>
      <c r="N22" s="4" t="s">
        <v>1</v>
      </c>
    </row>
    <row r="23" spans="1:15" customFormat="1" ht="13.15" customHeight="1">
      <c r="A23" s="46"/>
      <c r="B23" s="1"/>
      <c r="C23" s="1"/>
      <c r="D23" s="4"/>
      <c r="E23" s="4"/>
      <c r="F23" s="12"/>
      <c r="G23" s="48"/>
      <c r="H23" s="12"/>
      <c r="I23" s="9"/>
      <c r="J23" s="12"/>
      <c r="K23" s="4"/>
      <c r="L23" s="47"/>
      <c r="M23" s="4"/>
      <c r="N23" s="4"/>
    </row>
    <row r="24" spans="1:15" customFormat="1" ht="13.15" customHeight="1">
      <c r="A24" s="46"/>
      <c r="B24" s="2" t="s">
        <v>33</v>
      </c>
      <c r="C24" s="28"/>
      <c r="D24" s="3"/>
      <c r="E24" s="3"/>
      <c r="F24" s="11"/>
      <c r="G24" s="48"/>
      <c r="H24" s="12"/>
      <c r="I24" s="9"/>
      <c r="J24" s="12"/>
      <c r="K24" s="4"/>
      <c r="L24" s="47"/>
      <c r="M24" s="4"/>
      <c r="N24" s="4"/>
    </row>
    <row r="25" spans="1:15" customFormat="1" ht="13.15" customHeight="1">
      <c r="A25" s="46">
        <v>360</v>
      </c>
      <c r="B25" s="1" t="s">
        <v>23</v>
      </c>
      <c r="C25" s="1"/>
      <c r="D25" s="47">
        <v>11007768.389999999</v>
      </c>
      <c r="E25" s="47"/>
      <c r="F25" s="47">
        <v>59040.27</v>
      </c>
      <c r="G25" s="47"/>
      <c r="H25" s="47"/>
      <c r="I25" s="47"/>
      <c r="J25" s="47">
        <f>-7157.3-5974.92</f>
        <v>-13132.220000000001</v>
      </c>
      <c r="K25" s="47"/>
      <c r="L25" s="47">
        <f t="shared" ref="L25:L37" si="2">D25-H25+F25+J25</f>
        <v>11053676.439999998</v>
      </c>
      <c r="M25" s="4"/>
      <c r="N25" s="4">
        <f t="shared" ref="N25:N34" si="3">ROUND(H25/D25*100,2)</f>
        <v>0</v>
      </c>
    </row>
    <row r="26" spans="1:15" customFormat="1" ht="13.15" customHeight="1">
      <c r="A26" s="46">
        <v>361</v>
      </c>
      <c r="B26" s="1" t="s">
        <v>24</v>
      </c>
      <c r="C26" s="1"/>
      <c r="D26" s="4">
        <v>51133617.509999998</v>
      </c>
      <c r="E26" s="4"/>
      <c r="F26" s="47">
        <v>1272756.71</v>
      </c>
      <c r="G26" s="47"/>
      <c r="H26" s="47">
        <v>211973.57</v>
      </c>
      <c r="I26" s="47"/>
      <c r="J26" s="47"/>
      <c r="K26" s="4"/>
      <c r="L26" s="47">
        <f t="shared" si="2"/>
        <v>52194400.649999999</v>
      </c>
      <c r="M26" s="4"/>
      <c r="N26" s="4">
        <f t="shared" si="3"/>
        <v>0.41</v>
      </c>
    </row>
    <row r="27" spans="1:15" customFormat="1" ht="13.15" customHeight="1">
      <c r="A27" s="46">
        <v>362.1</v>
      </c>
      <c r="B27" s="1" t="s">
        <v>25</v>
      </c>
      <c r="C27" s="1"/>
      <c r="D27" s="4">
        <v>294664979.4199999</v>
      </c>
      <c r="E27" s="4"/>
      <c r="F27" s="47">
        <v>24489242.640000001</v>
      </c>
      <c r="G27" s="47"/>
      <c r="H27" s="47">
        <v>6403062.5499999998</v>
      </c>
      <c r="I27" s="47"/>
      <c r="J27" s="47">
        <v>2.17</v>
      </c>
      <c r="K27" s="4"/>
      <c r="L27" s="47">
        <f>D27-H27+F27+J27</f>
        <v>312751161.67999989</v>
      </c>
      <c r="M27" s="4"/>
      <c r="N27" s="4">
        <f t="shared" si="3"/>
        <v>2.17</v>
      </c>
    </row>
    <row r="28" spans="1:15" customFormat="1" ht="13.15" customHeight="1">
      <c r="A28" s="46">
        <v>362.2</v>
      </c>
      <c r="B28" s="1" t="s">
        <v>34</v>
      </c>
      <c r="C28" s="1"/>
      <c r="D28" s="4">
        <v>29606159.170000006</v>
      </c>
      <c r="E28" s="4"/>
      <c r="F28" s="47">
        <v>3147951.63</v>
      </c>
      <c r="G28" s="47"/>
      <c r="H28" s="47">
        <v>365796.34</v>
      </c>
      <c r="I28" s="47"/>
      <c r="J28" s="47"/>
      <c r="K28" s="4"/>
      <c r="L28" s="47">
        <f t="shared" si="2"/>
        <v>32388314.460000005</v>
      </c>
      <c r="M28" s="4"/>
      <c r="N28" s="4">
        <f t="shared" si="3"/>
        <v>1.24</v>
      </c>
      <c r="O28" s="50"/>
    </row>
    <row r="29" spans="1:15" customFormat="1" ht="13.15" customHeight="1">
      <c r="A29" s="46">
        <v>364.11</v>
      </c>
      <c r="B29" s="1" t="s">
        <v>35</v>
      </c>
      <c r="C29" s="1"/>
      <c r="D29" s="4">
        <v>303524585.01000005</v>
      </c>
      <c r="E29" s="4"/>
      <c r="F29" s="47">
        <v>9609419.6099999994</v>
      </c>
      <c r="G29" s="47"/>
      <c r="H29" s="47">
        <v>790311.13</v>
      </c>
      <c r="I29" s="47"/>
      <c r="J29" s="47">
        <v>-7571.24</v>
      </c>
      <c r="K29" s="4"/>
      <c r="L29" s="47">
        <f t="shared" si="2"/>
        <v>312336122.25000006</v>
      </c>
      <c r="M29" s="4"/>
      <c r="N29" s="4">
        <f t="shared" si="3"/>
        <v>0.26</v>
      </c>
    </row>
    <row r="30" spans="1:15" customFormat="1" ht="13.15" customHeight="1">
      <c r="A30" s="46">
        <v>365.01</v>
      </c>
      <c r="B30" s="1" t="s">
        <v>28</v>
      </c>
      <c r="C30" s="1"/>
      <c r="D30" s="4">
        <v>299514294.95999998</v>
      </c>
      <c r="E30" s="4"/>
      <c r="F30" s="47">
        <v>18144737.199999999</v>
      </c>
      <c r="G30" s="47"/>
      <c r="H30" s="47">
        <v>3296536.36</v>
      </c>
      <c r="I30" s="47"/>
      <c r="J30" s="47">
        <v>-3872.62</v>
      </c>
      <c r="K30" s="4"/>
      <c r="L30" s="47">
        <f t="shared" si="2"/>
        <v>314358623.17999995</v>
      </c>
      <c r="M30" s="4"/>
      <c r="N30" s="4">
        <f t="shared" si="3"/>
        <v>1.1000000000000001</v>
      </c>
    </row>
    <row r="31" spans="1:15" customFormat="1" ht="13.15" customHeight="1">
      <c r="A31" s="46">
        <v>366</v>
      </c>
      <c r="B31" s="1" t="s">
        <v>29</v>
      </c>
      <c r="C31" s="1"/>
      <c r="D31" s="4">
        <v>99186139.089999974</v>
      </c>
      <c r="E31" s="4"/>
      <c r="F31" s="47">
        <v>5847854.6699999999</v>
      </c>
      <c r="G31" s="47"/>
      <c r="H31" s="47">
        <v>34703.360000000001</v>
      </c>
      <c r="I31" s="47"/>
      <c r="J31" s="47">
        <v>-15927.44</v>
      </c>
      <c r="K31" s="47"/>
      <c r="L31" s="47">
        <f t="shared" si="2"/>
        <v>104983362.95999998</v>
      </c>
      <c r="M31" s="4"/>
      <c r="N31" s="4">
        <f t="shared" si="3"/>
        <v>0.03</v>
      </c>
      <c r="O31" s="50"/>
    </row>
    <row r="32" spans="1:15" customFormat="1" ht="13.15" customHeight="1">
      <c r="A32" s="46">
        <v>367</v>
      </c>
      <c r="B32" s="1" t="s">
        <v>30</v>
      </c>
      <c r="C32" s="1"/>
      <c r="D32" s="4">
        <v>216556670.63000003</v>
      </c>
      <c r="E32" s="4"/>
      <c r="F32" s="47">
        <v>20074271.920000002</v>
      </c>
      <c r="G32" s="47"/>
      <c r="H32" s="47">
        <v>2387130.31</v>
      </c>
      <c r="I32" s="47"/>
      <c r="J32" s="47">
        <v>111.19</v>
      </c>
      <c r="K32" s="4"/>
      <c r="L32" s="47">
        <f t="shared" si="2"/>
        <v>234243923.43000001</v>
      </c>
      <c r="M32" s="4"/>
      <c r="N32" s="4">
        <f t="shared" si="3"/>
        <v>1.1000000000000001</v>
      </c>
    </row>
    <row r="33" spans="1:15" customFormat="1" ht="13.15" customHeight="1">
      <c r="A33" s="46">
        <v>368</v>
      </c>
      <c r="B33" s="1" t="s">
        <v>36</v>
      </c>
      <c r="C33" s="1"/>
      <c r="D33" s="4">
        <v>243171895.33999997</v>
      </c>
      <c r="E33" s="4"/>
      <c r="F33" s="47">
        <v>14919891.860000001</v>
      </c>
      <c r="G33" s="47"/>
      <c r="H33" s="47">
        <v>2837355.51</v>
      </c>
      <c r="I33" s="47"/>
      <c r="J33" s="47">
        <v>66.62</v>
      </c>
      <c r="K33" s="4"/>
      <c r="L33" s="47">
        <f t="shared" si="2"/>
        <v>255254498.31</v>
      </c>
      <c r="M33" s="4"/>
      <c r="N33" s="4">
        <f t="shared" si="3"/>
        <v>1.17</v>
      </c>
    </row>
    <row r="34" spans="1:15" customFormat="1" ht="13.15" customHeight="1">
      <c r="A34" s="46">
        <v>369.2</v>
      </c>
      <c r="B34" s="1" t="s">
        <v>37</v>
      </c>
      <c r="C34" s="1"/>
      <c r="D34" s="4">
        <v>82345231.540000021</v>
      </c>
      <c r="E34" s="4"/>
      <c r="F34" s="47">
        <v>2945784.54</v>
      </c>
      <c r="G34" s="47"/>
      <c r="H34" s="47">
        <v>134985.51999999999</v>
      </c>
      <c r="I34" s="47"/>
      <c r="J34" s="47">
        <v>19.71</v>
      </c>
      <c r="K34" s="4"/>
      <c r="L34" s="47">
        <f t="shared" si="2"/>
        <v>85156050.270000026</v>
      </c>
      <c r="M34" s="4"/>
      <c r="N34" s="4">
        <f t="shared" si="3"/>
        <v>0.16</v>
      </c>
      <c r="O34" s="14"/>
    </row>
    <row r="35" spans="1:15" customFormat="1" ht="13.15" customHeight="1">
      <c r="A35" s="46">
        <v>370</v>
      </c>
      <c r="B35" s="1" t="s">
        <v>38</v>
      </c>
      <c r="C35" s="1"/>
      <c r="D35" s="4">
        <v>96295955.299999982</v>
      </c>
      <c r="E35" s="4"/>
      <c r="F35" s="47">
        <v>2753769.14</v>
      </c>
      <c r="G35" s="47"/>
      <c r="H35" s="47">
        <v>222227.26</v>
      </c>
      <c r="I35" s="47"/>
      <c r="J35" s="47"/>
      <c r="K35" s="4"/>
      <c r="L35" s="47">
        <f t="shared" si="2"/>
        <v>98827497.179999977</v>
      </c>
      <c r="M35" s="4"/>
      <c r="N35" s="4">
        <f>ROUND(H35/D35*100,2)</f>
        <v>0.23</v>
      </c>
    </row>
    <row r="36" spans="1:15" customFormat="1" ht="13.15" customHeight="1">
      <c r="A36" s="46">
        <v>370.1</v>
      </c>
      <c r="B36" s="51" t="s">
        <v>58</v>
      </c>
      <c r="C36" s="1"/>
      <c r="D36" s="4">
        <v>18482872.149999995</v>
      </c>
      <c r="E36" s="4"/>
      <c r="F36" s="47">
        <v>17128.46</v>
      </c>
      <c r="G36" s="47"/>
      <c r="H36" s="47">
        <v>17195615.870000001</v>
      </c>
      <c r="I36" s="47"/>
      <c r="J36" s="47"/>
      <c r="K36" s="4"/>
      <c r="L36" s="47">
        <f>D36-H36+F36+J36</f>
        <v>1304384.7399999937</v>
      </c>
      <c r="M36" s="4"/>
      <c r="N36" s="4">
        <f>ROUND(H36/D36*100,2)</f>
        <v>93.04</v>
      </c>
    </row>
    <row r="37" spans="1:15" customFormat="1" ht="13.15" customHeight="1">
      <c r="A37" s="46">
        <v>373</v>
      </c>
      <c r="B37" s="1" t="s">
        <v>39</v>
      </c>
      <c r="C37" s="1"/>
      <c r="D37" s="4">
        <v>34330127.079999998</v>
      </c>
      <c r="E37" s="4"/>
      <c r="F37" s="72">
        <v>617512.91</v>
      </c>
      <c r="G37" s="47"/>
      <c r="H37" s="72">
        <v>41056.629999999997</v>
      </c>
      <c r="I37" s="47"/>
      <c r="J37" s="72"/>
      <c r="K37" s="4"/>
      <c r="L37" s="47">
        <f t="shared" si="2"/>
        <v>34906583.359999992</v>
      </c>
      <c r="M37" s="4"/>
      <c r="N37" s="4">
        <f>ROUND(H37/D37*100,2)</f>
        <v>0.12</v>
      </c>
    </row>
    <row r="38" spans="1:15" customFormat="1" ht="13.15" customHeight="1">
      <c r="A38" s="46"/>
      <c r="B38" s="1"/>
      <c r="C38" s="1"/>
      <c r="D38" s="5"/>
      <c r="E38" s="4"/>
      <c r="F38" s="12"/>
      <c r="G38" s="10"/>
      <c r="H38" s="12"/>
      <c r="I38" s="9"/>
      <c r="J38" s="12"/>
      <c r="K38" s="4"/>
      <c r="L38" s="49"/>
      <c r="M38" s="4"/>
      <c r="N38" s="4"/>
    </row>
    <row r="39" spans="1:15" customFormat="1" ht="13.15" customHeight="1">
      <c r="A39" s="46"/>
      <c r="B39" s="2" t="s">
        <v>40</v>
      </c>
      <c r="C39" s="28"/>
      <c r="D39" s="47">
        <f>SUM(D25:D37)</f>
        <v>1779820295.5899999</v>
      </c>
      <c r="E39" s="3"/>
      <c r="F39" s="11">
        <f>SUM(F25:F37)</f>
        <v>103899361.56</v>
      </c>
      <c r="G39" s="10"/>
      <c r="H39" s="11">
        <f>SUM(H25:H37)</f>
        <v>33920754.410000004</v>
      </c>
      <c r="I39" s="9"/>
      <c r="J39" s="11">
        <f>SUM(J25:J37)</f>
        <v>-40303.829999999994</v>
      </c>
      <c r="K39" s="4"/>
      <c r="L39" s="47">
        <f>SUM(L25:L37)</f>
        <v>1849758598.9099998</v>
      </c>
      <c r="M39" s="4"/>
      <c r="N39" s="4" t="s">
        <v>1</v>
      </c>
    </row>
    <row r="40" spans="1:15" customFormat="1" ht="13.15" customHeight="1">
      <c r="A40" s="46"/>
      <c r="B40" s="1"/>
      <c r="C40" s="1"/>
      <c r="D40" s="4"/>
      <c r="E40" s="4"/>
      <c r="F40" s="12"/>
      <c r="G40" s="10"/>
      <c r="H40" s="12"/>
      <c r="I40" s="9"/>
      <c r="J40" s="12"/>
      <c r="K40" s="4"/>
      <c r="L40" s="47"/>
      <c r="M40" s="4"/>
      <c r="N40" s="4"/>
    </row>
    <row r="41" spans="1:15" customFormat="1" ht="13.15" customHeight="1">
      <c r="A41" s="46"/>
      <c r="B41" s="2" t="s">
        <v>41</v>
      </c>
      <c r="C41" s="28"/>
      <c r="D41" s="3"/>
      <c r="E41" s="3"/>
      <c r="F41" s="11"/>
      <c r="G41" s="10"/>
      <c r="H41" s="12"/>
      <c r="I41" s="9"/>
      <c r="J41" s="12"/>
      <c r="K41" s="4"/>
      <c r="L41" s="47"/>
      <c r="M41" s="4"/>
      <c r="N41" s="4"/>
    </row>
    <row r="42" spans="1:15" customFormat="1" ht="13.15" customHeight="1">
      <c r="A42" s="46">
        <v>389</v>
      </c>
      <c r="B42" s="1" t="s">
        <v>23</v>
      </c>
      <c r="C42" s="1"/>
      <c r="D42" s="47">
        <v>5921601.6799999997</v>
      </c>
      <c r="E42" s="4"/>
      <c r="F42" s="47">
        <v>-42484.4</v>
      </c>
      <c r="G42" s="47"/>
      <c r="H42" s="47"/>
      <c r="I42" s="47"/>
      <c r="J42" s="47"/>
      <c r="K42" s="4"/>
      <c r="L42" s="47">
        <f t="shared" ref="L42:L51" si="4">D42-H42+F42+J42</f>
        <v>5879117.2799999993</v>
      </c>
      <c r="M42" s="4"/>
      <c r="N42" s="4">
        <f t="shared" ref="N42:N51" si="5">ROUND(H42/D42*100,2)</f>
        <v>0</v>
      </c>
    </row>
    <row r="43" spans="1:15" customFormat="1" ht="13.15" customHeight="1">
      <c r="A43" s="46">
        <v>390</v>
      </c>
      <c r="B43" s="1" t="s">
        <v>24</v>
      </c>
      <c r="C43" s="1"/>
      <c r="D43" s="47">
        <v>88296149.190000013</v>
      </c>
      <c r="E43" s="47"/>
      <c r="F43" s="47">
        <v>4009054.39</v>
      </c>
      <c r="G43" s="47"/>
      <c r="H43" s="47">
        <v>82183.88</v>
      </c>
      <c r="I43" s="47"/>
      <c r="J43" s="47">
        <v>1445219.89</v>
      </c>
      <c r="K43" s="47"/>
      <c r="L43" s="47">
        <f>D43-H43+F43+J43</f>
        <v>93668239.590000018</v>
      </c>
      <c r="M43" s="4"/>
      <c r="N43" s="4">
        <f t="shared" si="5"/>
        <v>0.09</v>
      </c>
    </row>
    <row r="44" spans="1:15" customFormat="1" ht="13.15" customHeight="1">
      <c r="A44" s="46">
        <v>391</v>
      </c>
      <c r="B44" s="1" t="s">
        <v>42</v>
      </c>
      <c r="C44" s="1"/>
      <c r="D44" s="47">
        <v>12668657.559999991</v>
      </c>
      <c r="E44" s="4"/>
      <c r="F44" s="47">
        <v>2125278.66</v>
      </c>
      <c r="G44" s="47"/>
      <c r="H44" s="47">
        <f>580711.29+2898224.97</f>
        <v>3478936.2600000002</v>
      </c>
      <c r="I44" s="47"/>
      <c r="J44" s="47"/>
      <c r="K44" s="4"/>
      <c r="L44" s="47">
        <f t="shared" si="4"/>
        <v>11314999.959999992</v>
      </c>
      <c r="M44" s="4"/>
      <c r="N44" s="4">
        <f t="shared" si="5"/>
        <v>27.46</v>
      </c>
    </row>
    <row r="45" spans="1:15" customFormat="1" ht="13.15" customHeight="1">
      <c r="A45" s="46">
        <v>392</v>
      </c>
      <c r="B45" s="1" t="s">
        <v>43</v>
      </c>
      <c r="C45" s="1"/>
      <c r="D45" s="47">
        <v>45515160.789999999</v>
      </c>
      <c r="E45" s="4"/>
      <c r="F45" s="47">
        <v>3166893.5999999996</v>
      </c>
      <c r="G45" s="47"/>
      <c r="H45" s="47"/>
      <c r="I45" s="47"/>
      <c r="J45" s="47"/>
      <c r="K45" s="4"/>
      <c r="L45" s="47">
        <f t="shared" si="4"/>
        <v>48682054.390000001</v>
      </c>
      <c r="M45" s="4"/>
      <c r="N45" s="4">
        <f t="shared" si="5"/>
        <v>0</v>
      </c>
    </row>
    <row r="46" spans="1:15" customFormat="1" ht="13.15" customHeight="1">
      <c r="A46" s="46">
        <v>393</v>
      </c>
      <c r="B46" s="1" t="s">
        <v>44</v>
      </c>
      <c r="C46" s="1"/>
      <c r="D46" s="47">
        <v>2763065.34</v>
      </c>
      <c r="E46" s="4"/>
      <c r="F46" s="47">
        <v>0.35</v>
      </c>
      <c r="G46" s="47"/>
      <c r="H46" s="47">
        <v>56301.97</v>
      </c>
      <c r="I46" s="47"/>
      <c r="J46" s="47"/>
      <c r="K46" s="4"/>
      <c r="L46" s="47">
        <f t="shared" si="4"/>
        <v>2706763.7199999997</v>
      </c>
      <c r="M46" s="4"/>
      <c r="N46" s="4">
        <f t="shared" si="5"/>
        <v>2.04</v>
      </c>
    </row>
    <row r="47" spans="1:15" customFormat="1" ht="13.15" customHeight="1">
      <c r="A47" s="46">
        <v>394</v>
      </c>
      <c r="B47" s="1" t="s">
        <v>59</v>
      </c>
      <c r="C47" s="1"/>
      <c r="D47" s="47">
        <v>12300091.149999999</v>
      </c>
      <c r="E47" s="4"/>
      <c r="F47" s="47">
        <v>1165737.19</v>
      </c>
      <c r="G47" s="47"/>
      <c r="H47" s="47">
        <v>155602.51</v>
      </c>
      <c r="I47" s="47"/>
      <c r="J47" s="47"/>
      <c r="K47" s="4"/>
      <c r="L47" s="47">
        <f t="shared" si="4"/>
        <v>13310225.829999998</v>
      </c>
      <c r="M47" s="4"/>
      <c r="N47" s="4">
        <f t="shared" si="5"/>
        <v>1.27</v>
      </c>
    </row>
    <row r="48" spans="1:15" customFormat="1" ht="13.15" customHeight="1">
      <c r="A48" s="46">
        <v>395</v>
      </c>
      <c r="B48" s="1" t="s">
        <v>45</v>
      </c>
      <c r="C48" s="1"/>
      <c r="D48" s="47">
        <v>4526539.34</v>
      </c>
      <c r="E48" s="4"/>
      <c r="F48" s="47">
        <v>31479.93</v>
      </c>
      <c r="G48" s="47"/>
      <c r="H48" s="47">
        <v>355062.82</v>
      </c>
      <c r="I48" s="47"/>
      <c r="J48" s="47"/>
      <c r="K48" s="4"/>
      <c r="L48" s="47">
        <f t="shared" si="4"/>
        <v>4202956.45</v>
      </c>
      <c r="M48" s="4"/>
      <c r="N48" s="4">
        <f t="shared" si="5"/>
        <v>7.84</v>
      </c>
    </row>
    <row r="49" spans="1:14" customFormat="1" ht="13.15" customHeight="1">
      <c r="A49" s="46">
        <v>396</v>
      </c>
      <c r="B49" s="1" t="s">
        <v>46</v>
      </c>
      <c r="C49" s="1"/>
      <c r="D49" s="47">
        <v>1083230.1499999999</v>
      </c>
      <c r="E49" s="4"/>
      <c r="F49" s="47">
        <v>125838.39</v>
      </c>
      <c r="G49" s="47"/>
      <c r="H49" s="47"/>
      <c r="I49" s="47"/>
      <c r="J49" s="47"/>
      <c r="K49" s="4"/>
      <c r="L49" s="47">
        <f t="shared" si="4"/>
        <v>1209068.5399999998</v>
      </c>
      <c r="M49" s="4"/>
      <c r="N49" s="4">
        <f t="shared" si="5"/>
        <v>0</v>
      </c>
    </row>
    <row r="50" spans="1:14" customFormat="1" ht="13.15" customHeight="1">
      <c r="A50" s="46">
        <v>397</v>
      </c>
      <c r="B50" s="1" t="s">
        <v>47</v>
      </c>
      <c r="C50" s="1"/>
      <c r="D50" s="47">
        <v>54173322.149999991</v>
      </c>
      <c r="E50" s="4"/>
      <c r="F50" s="47">
        <v>4982332.2699999996</v>
      </c>
      <c r="G50" s="47"/>
      <c r="H50" s="47">
        <v>3665611.75</v>
      </c>
      <c r="I50" s="47"/>
      <c r="J50" s="47">
        <v>-4749.6499999999996</v>
      </c>
      <c r="K50" s="4"/>
      <c r="L50" s="47">
        <f t="shared" si="4"/>
        <v>55485293.019999988</v>
      </c>
      <c r="M50" s="4"/>
      <c r="N50" s="4">
        <f t="shared" si="5"/>
        <v>6.77</v>
      </c>
    </row>
    <row r="51" spans="1:14" customFormat="1" ht="13.15" customHeight="1">
      <c r="A51" s="46">
        <v>398</v>
      </c>
      <c r="B51" s="1" t="s">
        <v>48</v>
      </c>
      <c r="C51" s="1"/>
      <c r="D51" s="47">
        <v>499084.56</v>
      </c>
      <c r="E51" s="4"/>
      <c r="F51" s="72"/>
      <c r="G51" s="47"/>
      <c r="H51" s="72">
        <v>29686.45</v>
      </c>
      <c r="I51" s="47"/>
      <c r="J51" s="72"/>
      <c r="K51" s="4"/>
      <c r="L51" s="47">
        <f t="shared" si="4"/>
        <v>469398.11</v>
      </c>
      <c r="M51" s="4"/>
      <c r="N51" s="4">
        <f t="shared" si="5"/>
        <v>5.95</v>
      </c>
    </row>
    <row r="52" spans="1:14" customFormat="1" ht="13.15" customHeight="1">
      <c r="A52" s="46"/>
      <c r="B52" s="1"/>
      <c r="C52" s="1"/>
      <c r="D52" s="49"/>
      <c r="E52" s="4"/>
      <c r="F52" s="12"/>
      <c r="G52" s="12"/>
      <c r="H52" s="12"/>
      <c r="I52" s="9"/>
      <c r="J52" s="12"/>
      <c r="K52" s="4"/>
      <c r="L52" s="49"/>
      <c r="M52" s="4"/>
      <c r="N52" s="4"/>
    </row>
    <row r="53" spans="1:14" customFormat="1" ht="13.15" customHeight="1">
      <c r="A53" s="52"/>
      <c r="B53" s="2" t="s">
        <v>49</v>
      </c>
      <c r="C53" s="28"/>
      <c r="D53" s="47">
        <f>SUM(D42:D51)</f>
        <v>227746901.91000003</v>
      </c>
      <c r="E53" s="3"/>
      <c r="F53" s="11">
        <f>SUM(F42:F51)</f>
        <v>15564130.379999999</v>
      </c>
      <c r="G53" s="11"/>
      <c r="H53" s="11">
        <f>SUM(H42:H51)</f>
        <v>7823385.6399999997</v>
      </c>
      <c r="I53" s="9"/>
      <c r="J53" s="11">
        <f>SUM(J42:J51)</f>
        <v>1440470.24</v>
      </c>
      <c r="K53" s="4"/>
      <c r="L53" s="47">
        <f>SUM(L42:L51)</f>
        <v>236928116.89000002</v>
      </c>
      <c r="M53" s="4"/>
      <c r="N53" s="4"/>
    </row>
    <row r="54" spans="1:14" customFormat="1" ht="13.15" customHeight="1">
      <c r="A54" s="46"/>
      <c r="B54" s="1"/>
      <c r="C54" s="1"/>
      <c r="D54" s="47"/>
      <c r="E54" s="4"/>
      <c r="F54" s="12"/>
      <c r="G54" s="12"/>
      <c r="H54" s="12"/>
      <c r="I54" s="9"/>
      <c r="J54" s="12"/>
      <c r="K54" s="4"/>
      <c r="L54" s="47"/>
      <c r="M54" s="4"/>
      <c r="N54" s="4"/>
    </row>
    <row r="55" spans="1:14" ht="15" customHeight="1">
      <c r="A55" s="2" t="s">
        <v>50</v>
      </c>
      <c r="C55" s="28"/>
      <c r="D55" s="54">
        <f>D53+D39+D22</f>
        <v>2452654020.0300002</v>
      </c>
      <c r="E55" s="53"/>
      <c r="F55" s="54">
        <f>F53+F39+F22</f>
        <v>191011870.88999999</v>
      </c>
      <c r="G55" s="12"/>
      <c r="H55" s="54">
        <f>H53+H39+H22</f>
        <v>45686643.080000006</v>
      </c>
      <c r="I55" s="9"/>
      <c r="J55" s="54">
        <f>J53+J39+J22</f>
        <v>1690642.7</v>
      </c>
      <c r="K55" s="8"/>
      <c r="L55" s="55">
        <f>L53+L39+L22</f>
        <v>2599669890.5400004</v>
      </c>
      <c r="M55" s="3"/>
      <c r="N55" s="3"/>
    </row>
    <row r="56" spans="1:14" customFormat="1" ht="13.15" customHeight="1">
      <c r="A56" s="56"/>
      <c r="B56" s="28"/>
      <c r="C56" s="28"/>
      <c r="D56" s="11"/>
      <c r="E56" s="3"/>
      <c r="F56" s="11"/>
      <c r="G56" s="11"/>
      <c r="H56" s="11"/>
      <c r="I56" s="9"/>
      <c r="J56" s="12"/>
      <c r="K56" s="4"/>
      <c r="L56" s="12"/>
      <c r="M56" s="4"/>
      <c r="N56" s="4"/>
    </row>
    <row r="57" spans="1:14" customFormat="1" ht="12.75" customHeight="1">
      <c r="A57" s="57"/>
      <c r="C57" s="1"/>
      <c r="D57" s="47"/>
      <c r="E57" s="4"/>
      <c r="F57" s="12"/>
      <c r="G57" s="12"/>
      <c r="H57" s="12"/>
      <c r="I57" s="9"/>
      <c r="J57" s="12"/>
      <c r="K57" s="4"/>
      <c r="L57" s="47"/>
      <c r="M57" s="4"/>
      <c r="N57" s="4"/>
    </row>
    <row r="58" spans="1:14" customFormat="1">
      <c r="A58" s="57"/>
      <c r="B58" s="2" t="s">
        <v>51</v>
      </c>
      <c r="C58" s="21"/>
      <c r="D58" s="81"/>
      <c r="E58" s="58"/>
      <c r="F58" s="59"/>
      <c r="G58" s="59"/>
      <c r="H58" s="59"/>
      <c r="I58" s="9"/>
      <c r="J58" s="60"/>
      <c r="K58" s="61"/>
      <c r="L58" s="82"/>
      <c r="M58" s="50"/>
      <c r="N58" s="4"/>
    </row>
    <row r="59" spans="1:14" customFormat="1">
      <c r="A59" s="46">
        <v>301</v>
      </c>
      <c r="B59" s="1" t="s">
        <v>52</v>
      </c>
      <c r="D59" s="47">
        <v>100275.19</v>
      </c>
      <c r="E59" s="4"/>
      <c r="F59" s="12"/>
      <c r="G59" s="12"/>
      <c r="H59" s="12"/>
      <c r="I59" s="9"/>
      <c r="J59" s="12"/>
      <c r="K59" s="4"/>
      <c r="L59" s="47">
        <f>D59-H59+F59+J59</f>
        <v>100275.19</v>
      </c>
      <c r="M59" s="50"/>
      <c r="N59" s="4"/>
    </row>
    <row r="60" spans="1:14" customFormat="1">
      <c r="A60" s="46">
        <v>302</v>
      </c>
      <c r="B60" s="1" t="s">
        <v>53</v>
      </c>
      <c r="D60" s="47">
        <v>6830.09</v>
      </c>
      <c r="E60" s="4"/>
      <c r="F60" s="12"/>
      <c r="G60" s="12"/>
      <c r="H60" s="12"/>
      <c r="I60" s="9"/>
      <c r="J60" s="12"/>
      <c r="K60" s="4"/>
      <c r="L60" s="47">
        <f>D60-H60+F60+J60</f>
        <v>6830.09</v>
      </c>
      <c r="M60" s="50"/>
      <c r="N60" s="4"/>
    </row>
    <row r="61" spans="1:14" customFormat="1">
      <c r="A61" s="46">
        <v>303</v>
      </c>
      <c r="B61" s="1" t="s">
        <v>54</v>
      </c>
      <c r="D61" s="47">
        <v>11259326.000000002</v>
      </c>
      <c r="E61" s="4"/>
      <c r="F61" s="47">
        <v>4188386.88</v>
      </c>
      <c r="G61" s="47"/>
      <c r="H61" s="47">
        <v>5220163.8899999997</v>
      </c>
      <c r="I61" s="9"/>
      <c r="J61" s="62"/>
      <c r="K61" s="4"/>
      <c r="L61" s="47">
        <f>D61-H61+F61+J61</f>
        <v>10227548.990000002</v>
      </c>
      <c r="M61" s="50"/>
      <c r="N61" s="4"/>
    </row>
    <row r="62" spans="1:14" customFormat="1">
      <c r="A62" s="46">
        <v>390.2</v>
      </c>
      <c r="B62" s="1" t="s">
        <v>55</v>
      </c>
      <c r="D62" s="82">
        <v>8730289.129999999</v>
      </c>
      <c r="E62" s="47"/>
      <c r="F62" s="72">
        <f>2196509.43</f>
        <v>2196509.4300000002</v>
      </c>
      <c r="G62" s="12"/>
      <c r="H62" s="72">
        <v>125394.01</v>
      </c>
      <c r="I62" s="12"/>
      <c r="J62" s="72">
        <f>-1445219.89</f>
        <v>-1445219.89</v>
      </c>
      <c r="K62" s="47"/>
      <c r="L62" s="47">
        <f>D62-H62+F62+J62</f>
        <v>9356184.6599999983</v>
      </c>
      <c r="M62" s="50"/>
      <c r="N62" s="4"/>
    </row>
    <row r="63" spans="1:14" customFormat="1">
      <c r="A63" s="46"/>
      <c r="B63" s="1"/>
      <c r="D63" s="5"/>
      <c r="E63" s="4"/>
      <c r="F63" s="12"/>
      <c r="G63" s="47"/>
      <c r="H63" s="12"/>
      <c r="I63" s="47"/>
      <c r="J63" s="12"/>
      <c r="K63" s="4"/>
      <c r="L63" s="49"/>
      <c r="M63" s="50"/>
      <c r="N63" s="4"/>
    </row>
    <row r="64" spans="1:14" s="25" customFormat="1">
      <c r="A64"/>
      <c r="B64" s="2" t="s">
        <v>56</v>
      </c>
      <c r="C64" s="21"/>
      <c r="D64" s="63">
        <f>SUM(D59:D63)</f>
        <v>20096720.41</v>
      </c>
      <c r="E64" s="63"/>
      <c r="F64" s="78">
        <f>SUM(F59:F62)</f>
        <v>6384896.3100000005</v>
      </c>
      <c r="G64" s="78"/>
      <c r="H64" s="78">
        <f>SUM(H59:H62)</f>
        <v>5345557.8999999994</v>
      </c>
      <c r="I64" s="78"/>
      <c r="J64" s="78">
        <f>SUM(J59:J62)</f>
        <v>-1445219.89</v>
      </c>
      <c r="K64" s="63"/>
      <c r="L64" s="78">
        <f>SUM(L59:L62)</f>
        <v>19690838.93</v>
      </c>
      <c r="M64" s="64"/>
      <c r="N64" s="34"/>
    </row>
    <row r="65" spans="1:14" s="25" customFormat="1">
      <c r="A65" s="65"/>
      <c r="B65" s="30"/>
      <c r="D65" s="66"/>
      <c r="E65" s="66"/>
      <c r="F65" s="79"/>
      <c r="G65" s="79"/>
      <c r="H65" s="79"/>
      <c r="I65" s="79"/>
      <c r="J65" s="79"/>
      <c r="K65" s="66"/>
      <c r="L65" s="66"/>
      <c r="M65" s="64"/>
      <c r="N65" s="34"/>
    </row>
    <row r="66" spans="1:14" s="25" customFormat="1">
      <c r="A66" s="65"/>
      <c r="D66" s="66"/>
      <c r="E66" s="66"/>
      <c r="F66" s="79"/>
      <c r="G66" s="79"/>
      <c r="H66" s="79"/>
      <c r="I66" s="79"/>
      <c r="J66" s="79"/>
      <c r="K66" s="66"/>
      <c r="L66" s="66"/>
      <c r="M66" s="64"/>
      <c r="N66" s="34"/>
    </row>
    <row r="67" spans="1:14" ht="13.5" thickBot="1">
      <c r="A67" s="67" t="s">
        <v>57</v>
      </c>
      <c r="B67" s="1"/>
      <c r="C67" s="1"/>
      <c r="D67" s="83">
        <f>D64+D55</f>
        <v>2472750740.4400001</v>
      </c>
      <c r="E67" s="6"/>
      <c r="F67" s="83">
        <f>F64+F55</f>
        <v>197396767.19999999</v>
      </c>
      <c r="G67" s="7"/>
      <c r="H67" s="83">
        <f>H64+H55</f>
        <v>51032200.980000004</v>
      </c>
      <c r="I67" s="7"/>
      <c r="J67" s="83">
        <f>J64+J55</f>
        <v>245422.81000000006</v>
      </c>
      <c r="K67" s="6"/>
      <c r="L67" s="83">
        <f>L64+L55</f>
        <v>2619360729.4700003</v>
      </c>
      <c r="M67" s="3"/>
      <c r="N67" s="3"/>
    </row>
    <row r="68" spans="1:14" ht="13.5" thickTop="1">
      <c r="L68" s="71"/>
    </row>
    <row r="69" spans="1:14">
      <c r="D69" s="68"/>
      <c r="L69" s="47"/>
    </row>
    <row r="70" spans="1:14">
      <c r="L70" s="47"/>
    </row>
    <row r="71" spans="1:14">
      <c r="A71" s="69"/>
      <c r="B71" s="69"/>
      <c r="C71" s="69"/>
      <c r="F71" s="70"/>
      <c r="L71" s="47"/>
    </row>
    <row r="72" spans="1:14">
      <c r="B72" s="69"/>
    </row>
    <row r="73" spans="1:14">
      <c r="L73" s="68"/>
    </row>
  </sheetData>
  <phoneticPr fontId="0" type="noConversion"/>
  <printOptions horizontalCentered="1"/>
  <pageMargins left="0.61" right="0.5" top="1" bottom="0.8" header="0.5" footer="0.5"/>
  <pageSetup scale="76" fitToHeight="3" orientation="landscape" r:id="rId1"/>
  <headerFooter alignWithMargins="0"/>
  <rowBreaks count="1" manualBreakCount="1">
    <brk id="3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</vt:lpstr>
      <vt:lpstr>'Table 3'!Print_Area</vt:lpstr>
      <vt:lpstr>'Table 3'!Print_Titles</vt:lpstr>
    </vt:vector>
  </TitlesOfParts>
  <Company>Dell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J. Spanos</dc:creator>
  <cp:lastModifiedBy>Melissa M. Howard</cp:lastModifiedBy>
  <cp:lastPrinted>2010-08-18T15:37:37Z</cp:lastPrinted>
  <dcterms:created xsi:type="dcterms:W3CDTF">2002-08-27T15:46:58Z</dcterms:created>
  <dcterms:modified xsi:type="dcterms:W3CDTF">2010-08-18T15:38:01Z</dcterms:modified>
</cp:coreProperties>
</file>