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480" yWindow="615" windowWidth="18660" windowHeight="6285" activeTab="2"/>
  </bookViews>
  <sheets>
    <sheet name="Get non-cash working capital" sheetId="1" r:id="rId1"/>
    <sheet name="paste data" sheetId="2" r:id="rId2"/>
    <sheet name="workpaper paste" sheetId="4" r:id="rId3"/>
  </sheets>
  <definedNames>
    <definedName name="ListOffset" hidden="1">1</definedName>
    <definedName name="_xlnm.Print_Area" localSheetId="2">'workpaper paste'!$A$7:$J$55</definedName>
    <definedName name="_xlnm.Print_Titles" localSheetId="2">'workpaper paste'!$5:$6</definedName>
    <definedName name="RecalcRequired" localSheetId="0" hidden="1">""</definedName>
    <definedName name="ReportGroup" localSheetId="0" hidden="1">"0"</definedName>
    <definedName name="RIChartType" localSheetId="0" hidden="1">""</definedName>
    <definedName name="RIReportType" localSheetId="0" hidden="1">"1"</definedName>
    <definedName name="Set">" "</definedName>
    <definedName name="SPRI_ShowListBox" localSheetId="0" hidden="1">"0"</definedName>
    <definedName name="SPRI_ShowListBox" localSheetId="1" hidden="1">"-1"</definedName>
    <definedName name="SPRI_ShowListBox" localSheetId="2" hidden="1">"-1"</definedName>
    <definedName name="SPWS_WBID">"7DB96B5D-0EC0-4995-B444-E76B0E477514"</definedName>
    <definedName name="SPWS_WSID" localSheetId="0" hidden="1">"F8FAB8F8-C004-42D1-98C9-062FE06AD94B"</definedName>
    <definedName name="SPWS_WSID" localSheetId="1" hidden="1">"1C08D696-A1CC-4EF0-BB1A-DAE175957330"</definedName>
    <definedName name="SPWS_WSID" localSheetId="2" hidden="1">"283912110437751"</definedName>
    <definedName name="Ticker">""</definedName>
  </definedNames>
  <calcPr calcId="171027"/>
</workbook>
</file>

<file path=xl/calcChain.xml><?xml version="1.0" encoding="utf-8"?>
<calcChain xmlns="http://schemas.openxmlformats.org/spreadsheetml/2006/main">
  <c r="J55" i="4" l="1"/>
  <c r="AW13" i="2" l="1"/>
  <c r="B3" i="1"/>
  <c r="I5" i="1"/>
  <c r="O5" i="1" s="1"/>
  <c r="U5" i="1" s="1"/>
  <c r="AA5" i="1" s="1"/>
  <c r="AG5" i="1" s="1"/>
  <c r="AH5" i="1" l="1"/>
  <c r="AI5" i="1" s="1"/>
  <c r="AJ5" i="1" s="1"/>
  <c r="AK5" i="1" s="1"/>
  <c r="AL5" i="1" s="1"/>
  <c r="AB5" i="1"/>
  <c r="AC5" i="1" s="1"/>
  <c r="AD5" i="1" s="1"/>
  <c r="AE5" i="1" s="1"/>
  <c r="AF5" i="1" s="1"/>
  <c r="V5" i="1"/>
  <c r="W5" i="1" s="1"/>
  <c r="X5" i="1" s="1"/>
  <c r="Y5" i="1" s="1"/>
  <c r="Z5" i="1" s="1"/>
  <c r="P5" i="1"/>
  <c r="Q5" i="1" s="1"/>
  <c r="R5" i="1" s="1"/>
  <c r="S5" i="1" s="1"/>
  <c r="T5" i="1" s="1"/>
  <c r="J5" i="1"/>
  <c r="K5" i="1" s="1"/>
  <c r="L5" i="1" s="1"/>
  <c r="M5" i="1" s="1"/>
  <c r="N5" i="1" s="1"/>
  <c r="D5" i="1"/>
  <c r="E5" i="1" s="1"/>
  <c r="F5" i="1" s="1"/>
  <c r="G5" i="1" s="1"/>
  <c r="H5" i="1" s="1"/>
  <c r="AM5" i="1" l="1"/>
  <c r="AG12" i="1" l="1"/>
  <c r="AH9" i="1"/>
  <c r="AJ13" i="1"/>
  <c r="AJ14" i="1"/>
  <c r="AG13" i="1"/>
  <c r="AG14" i="1"/>
  <c r="AJ11" i="1"/>
  <c r="AK11" i="1"/>
  <c r="AL12" i="1"/>
  <c r="AK18" i="1"/>
  <c r="AH7" i="1"/>
  <c r="AK8" i="1"/>
  <c r="AG10" i="1"/>
  <c r="AH13" i="1"/>
  <c r="AI7" i="1"/>
  <c r="AL11" i="1"/>
  <c r="AG9" i="1"/>
  <c r="AH10" i="1"/>
  <c r="AI13" i="1"/>
  <c r="AI14" i="1"/>
  <c r="AJ7" i="1"/>
  <c r="AK17" i="1"/>
  <c r="AL8" i="1"/>
  <c r="AN5" i="1"/>
  <c r="AO5" i="1" s="1"/>
  <c r="AP5" i="1" s="1"/>
  <c r="AQ5" i="1" s="1"/>
  <c r="AR5" i="1"/>
  <c r="AS5" i="1" s="1"/>
  <c r="AT5" i="1" s="1"/>
  <c r="AU5" i="1" s="1"/>
  <c r="AV5" i="1" s="1"/>
  <c r="AH14" i="1"/>
  <c r="AI10" i="1"/>
  <c r="AK13" i="1"/>
  <c r="AL7" i="1"/>
  <c r="AG8" i="1"/>
  <c r="AH12" i="1"/>
  <c r="AI11" i="1"/>
  <c r="AJ10" i="1"/>
  <c r="AK10" i="1"/>
  <c r="AL13" i="1"/>
  <c r="AL14" i="1"/>
  <c r="AI12" i="1"/>
  <c r="AK7" i="1"/>
  <c r="AK14" i="1"/>
  <c r="AH11" i="1"/>
  <c r="AI9" i="1"/>
  <c r="AJ9" i="1"/>
  <c r="AK9" i="1"/>
  <c r="AL10" i="1"/>
  <c r="AG11" i="1"/>
  <c r="AJ12" i="1"/>
  <c r="AG7" i="1"/>
  <c r="AH8" i="1"/>
  <c r="AI8" i="1"/>
  <c r="AJ8" i="1"/>
  <c r="AK12" i="1"/>
  <c r="AL9" i="1"/>
  <c r="AP9" i="1" l="1"/>
  <c r="AU9" i="1" s="1"/>
  <c r="AQ8" i="1"/>
  <c r="AV8" i="1" s="1"/>
  <c r="AQ12" i="1"/>
  <c r="AV12" i="1" s="1"/>
  <c r="AQ13" i="1"/>
  <c r="AV13" i="1" s="1"/>
  <c r="AQ14" i="1"/>
  <c r="AV14" i="1" s="1"/>
  <c r="AP10" i="1"/>
  <c r="AU10" i="1" s="1"/>
  <c r="AM12" i="1"/>
  <c r="AR12" i="1" s="1"/>
  <c r="AM11" i="1"/>
  <c r="AR11" i="1" s="1"/>
  <c r="AO13" i="1"/>
  <c r="AT13" i="1" s="1"/>
  <c r="AP11" i="1"/>
  <c r="AU11" i="1" s="1"/>
  <c r="AN9" i="1"/>
  <c r="AS9" i="1" s="1"/>
  <c r="AM14" i="1"/>
  <c r="AR14" i="1" s="1"/>
  <c r="AM10" i="1"/>
  <c r="AR10" i="1" s="1"/>
  <c r="AM7" i="1"/>
  <c r="AR7" i="1" s="1"/>
  <c r="AN11" i="1"/>
  <c r="AS11" i="1" s="1"/>
  <c r="AO14" i="1"/>
  <c r="AT14" i="1" s="1"/>
  <c r="AO11" i="1"/>
  <c r="AT11" i="1" s="1"/>
  <c r="AQ10" i="1"/>
  <c r="AV10" i="1" s="1"/>
  <c r="AN13" i="1"/>
  <c r="AS13" i="1" s="1"/>
  <c r="AP7" i="1"/>
  <c r="AU7" i="1" s="1"/>
  <c r="AM13" i="1"/>
  <c r="AR13" i="1" s="1"/>
  <c r="AP8" i="1"/>
  <c r="AU8" i="1" s="1"/>
  <c r="AN8" i="1"/>
  <c r="AS8" i="1" s="1"/>
  <c r="AN10" i="1"/>
  <c r="AS10" i="1" s="1"/>
  <c r="AN7" i="1"/>
  <c r="AS7" i="1" s="1"/>
  <c r="AO7" i="1"/>
  <c r="AT7" i="1" s="1"/>
  <c r="AQ9" i="1"/>
  <c r="AV9" i="1" s="1"/>
  <c r="AO10" i="1"/>
  <c r="AT10" i="1" s="1"/>
  <c r="AO9" i="1"/>
  <c r="AT9" i="1" s="1"/>
  <c r="AM8" i="1"/>
  <c r="AR8" i="1" s="1"/>
  <c r="AP14" i="1"/>
  <c r="AU14" i="1" s="1"/>
  <c r="AO12" i="1"/>
  <c r="AT12" i="1" s="1"/>
  <c r="AP12" i="1"/>
  <c r="AU12" i="1" s="1"/>
  <c r="AN14" i="1"/>
  <c r="AS14" i="1" s="1"/>
  <c r="AQ7" i="1"/>
  <c r="AV7" i="1" s="1"/>
  <c r="AN12" i="1"/>
  <c r="AS12" i="1" s="1"/>
  <c r="AM9" i="1"/>
  <c r="AR9" i="1" s="1"/>
  <c r="AP13" i="1"/>
  <c r="AU13" i="1" s="1"/>
  <c r="AQ11" i="1"/>
  <c r="AV11" i="1" s="1"/>
  <c r="AO8" i="1"/>
  <c r="AT8" i="1" s="1"/>
  <c r="AW14" i="1" l="1"/>
  <c r="AW9" i="1"/>
  <c r="AW10" i="1"/>
  <c r="AW11" i="1"/>
  <c r="AW7" i="1"/>
  <c r="AW13" i="1"/>
  <c r="AW12" i="1"/>
  <c r="AW8" i="1"/>
</calcChain>
</file>

<file path=xl/sharedStrings.xml><?xml version="1.0" encoding="utf-8"?>
<sst xmlns="http://schemas.openxmlformats.org/spreadsheetml/2006/main" count="161" uniqueCount="46">
  <si>
    <t>Company Name</t>
  </si>
  <si>
    <t>Change Non cashWrk Cap</t>
  </si>
  <si>
    <t>noncash wkcap</t>
  </si>
  <si>
    <t>WK cap/sale</t>
  </si>
  <si>
    <t>Average</t>
  </si>
  <si>
    <t>AMERICAN STATES WATER CO</t>
  </si>
  <si>
    <t>AMERICAN WATER WORKS CO INC</t>
  </si>
  <si>
    <t>AQUA AMERICA INC</t>
  </si>
  <si>
    <t>ARTESIAN RESOURCES  -CL A</t>
  </si>
  <si>
    <t>CALIFORNIA WATER SERVICE GP</t>
  </si>
  <si>
    <t>MIDDLESEX WATER CO</t>
  </si>
  <si>
    <t>YORK WATER CO</t>
  </si>
  <si>
    <t>Most recent year-end</t>
  </si>
  <si>
    <t>Begin year</t>
  </si>
  <si>
    <t>Sales-Net[c15]</t>
  </si>
  <si>
    <t>Cash &amp; Short Term Investment[c15]</t>
  </si>
  <si>
    <t>Current Assets-Total[c15]</t>
  </si>
  <si>
    <t>Debt in Current Liabilities[c15]</t>
  </si>
  <si>
    <t>Current Liabilities-Total[c15]</t>
  </si>
  <si>
    <t>Sales-Net[c14]</t>
  </si>
  <si>
    <t>Cash &amp; Short Term Investment[c14]</t>
  </si>
  <si>
    <t>Current Assets-Total[c14]</t>
  </si>
  <si>
    <t>Debt in Current Liabilities[c14]</t>
  </si>
  <si>
    <t>Current Liabilities-Total[c14]</t>
  </si>
  <si>
    <t>Sales-Net[c13]</t>
  </si>
  <si>
    <t>Cash &amp; Short Term Investment[c13]</t>
  </si>
  <si>
    <t>Current Assets-Total[c13]</t>
  </si>
  <si>
    <t>Debt in Current Liabilities[c13]</t>
  </si>
  <si>
    <t>Current Liabilities-Total[c13]</t>
  </si>
  <si>
    <t>Sales-Net[c12]</t>
  </si>
  <si>
    <t>Cash &amp; Short Term Investment[c12]</t>
  </si>
  <si>
    <t>Current Assets-Total[c12]</t>
  </si>
  <si>
    <t>Debt in Current Liabilities[c12]</t>
  </si>
  <si>
    <t>Current Liabilities-Total[c12]</t>
  </si>
  <si>
    <t>Median</t>
  </si>
  <si>
    <t>Sales-Net[c16]</t>
  </si>
  <si>
    <t>Cash &amp; Short Term Investment[c16]</t>
  </si>
  <si>
    <t>Current Assets-Total[c16]</t>
  </si>
  <si>
    <t>Debt in Current Liabilities[c16]</t>
  </si>
  <si>
    <t>Current Liabilities-Total[c16]</t>
  </si>
  <si>
    <t>SJW GROUP</t>
  </si>
  <si>
    <t>Sales-Net[c17]</t>
  </si>
  <si>
    <t>Cash &amp; Short Term Investment[c17]</t>
  </si>
  <si>
    <t>Current Assets-Total[c17]</t>
  </si>
  <si>
    <t>Debt in Current Liabilities[c17]</t>
  </si>
  <si>
    <t>Current Liabilities-Total[c17]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</si>
</sst>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_);\(#,##0.000\)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3" fillId="0" borderId="0" xfId="0" applyNumberFormat="1" applyFont="1"/>
    <xf numFmtId="164" fontId="3" fillId="2" borderId="0" xfId="0" applyNumberFormat="1" applyFont="1" applyFill="1"/>
    <xf numFmtId="10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0" fontId="2" fillId="0" borderId="0" xfId="1" applyNumberFormat="1" applyFont="1"/>
    <xf numFmtId="165" fontId="4" fillId="0" borderId="0" xfId="0" applyNumberFormat="1" applyFont="1" applyAlignment="1">
      <alignment horizontal="center"/>
    </xf>
    <xf numFmtId="164" fontId="4" fillId="2" borderId="1" xfId="0" applyNumberFormat="1" applyFont="1" applyFill="1" applyBorder="1"/>
    <xf numFmtId="165" fontId="4" fillId="3" borderId="1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18"/>
  <sheetViews>
    <sheetView showGridLines="0" workbookViewId="0">
      <selection activeCell="E24" sqref="E24"/>
    </sheetView>
  </sheetViews>
  <sheetFormatPr defaultColWidth="12.7109375" defaultRowHeight="15" x14ac:dyDescent="0.25"/>
  <cols>
    <col min="1" max="1" width="19.42578125" style="1" bestFit="1" customWidth="1"/>
    <col min="2" max="16384" width="12.7109375" style="1"/>
  </cols>
  <sheetData>
    <row r="2" spans="1:49" x14ac:dyDescent="0.25">
      <c r="A2" s="7" t="s">
        <v>12</v>
      </c>
      <c r="B2" s="8">
        <v>2017</v>
      </c>
    </row>
    <row r="3" spans="1:49" x14ac:dyDescent="0.25">
      <c r="A3" s="7" t="s">
        <v>13</v>
      </c>
      <c r="B3" s="8">
        <f>+B2-5</f>
        <v>2012</v>
      </c>
    </row>
    <row r="5" spans="1:49" x14ac:dyDescent="0.25">
      <c r="C5" s="9">
        <v>2012</v>
      </c>
      <c r="D5" s="6">
        <f>+C5+1</f>
        <v>2013</v>
      </c>
      <c r="E5" s="6">
        <f>+D5+1</f>
        <v>2014</v>
      </c>
      <c r="F5" s="6">
        <f>+E5+1</f>
        <v>2015</v>
      </c>
      <c r="G5" s="6">
        <f>+F5+1</f>
        <v>2016</v>
      </c>
      <c r="H5" s="6">
        <f>+G5+1</f>
        <v>2017</v>
      </c>
      <c r="I5" s="6">
        <f>+C5</f>
        <v>2012</v>
      </c>
      <c r="J5" s="6">
        <f>+I5+1</f>
        <v>2013</v>
      </c>
      <c r="K5" s="6">
        <f>+J5+1</f>
        <v>2014</v>
      </c>
      <c r="L5" s="6">
        <f>+K5+1</f>
        <v>2015</v>
      </c>
      <c r="M5" s="6">
        <f>+L5+1</f>
        <v>2016</v>
      </c>
      <c r="N5" s="6">
        <f>+M5+1</f>
        <v>2017</v>
      </c>
      <c r="O5" s="6">
        <f>+I5</f>
        <v>2012</v>
      </c>
      <c r="P5" s="6">
        <f>+O5+1</f>
        <v>2013</v>
      </c>
      <c r="Q5" s="6">
        <f>+P5+1</f>
        <v>2014</v>
      </c>
      <c r="R5" s="6">
        <f>+Q5+1</f>
        <v>2015</v>
      </c>
      <c r="S5" s="6">
        <f>+R5+1</f>
        <v>2016</v>
      </c>
      <c r="T5" s="6">
        <f>+S5+1</f>
        <v>2017</v>
      </c>
      <c r="U5" s="6">
        <f>+O5</f>
        <v>2012</v>
      </c>
      <c r="V5" s="6">
        <f>+U5+1</f>
        <v>2013</v>
      </c>
      <c r="W5" s="6">
        <f>+V5+1</f>
        <v>2014</v>
      </c>
      <c r="X5" s="6">
        <f>+W5+1</f>
        <v>2015</v>
      </c>
      <c r="Y5" s="6">
        <f>+X5+1</f>
        <v>2016</v>
      </c>
      <c r="Z5" s="6">
        <f>+Y5+1</f>
        <v>2017</v>
      </c>
      <c r="AA5" s="6">
        <f>+U5</f>
        <v>2012</v>
      </c>
      <c r="AB5" s="6">
        <f>+AA5+1</f>
        <v>2013</v>
      </c>
      <c r="AC5" s="6">
        <f>+AB5+1</f>
        <v>2014</v>
      </c>
      <c r="AD5" s="6">
        <f>+AC5+1</f>
        <v>2015</v>
      </c>
      <c r="AE5" s="6">
        <f>+AD5+1</f>
        <v>2016</v>
      </c>
      <c r="AF5" s="6">
        <f>+AE5+1</f>
        <v>2017</v>
      </c>
      <c r="AG5" s="6">
        <f>+AA5</f>
        <v>2012</v>
      </c>
      <c r="AH5" s="6">
        <f>+AG5+1</f>
        <v>2013</v>
      </c>
      <c r="AI5" s="6">
        <f t="shared" ref="AI5:AV5" si="0">+AH5+1</f>
        <v>2014</v>
      </c>
      <c r="AJ5" s="6">
        <f t="shared" si="0"/>
        <v>2015</v>
      </c>
      <c r="AK5" s="6">
        <f t="shared" si="0"/>
        <v>2016</v>
      </c>
      <c r="AL5" s="6">
        <f t="shared" si="0"/>
        <v>2017</v>
      </c>
      <c r="AM5" s="6">
        <f>+AH5</f>
        <v>2013</v>
      </c>
      <c r="AN5" s="6">
        <f t="shared" si="0"/>
        <v>2014</v>
      </c>
      <c r="AO5" s="6">
        <f t="shared" si="0"/>
        <v>2015</v>
      </c>
      <c r="AP5" s="6">
        <f t="shared" si="0"/>
        <v>2016</v>
      </c>
      <c r="AQ5" s="6">
        <f t="shared" si="0"/>
        <v>2017</v>
      </c>
      <c r="AR5" s="6">
        <f>+AM5</f>
        <v>2013</v>
      </c>
      <c r="AS5" s="6">
        <f t="shared" si="0"/>
        <v>2014</v>
      </c>
      <c r="AT5" s="6">
        <f t="shared" si="0"/>
        <v>2015</v>
      </c>
      <c r="AU5" s="6">
        <f t="shared" si="0"/>
        <v>2016</v>
      </c>
      <c r="AV5" s="6">
        <f t="shared" si="0"/>
        <v>2017</v>
      </c>
    </row>
    <row r="6" spans="1:49" x14ac:dyDescent="0.25">
      <c r="A6" s="1" t="s">
        <v>0</v>
      </c>
      <c r="C6" s="1" t="s">
        <v>29</v>
      </c>
      <c r="D6" s="1" t="s">
        <v>24</v>
      </c>
      <c r="E6" s="1" t="s">
        <v>19</v>
      </c>
      <c r="F6" s="1" t="s">
        <v>14</v>
      </c>
      <c r="G6" s="1" t="s">
        <v>35</v>
      </c>
      <c r="H6" s="1" t="s">
        <v>41</v>
      </c>
      <c r="I6" s="1" t="s">
        <v>30</v>
      </c>
      <c r="J6" s="1" t="s">
        <v>25</v>
      </c>
      <c r="K6" s="1" t="s">
        <v>20</v>
      </c>
      <c r="L6" s="1" t="s">
        <v>15</v>
      </c>
      <c r="M6" s="1" t="s">
        <v>36</v>
      </c>
      <c r="N6" s="1" t="s">
        <v>42</v>
      </c>
      <c r="O6" s="1" t="s">
        <v>31</v>
      </c>
      <c r="P6" s="1" t="s">
        <v>26</v>
      </c>
      <c r="Q6" s="1" t="s">
        <v>21</v>
      </c>
      <c r="R6" s="1" t="s">
        <v>16</v>
      </c>
      <c r="S6" s="1" t="s">
        <v>37</v>
      </c>
      <c r="T6" s="1" t="s">
        <v>43</v>
      </c>
      <c r="U6" s="1" t="s">
        <v>32</v>
      </c>
      <c r="V6" s="1" t="s">
        <v>27</v>
      </c>
      <c r="W6" s="1" t="s">
        <v>22</v>
      </c>
      <c r="X6" s="1" t="s">
        <v>17</v>
      </c>
      <c r="Y6" s="1" t="s">
        <v>38</v>
      </c>
      <c r="Z6" s="1" t="s">
        <v>44</v>
      </c>
      <c r="AA6" s="1" t="s">
        <v>33</v>
      </c>
      <c r="AB6" s="1" t="s">
        <v>28</v>
      </c>
      <c r="AC6" s="1" t="s">
        <v>23</v>
      </c>
      <c r="AD6" s="1" t="s">
        <v>18</v>
      </c>
      <c r="AE6" s="1" t="s">
        <v>39</v>
      </c>
      <c r="AF6" s="1" t="s">
        <v>45</v>
      </c>
      <c r="AG6" s="2" t="s">
        <v>2</v>
      </c>
      <c r="AH6" s="2" t="s">
        <v>2</v>
      </c>
      <c r="AI6" s="2" t="s">
        <v>2</v>
      </c>
      <c r="AJ6" s="2" t="s">
        <v>2</v>
      </c>
      <c r="AK6" s="2" t="s">
        <v>2</v>
      </c>
      <c r="AL6" s="2" t="s">
        <v>2</v>
      </c>
      <c r="AM6" s="1" t="s">
        <v>1</v>
      </c>
      <c r="AN6" s="1" t="s">
        <v>1</v>
      </c>
      <c r="AO6" s="1" t="s">
        <v>1</v>
      </c>
      <c r="AP6" s="1" t="s">
        <v>1</v>
      </c>
      <c r="AQ6" s="1" t="s">
        <v>1</v>
      </c>
      <c r="AS6" s="1" t="s">
        <v>3</v>
      </c>
      <c r="AT6" s="1" t="s">
        <v>3</v>
      </c>
      <c r="AU6" s="1" t="s">
        <v>3</v>
      </c>
      <c r="AV6" s="1" t="s">
        <v>3</v>
      </c>
      <c r="AW6" s="4" t="s">
        <v>4</v>
      </c>
    </row>
    <row r="7" spans="1:49" x14ac:dyDescent="0.25">
      <c r="A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f t="shared" ref="AG7:AG14" si="1">(+O7-I7)-(AA7-U7)</f>
        <v>0</v>
      </c>
      <c r="AH7" s="1">
        <f t="shared" ref="AH7:AH14" si="2">(+P7-J7)-(AB7-V7)</f>
        <v>0</v>
      </c>
      <c r="AI7" s="1">
        <f t="shared" ref="AI7:AI14" si="3">(+Q7-K7)-(AC7-W7)</f>
        <v>0</v>
      </c>
      <c r="AJ7" s="1">
        <f t="shared" ref="AJ7:AJ14" si="4">(+R7-L7)-(AD7-X7)</f>
        <v>0</v>
      </c>
      <c r="AK7" s="1">
        <f t="shared" ref="AK7:AK14" si="5">(+S7-M7)-(AE7-Y7)</f>
        <v>0</v>
      </c>
      <c r="AL7" s="1">
        <f t="shared" ref="AL7:AL14" si="6">(+T7-N7)-(AF7-Z7)</f>
        <v>0</v>
      </c>
      <c r="AM7" s="1">
        <f>+AH7-AG7</f>
        <v>0</v>
      </c>
      <c r="AN7" s="1">
        <f t="shared" ref="AN7:AN14" si="7">+AI7-AH7</f>
        <v>0</v>
      </c>
      <c r="AO7" s="1">
        <f t="shared" ref="AO7:AO14" si="8">+AJ7-AI7</f>
        <v>0</v>
      </c>
      <c r="AP7" s="1">
        <f t="shared" ref="AP7:AP14" si="9">+AK7-AJ7</f>
        <v>0</v>
      </c>
      <c r="AQ7" s="1">
        <f t="shared" ref="AQ7:AQ14" si="10">+AL7-AK7</f>
        <v>0</v>
      </c>
      <c r="AR7" s="3" t="e">
        <f>+AM7/D7</f>
        <v>#DIV/0!</v>
      </c>
      <c r="AS7" s="3" t="e">
        <f>+AN7/E7</f>
        <v>#DIV/0!</v>
      </c>
      <c r="AT7" s="3" t="e">
        <f>+AO7/F7</f>
        <v>#DIV/0!</v>
      </c>
      <c r="AU7" s="3" t="e">
        <f>+AP7/G7</f>
        <v>#DIV/0!</v>
      </c>
      <c r="AV7" s="3" t="e">
        <f>+AQ7/H7</f>
        <v>#DIV/0!</v>
      </c>
      <c r="AW7" s="1" t="e">
        <f>AVERAGE(AR7:AV7)</f>
        <v>#DIV/0!</v>
      </c>
    </row>
    <row r="8" spans="1:49" x14ac:dyDescent="0.25">
      <c r="A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f t="shared" si="1"/>
        <v>0</v>
      </c>
      <c r="AH8" s="1">
        <f t="shared" si="2"/>
        <v>0</v>
      </c>
      <c r="AI8" s="1">
        <f t="shared" si="3"/>
        <v>0</v>
      </c>
      <c r="AJ8" s="1">
        <f t="shared" si="4"/>
        <v>0</v>
      </c>
      <c r="AK8" s="1">
        <f t="shared" si="5"/>
        <v>0</v>
      </c>
      <c r="AL8" s="1">
        <f t="shared" si="6"/>
        <v>0</v>
      </c>
      <c r="AM8" s="1">
        <f t="shared" ref="AM8:AM14" si="11">+AH8-AG8</f>
        <v>0</v>
      </c>
      <c r="AN8" s="1">
        <f t="shared" si="7"/>
        <v>0</v>
      </c>
      <c r="AO8" s="1">
        <f t="shared" si="8"/>
        <v>0</v>
      </c>
      <c r="AP8" s="1">
        <f t="shared" si="9"/>
        <v>0</v>
      </c>
      <c r="AQ8" s="1">
        <f t="shared" si="10"/>
        <v>0</v>
      </c>
      <c r="AR8" s="3" t="e">
        <f t="shared" ref="AR8:AR14" si="12">+AM8/D8</f>
        <v>#DIV/0!</v>
      </c>
      <c r="AS8" s="3" t="e">
        <f t="shared" ref="AS8:AS14" si="13">+AN8/E8</f>
        <v>#DIV/0!</v>
      </c>
      <c r="AT8" s="3" t="e">
        <f t="shared" ref="AT8:AT14" si="14">+AO8/F8</f>
        <v>#DIV/0!</v>
      </c>
      <c r="AU8" s="3" t="e">
        <f t="shared" ref="AU8:AU14" si="15">+AP8/G8</f>
        <v>#DIV/0!</v>
      </c>
      <c r="AV8" s="3" t="e">
        <f t="shared" ref="AV8:AV14" si="16">+AQ8/H8</f>
        <v>#DIV/0!</v>
      </c>
      <c r="AW8" s="1" t="e">
        <f t="shared" ref="AW8:AW14" si="17">AVERAGE(AR8:AV8)</f>
        <v>#DIV/0!</v>
      </c>
    </row>
    <row r="9" spans="1:49" x14ac:dyDescent="0.25">
      <c r="A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f t="shared" si="1"/>
        <v>0</v>
      </c>
      <c r="AH9" s="1">
        <f t="shared" si="2"/>
        <v>0</v>
      </c>
      <c r="AI9" s="1">
        <f t="shared" si="3"/>
        <v>0</v>
      </c>
      <c r="AJ9" s="1">
        <f t="shared" si="4"/>
        <v>0</v>
      </c>
      <c r="AK9" s="1">
        <f t="shared" si="5"/>
        <v>0</v>
      </c>
      <c r="AL9" s="1">
        <f t="shared" si="6"/>
        <v>0</v>
      </c>
      <c r="AM9" s="1">
        <f t="shared" si="11"/>
        <v>0</v>
      </c>
      <c r="AN9" s="1">
        <f t="shared" si="7"/>
        <v>0</v>
      </c>
      <c r="AO9" s="1">
        <f t="shared" si="8"/>
        <v>0</v>
      </c>
      <c r="AP9" s="1">
        <f t="shared" si="9"/>
        <v>0</v>
      </c>
      <c r="AQ9" s="1">
        <f t="shared" si="10"/>
        <v>0</v>
      </c>
      <c r="AR9" s="3" t="e">
        <f t="shared" si="12"/>
        <v>#DIV/0!</v>
      </c>
      <c r="AS9" s="3" t="e">
        <f t="shared" si="13"/>
        <v>#DIV/0!</v>
      </c>
      <c r="AT9" s="3" t="e">
        <f t="shared" si="14"/>
        <v>#DIV/0!</v>
      </c>
      <c r="AU9" s="3" t="e">
        <f t="shared" si="15"/>
        <v>#DIV/0!</v>
      </c>
      <c r="AV9" s="3" t="e">
        <f t="shared" si="16"/>
        <v>#DIV/0!</v>
      </c>
      <c r="AW9" s="1" t="e">
        <f t="shared" si="17"/>
        <v>#DIV/0!</v>
      </c>
    </row>
    <row r="10" spans="1:49" x14ac:dyDescent="0.25">
      <c r="A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f t="shared" si="1"/>
        <v>0</v>
      </c>
      <c r="AH10" s="1">
        <f t="shared" si="2"/>
        <v>0</v>
      </c>
      <c r="AI10" s="1">
        <f t="shared" si="3"/>
        <v>0</v>
      </c>
      <c r="AJ10" s="1">
        <f t="shared" si="4"/>
        <v>0</v>
      </c>
      <c r="AK10" s="1">
        <f t="shared" si="5"/>
        <v>0</v>
      </c>
      <c r="AL10" s="1">
        <f t="shared" si="6"/>
        <v>0</v>
      </c>
      <c r="AM10" s="1">
        <f t="shared" si="11"/>
        <v>0</v>
      </c>
      <c r="AN10" s="1">
        <f t="shared" si="7"/>
        <v>0</v>
      </c>
      <c r="AO10" s="1">
        <f t="shared" si="8"/>
        <v>0</v>
      </c>
      <c r="AP10" s="1">
        <f t="shared" si="9"/>
        <v>0</v>
      </c>
      <c r="AQ10" s="1">
        <f t="shared" si="10"/>
        <v>0</v>
      </c>
      <c r="AR10" s="3" t="e">
        <f t="shared" si="12"/>
        <v>#DIV/0!</v>
      </c>
      <c r="AS10" s="3" t="e">
        <f t="shared" si="13"/>
        <v>#DIV/0!</v>
      </c>
      <c r="AT10" s="3" t="e">
        <f t="shared" si="14"/>
        <v>#DIV/0!</v>
      </c>
      <c r="AU10" s="3" t="e">
        <f t="shared" si="15"/>
        <v>#DIV/0!</v>
      </c>
      <c r="AV10" s="3" t="e">
        <f t="shared" si="16"/>
        <v>#DIV/0!</v>
      </c>
      <c r="AW10" s="1" t="e">
        <f t="shared" si="17"/>
        <v>#DIV/0!</v>
      </c>
    </row>
    <row r="11" spans="1:49" x14ac:dyDescent="0.25">
      <c r="A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f t="shared" si="1"/>
        <v>0</v>
      </c>
      <c r="AH11" s="1">
        <f t="shared" si="2"/>
        <v>0</v>
      </c>
      <c r="AI11" s="1">
        <f t="shared" si="3"/>
        <v>0</v>
      </c>
      <c r="AJ11" s="1">
        <f t="shared" si="4"/>
        <v>0</v>
      </c>
      <c r="AK11" s="1">
        <f t="shared" si="5"/>
        <v>0</v>
      </c>
      <c r="AL11" s="1">
        <f t="shared" si="6"/>
        <v>0</v>
      </c>
      <c r="AM11" s="1">
        <f t="shared" si="11"/>
        <v>0</v>
      </c>
      <c r="AN11" s="1">
        <f t="shared" si="7"/>
        <v>0</v>
      </c>
      <c r="AO11" s="1">
        <f t="shared" si="8"/>
        <v>0</v>
      </c>
      <c r="AP11" s="1">
        <f t="shared" si="9"/>
        <v>0</v>
      </c>
      <c r="AQ11" s="1">
        <f t="shared" si="10"/>
        <v>0</v>
      </c>
      <c r="AR11" s="3" t="e">
        <f t="shared" si="12"/>
        <v>#DIV/0!</v>
      </c>
      <c r="AS11" s="3" t="e">
        <f t="shared" si="13"/>
        <v>#DIV/0!</v>
      </c>
      <c r="AT11" s="3" t="e">
        <f t="shared" si="14"/>
        <v>#DIV/0!</v>
      </c>
      <c r="AU11" s="3" t="e">
        <f t="shared" si="15"/>
        <v>#DIV/0!</v>
      </c>
      <c r="AV11" s="3" t="e">
        <f t="shared" si="16"/>
        <v>#DIV/0!</v>
      </c>
      <c r="AW11" s="1" t="e">
        <f t="shared" si="17"/>
        <v>#DIV/0!</v>
      </c>
    </row>
    <row r="12" spans="1:49" x14ac:dyDescent="0.25">
      <c r="A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f t="shared" si="1"/>
        <v>0</v>
      </c>
      <c r="AH12" s="1">
        <f t="shared" si="2"/>
        <v>0</v>
      </c>
      <c r="AI12" s="1">
        <f t="shared" si="3"/>
        <v>0</v>
      </c>
      <c r="AJ12" s="1">
        <f t="shared" si="4"/>
        <v>0</v>
      </c>
      <c r="AK12" s="1">
        <f t="shared" si="5"/>
        <v>0</v>
      </c>
      <c r="AL12" s="1">
        <f t="shared" si="6"/>
        <v>0</v>
      </c>
      <c r="AM12" s="1">
        <f t="shared" si="11"/>
        <v>0</v>
      </c>
      <c r="AN12" s="1">
        <f t="shared" si="7"/>
        <v>0</v>
      </c>
      <c r="AO12" s="1">
        <f t="shared" si="8"/>
        <v>0</v>
      </c>
      <c r="AP12" s="1">
        <f t="shared" si="9"/>
        <v>0</v>
      </c>
      <c r="AQ12" s="1">
        <f t="shared" si="10"/>
        <v>0</v>
      </c>
      <c r="AR12" s="3" t="e">
        <f t="shared" si="12"/>
        <v>#DIV/0!</v>
      </c>
      <c r="AS12" s="3" t="e">
        <f t="shared" si="13"/>
        <v>#DIV/0!</v>
      </c>
      <c r="AT12" s="3" t="e">
        <f t="shared" si="14"/>
        <v>#DIV/0!</v>
      </c>
      <c r="AU12" s="3" t="e">
        <f t="shared" si="15"/>
        <v>#DIV/0!</v>
      </c>
      <c r="AV12" s="3" t="e">
        <f t="shared" si="16"/>
        <v>#DIV/0!</v>
      </c>
      <c r="AW12" s="1" t="e">
        <f t="shared" si="17"/>
        <v>#DIV/0!</v>
      </c>
    </row>
    <row r="13" spans="1:49" x14ac:dyDescent="0.25">
      <c r="A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f t="shared" si="1"/>
        <v>0</v>
      </c>
      <c r="AH13" s="1">
        <f t="shared" si="2"/>
        <v>0</v>
      </c>
      <c r="AI13" s="1">
        <f t="shared" si="3"/>
        <v>0</v>
      </c>
      <c r="AJ13" s="1">
        <f t="shared" si="4"/>
        <v>0</v>
      </c>
      <c r="AK13" s="1">
        <f t="shared" si="5"/>
        <v>0</v>
      </c>
      <c r="AL13" s="1">
        <f t="shared" si="6"/>
        <v>0</v>
      </c>
      <c r="AM13" s="1">
        <f t="shared" si="11"/>
        <v>0</v>
      </c>
      <c r="AN13" s="1">
        <f t="shared" si="7"/>
        <v>0</v>
      </c>
      <c r="AO13" s="1">
        <f t="shared" si="8"/>
        <v>0</v>
      </c>
      <c r="AP13" s="1">
        <f t="shared" si="9"/>
        <v>0</v>
      </c>
      <c r="AQ13" s="1">
        <f t="shared" si="10"/>
        <v>0</v>
      </c>
      <c r="AR13" s="3" t="e">
        <f t="shared" si="12"/>
        <v>#DIV/0!</v>
      </c>
      <c r="AS13" s="3" t="e">
        <f t="shared" si="13"/>
        <v>#DIV/0!</v>
      </c>
      <c r="AT13" s="3" t="e">
        <f t="shared" si="14"/>
        <v>#DIV/0!</v>
      </c>
      <c r="AU13" s="3" t="e">
        <f t="shared" si="15"/>
        <v>#DIV/0!</v>
      </c>
      <c r="AV13" s="3" t="e">
        <f t="shared" si="16"/>
        <v>#DIV/0!</v>
      </c>
      <c r="AW13" s="1" t="e">
        <f t="shared" si="17"/>
        <v>#DIV/0!</v>
      </c>
    </row>
    <row r="14" spans="1:49" x14ac:dyDescent="0.25">
      <c r="A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f t="shared" si="1"/>
        <v>0</v>
      </c>
      <c r="AH14" s="1">
        <f t="shared" si="2"/>
        <v>0</v>
      </c>
      <c r="AI14" s="1">
        <f t="shared" si="3"/>
        <v>0</v>
      </c>
      <c r="AJ14" s="1">
        <f t="shared" si="4"/>
        <v>0</v>
      </c>
      <c r="AK14" s="1">
        <f t="shared" si="5"/>
        <v>0</v>
      </c>
      <c r="AL14" s="1">
        <f t="shared" si="6"/>
        <v>0</v>
      </c>
      <c r="AM14" s="1">
        <f t="shared" si="11"/>
        <v>0</v>
      </c>
      <c r="AN14" s="1">
        <f t="shared" si="7"/>
        <v>0</v>
      </c>
      <c r="AO14" s="1">
        <f t="shared" si="8"/>
        <v>0</v>
      </c>
      <c r="AP14" s="1">
        <f t="shared" si="9"/>
        <v>0</v>
      </c>
      <c r="AQ14" s="1">
        <f t="shared" si="10"/>
        <v>0</v>
      </c>
      <c r="AR14" s="3" t="e">
        <f t="shared" si="12"/>
        <v>#DIV/0!</v>
      </c>
      <c r="AS14" s="3" t="e">
        <f t="shared" si="13"/>
        <v>#DIV/0!</v>
      </c>
      <c r="AT14" s="3" t="e">
        <f t="shared" si="14"/>
        <v>#DIV/0!</v>
      </c>
      <c r="AU14" s="3" t="e">
        <f t="shared" si="15"/>
        <v>#DIV/0!</v>
      </c>
      <c r="AV14" s="3" t="e">
        <f t="shared" si="16"/>
        <v>#DIV/0!</v>
      </c>
      <c r="AW14" s="1" t="e">
        <f t="shared" si="17"/>
        <v>#DIV/0!</v>
      </c>
    </row>
    <row r="15" spans="1:49" x14ac:dyDescent="0.25">
      <c r="AR15" s="3"/>
      <c r="AS15" s="3"/>
      <c r="AT15" s="3"/>
      <c r="AU15" s="3"/>
      <c r="AV15" s="3"/>
    </row>
    <row r="17" spans="37:37" x14ac:dyDescent="0.25">
      <c r="AK17" s="1">
        <f>(+S15-M15)</f>
        <v>0</v>
      </c>
    </row>
    <row r="18" spans="37:37" x14ac:dyDescent="0.25">
      <c r="AK18" s="1">
        <f>(Y15-AE15)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"/>
  <sheetViews>
    <sheetView workbookViewId="0">
      <selection activeCell="J31" sqref="J31"/>
    </sheetView>
  </sheetViews>
  <sheetFormatPr defaultRowHeight="15" x14ac:dyDescent="0.25"/>
  <sheetData>
    <row r="1" spans="1:49" x14ac:dyDescent="0.25">
      <c r="C1">
        <v>2012</v>
      </c>
      <c r="D1">
        <v>2013</v>
      </c>
      <c r="E1">
        <v>2014</v>
      </c>
      <c r="F1">
        <v>2015</v>
      </c>
      <c r="G1">
        <v>2016</v>
      </c>
      <c r="H1">
        <v>2017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2012</v>
      </c>
      <c r="P1">
        <v>2013</v>
      </c>
      <c r="Q1">
        <v>2014</v>
      </c>
      <c r="R1">
        <v>2015</v>
      </c>
      <c r="S1">
        <v>2016</v>
      </c>
      <c r="T1">
        <v>2017</v>
      </c>
      <c r="U1">
        <v>2012</v>
      </c>
      <c r="V1">
        <v>2013</v>
      </c>
      <c r="W1">
        <v>2014</v>
      </c>
      <c r="X1">
        <v>2015</v>
      </c>
      <c r="Y1">
        <v>2016</v>
      </c>
      <c r="Z1">
        <v>2017</v>
      </c>
      <c r="AA1">
        <v>2012</v>
      </c>
      <c r="AB1">
        <v>2013</v>
      </c>
      <c r="AC1">
        <v>2014</v>
      </c>
      <c r="AD1">
        <v>2015</v>
      </c>
      <c r="AE1">
        <v>2016</v>
      </c>
      <c r="AF1">
        <v>2017</v>
      </c>
      <c r="AG1">
        <v>2012</v>
      </c>
      <c r="AH1">
        <v>2013</v>
      </c>
      <c r="AI1">
        <v>2014</v>
      </c>
      <c r="AJ1">
        <v>2015</v>
      </c>
      <c r="AK1">
        <v>2016</v>
      </c>
      <c r="AL1">
        <v>2017</v>
      </c>
      <c r="AM1">
        <v>2013</v>
      </c>
      <c r="AN1">
        <v>2014</v>
      </c>
      <c r="AO1">
        <v>2015</v>
      </c>
      <c r="AP1">
        <v>2016</v>
      </c>
      <c r="AQ1">
        <v>2017</v>
      </c>
      <c r="AR1">
        <v>2013</v>
      </c>
      <c r="AS1">
        <v>2014</v>
      </c>
      <c r="AT1">
        <v>2015</v>
      </c>
      <c r="AU1">
        <v>2016</v>
      </c>
      <c r="AV1">
        <v>2017</v>
      </c>
    </row>
    <row r="2" spans="1:49" x14ac:dyDescent="0.25">
      <c r="A2" t="s">
        <v>0</v>
      </c>
      <c r="C2" t="s">
        <v>29</v>
      </c>
      <c r="D2" t="s">
        <v>24</v>
      </c>
      <c r="E2" t="s">
        <v>19</v>
      </c>
      <c r="F2" t="s">
        <v>14</v>
      </c>
      <c r="G2" t="s">
        <v>35</v>
      </c>
      <c r="H2" t="s">
        <v>41</v>
      </c>
      <c r="I2" t="s">
        <v>30</v>
      </c>
      <c r="J2" t="s">
        <v>25</v>
      </c>
      <c r="K2" t="s">
        <v>20</v>
      </c>
      <c r="L2" t="s">
        <v>15</v>
      </c>
      <c r="M2" t="s">
        <v>36</v>
      </c>
      <c r="N2" t="s">
        <v>42</v>
      </c>
      <c r="O2" t="s">
        <v>31</v>
      </c>
      <c r="P2" t="s">
        <v>26</v>
      </c>
      <c r="Q2" t="s">
        <v>21</v>
      </c>
      <c r="R2" t="s">
        <v>16</v>
      </c>
      <c r="S2" t="s">
        <v>37</v>
      </c>
      <c r="T2" t="s">
        <v>43</v>
      </c>
      <c r="U2" t="s">
        <v>32</v>
      </c>
      <c r="V2" t="s">
        <v>27</v>
      </c>
      <c r="W2" t="s">
        <v>22</v>
      </c>
      <c r="X2" t="s">
        <v>17</v>
      </c>
      <c r="Y2" t="s">
        <v>38</v>
      </c>
      <c r="Z2" t="s">
        <v>44</v>
      </c>
      <c r="AA2" t="s">
        <v>33</v>
      </c>
      <c r="AB2" t="s">
        <v>28</v>
      </c>
      <c r="AC2" t="s">
        <v>23</v>
      </c>
      <c r="AD2" t="s">
        <v>18</v>
      </c>
      <c r="AE2" t="s">
        <v>39</v>
      </c>
      <c r="AF2" t="s">
        <v>45</v>
      </c>
      <c r="AG2" t="s">
        <v>2</v>
      </c>
      <c r="AH2" t="s">
        <v>2</v>
      </c>
      <c r="AI2" t="s">
        <v>2</v>
      </c>
      <c r="AJ2" t="s">
        <v>2</v>
      </c>
      <c r="AK2" t="s">
        <v>2</v>
      </c>
      <c r="AL2" t="s">
        <v>2</v>
      </c>
      <c r="AM2" t="s">
        <v>1</v>
      </c>
      <c r="AN2" t="s">
        <v>1</v>
      </c>
      <c r="AO2" t="s">
        <v>1</v>
      </c>
      <c r="AP2" t="s">
        <v>1</v>
      </c>
      <c r="AQ2" t="s">
        <v>1</v>
      </c>
      <c r="AS2" t="s">
        <v>3</v>
      </c>
      <c r="AT2" t="s">
        <v>3</v>
      </c>
      <c r="AU2" t="s">
        <v>3</v>
      </c>
      <c r="AV2" t="s">
        <v>3</v>
      </c>
      <c r="AW2" t="s">
        <v>4</v>
      </c>
    </row>
    <row r="3" spans="1:49" x14ac:dyDescent="0.25">
      <c r="A3" t="s">
        <v>5</v>
      </c>
      <c r="C3">
        <v>466.90798950195313</v>
      </c>
      <c r="D3">
        <v>472.07699584960938</v>
      </c>
      <c r="E3">
        <v>465.79098510742188</v>
      </c>
      <c r="F3">
        <v>458.6409912109375</v>
      </c>
      <c r="G3">
        <v>436.08700561523438</v>
      </c>
      <c r="H3">
        <v>440.60299682617188</v>
      </c>
      <c r="I3">
        <v>23.486000061035156</v>
      </c>
      <c r="J3">
        <v>38.226001739501953</v>
      </c>
      <c r="K3">
        <v>75.987998962402344</v>
      </c>
      <c r="L3">
        <v>4.3639998435974121</v>
      </c>
      <c r="M3">
        <v>0.43599998950958252</v>
      </c>
      <c r="N3">
        <v>0.21400000154972076</v>
      </c>
      <c r="O3">
        <v>184.03300476074219</v>
      </c>
      <c r="P3">
        <v>191.61700439453125</v>
      </c>
      <c r="Q3">
        <v>209.45100402832031</v>
      </c>
      <c r="R3">
        <v>132.69700622558594</v>
      </c>
      <c r="S3">
        <v>166.875</v>
      </c>
      <c r="T3">
        <v>155.46299743652344</v>
      </c>
      <c r="U3">
        <v>3.3280000686645508</v>
      </c>
      <c r="V3">
        <v>6.2979998588562012</v>
      </c>
      <c r="W3">
        <v>0.29199999570846558</v>
      </c>
      <c r="X3">
        <v>28.312000274658203</v>
      </c>
      <c r="Y3">
        <v>90.330001831054688</v>
      </c>
      <c r="Z3">
        <v>59.324001312255859</v>
      </c>
      <c r="AA3">
        <v>93.696998596191406</v>
      </c>
      <c r="AB3">
        <v>100.90599822998047</v>
      </c>
      <c r="AC3">
        <v>99.290000915527344</v>
      </c>
      <c r="AD3">
        <v>123.50700378417969</v>
      </c>
      <c r="AE3">
        <v>177.94400024414063</v>
      </c>
      <c r="AF3">
        <v>156.66200256347656</v>
      </c>
      <c r="AG3">
        <v>70.178006172180176</v>
      </c>
      <c r="AH3">
        <v>58.783004283905029</v>
      </c>
      <c r="AI3">
        <v>34.465004146099091</v>
      </c>
      <c r="AJ3">
        <v>33.138002872467041</v>
      </c>
      <c r="AK3">
        <v>78.82500159740448</v>
      </c>
      <c r="AL3">
        <v>57.910996183753014</v>
      </c>
      <c r="AM3">
        <v>-11.395001888275146</v>
      </c>
      <c r="AN3">
        <v>-24.318000137805939</v>
      </c>
      <c r="AO3">
        <v>-1.3270012736320496</v>
      </c>
      <c r="AP3">
        <v>45.686998724937439</v>
      </c>
      <c r="AQ3">
        <v>-20.914005413651466</v>
      </c>
      <c r="AR3" s="3">
        <v>-2.4138015595882325E-2</v>
      </c>
      <c r="AS3" s="3">
        <v>-5.2207966481355714E-2</v>
      </c>
      <c r="AT3" s="3">
        <v>-2.8933333458232846E-3</v>
      </c>
      <c r="AU3" s="3">
        <v>0.10476578787410078</v>
      </c>
      <c r="AV3" s="3">
        <v>-4.7466779763875568E-2</v>
      </c>
      <c r="AW3" s="3">
        <v>-4.3880614625672236E-3</v>
      </c>
    </row>
    <row r="4" spans="1:49" x14ac:dyDescent="0.25">
      <c r="A4" t="s">
        <v>6</v>
      </c>
      <c r="C4">
        <v>2876.888916015625</v>
      </c>
      <c r="D4">
        <v>2901.85791015625</v>
      </c>
      <c r="E4">
        <v>3011.327880859375</v>
      </c>
      <c r="F4">
        <v>3159</v>
      </c>
      <c r="G4">
        <v>3302</v>
      </c>
      <c r="H4">
        <v>3357</v>
      </c>
      <c r="I4">
        <v>54.188999176025391</v>
      </c>
      <c r="J4">
        <v>55.469001770019531</v>
      </c>
      <c r="K4">
        <v>36.938999176025391</v>
      </c>
      <c r="L4">
        <v>66</v>
      </c>
      <c r="M4">
        <v>95</v>
      </c>
      <c r="N4">
        <v>82</v>
      </c>
      <c r="O4">
        <v>499.44699096679688</v>
      </c>
      <c r="P4">
        <v>550.3900146484375</v>
      </c>
      <c r="Q4">
        <v>661.3690185546875</v>
      </c>
      <c r="R4">
        <v>657</v>
      </c>
      <c r="S4">
        <v>784</v>
      </c>
      <c r="T4">
        <v>720</v>
      </c>
      <c r="U4">
        <v>385.90399169921875</v>
      </c>
      <c r="V4">
        <v>644.48101806640625</v>
      </c>
      <c r="W4">
        <v>511.09100341796875</v>
      </c>
      <c r="X4">
        <v>682</v>
      </c>
      <c r="Y4">
        <v>1423</v>
      </c>
      <c r="Z4">
        <v>1227</v>
      </c>
      <c r="AA4">
        <v>994.83197021484375</v>
      </c>
      <c r="AB4">
        <v>1235.532958984375</v>
      </c>
      <c r="AC4">
        <v>1240.998046875</v>
      </c>
      <c r="AD4">
        <v>1533</v>
      </c>
      <c r="AE4">
        <v>2392</v>
      </c>
      <c r="AF4">
        <v>2325</v>
      </c>
      <c r="AG4">
        <v>-163.66998672485352</v>
      </c>
      <c r="AH4">
        <v>-96.130928039550781</v>
      </c>
      <c r="AI4">
        <v>-105.47702407836914</v>
      </c>
      <c r="AJ4">
        <v>-260</v>
      </c>
      <c r="AK4">
        <v>-280</v>
      </c>
      <c r="AL4">
        <v>-460</v>
      </c>
      <c r="AM4">
        <v>67.539058685302734</v>
      </c>
      <c r="AN4">
        <v>-9.3460960388183594</v>
      </c>
      <c r="AO4">
        <v>-154.52297592163086</v>
      </c>
      <c r="AP4">
        <v>-20</v>
      </c>
      <c r="AQ4">
        <v>-180</v>
      </c>
      <c r="AR4" s="3">
        <v>2.3274419622312283E-2</v>
      </c>
      <c r="AS4" s="3">
        <v>-3.1036461018489835E-3</v>
      </c>
      <c r="AT4" s="3">
        <v>-4.8915155404124992E-2</v>
      </c>
      <c r="AU4" s="3">
        <v>-6.0569351907934586E-3</v>
      </c>
      <c r="AV4" s="3">
        <v>-5.3619302949061663E-2</v>
      </c>
      <c r="AW4" s="3">
        <v>-1.7684124004703362E-2</v>
      </c>
    </row>
    <row r="5" spans="1:49" x14ac:dyDescent="0.25">
      <c r="A5" t="s">
        <v>7</v>
      </c>
      <c r="C5">
        <v>757.760009765625</v>
      </c>
      <c r="D5">
        <v>768.64300537109375</v>
      </c>
      <c r="E5">
        <v>779.90301513671875</v>
      </c>
      <c r="F5">
        <v>814.2039794921875</v>
      </c>
      <c r="G5">
        <v>819.875</v>
      </c>
      <c r="H5">
        <v>809.5250244140625</v>
      </c>
      <c r="I5">
        <v>5.5209999084472656</v>
      </c>
      <c r="J5">
        <v>5.0580000877380371</v>
      </c>
      <c r="K5">
        <v>4.1380000114440918</v>
      </c>
      <c r="L5">
        <v>3.2290000915527344</v>
      </c>
      <c r="M5">
        <v>3.7630000114440918</v>
      </c>
      <c r="N5">
        <v>4.2039999961853027</v>
      </c>
      <c r="O5">
        <v>260.89401245117188</v>
      </c>
      <c r="P5">
        <v>171.66900634765625</v>
      </c>
      <c r="Q5">
        <v>152.52200317382813</v>
      </c>
      <c r="R5">
        <v>128.3699951171875</v>
      </c>
      <c r="S5">
        <v>128.64999389648438</v>
      </c>
      <c r="T5">
        <v>131.24600219726563</v>
      </c>
      <c r="U5">
        <v>125.42099761962891</v>
      </c>
      <c r="V5">
        <v>123.02799987792969</v>
      </c>
      <c r="W5">
        <v>77.01300048828125</v>
      </c>
      <c r="X5">
        <v>52.313999176025391</v>
      </c>
      <c r="Y5">
        <v>157.20599365234375</v>
      </c>
      <c r="Z5">
        <v>139.04800415039063</v>
      </c>
      <c r="AA5">
        <v>274.16400146484375</v>
      </c>
      <c r="AB5">
        <v>266.91000366210938</v>
      </c>
      <c r="AC5">
        <v>225.33500671386719</v>
      </c>
      <c r="AD5">
        <v>193.19900512695313</v>
      </c>
      <c r="AE5">
        <v>301.5360107421875</v>
      </c>
      <c r="AF5">
        <v>284.48800659179688</v>
      </c>
      <c r="AG5">
        <v>106.63000869750977</v>
      </c>
      <c r="AH5">
        <v>22.729002475738525</v>
      </c>
      <c r="AI5">
        <v>6.1996936798095703E-2</v>
      </c>
      <c r="AJ5">
        <v>-15.744010925292969</v>
      </c>
      <c r="AK5">
        <v>-19.443023204803467</v>
      </c>
      <c r="AL5">
        <v>-18.398000240325928</v>
      </c>
      <c r="AM5">
        <v>-83.90100622177124</v>
      </c>
      <c r="AN5">
        <v>-22.66700553894043</v>
      </c>
      <c r="AO5">
        <v>-15.806007862091064</v>
      </c>
      <c r="AP5">
        <v>-3.699012279510498</v>
      </c>
      <c r="AQ5">
        <v>1.0450229644775391</v>
      </c>
      <c r="AR5" s="3">
        <v>-0.10915471244191523</v>
      </c>
      <c r="AS5" s="3">
        <v>-2.9063877301419141E-2</v>
      </c>
      <c r="AT5" s="3">
        <v>-1.9412835432159329E-2</v>
      </c>
      <c r="AU5" s="3">
        <v>-4.511678340613506E-3</v>
      </c>
      <c r="AV5" s="3">
        <v>1.2909087834979912E-3</v>
      </c>
      <c r="AW5" s="3">
        <v>-3.2170438946521843E-2</v>
      </c>
    </row>
    <row r="6" spans="1:49" x14ac:dyDescent="0.25">
      <c r="A6" t="s">
        <v>8</v>
      </c>
      <c r="C6">
        <v>70.563003540039063</v>
      </c>
      <c r="D6">
        <v>69.072998046875</v>
      </c>
      <c r="E6">
        <v>72.464996337890625</v>
      </c>
      <c r="F6">
        <v>77.024002075195313</v>
      </c>
      <c r="G6">
        <v>79.088996887207031</v>
      </c>
      <c r="H6">
        <v>82.235000610351563</v>
      </c>
      <c r="I6">
        <v>0.61699998378753662</v>
      </c>
      <c r="J6">
        <v>0.42199999094009399</v>
      </c>
      <c r="K6">
        <v>0.24300000071525574</v>
      </c>
      <c r="L6">
        <v>0.20900000631809235</v>
      </c>
      <c r="M6">
        <v>0.22599999606609344</v>
      </c>
      <c r="N6">
        <v>0.95200002193450928</v>
      </c>
      <c r="O6">
        <v>13.479999542236328</v>
      </c>
      <c r="P6">
        <v>13.253999710083008</v>
      </c>
      <c r="Q6">
        <v>16.648000717163086</v>
      </c>
      <c r="R6">
        <v>14.444000244140625</v>
      </c>
      <c r="S6">
        <v>14.635000228881836</v>
      </c>
      <c r="T6">
        <v>18.985000610351563</v>
      </c>
      <c r="U6">
        <v>12.578000068664551</v>
      </c>
      <c r="V6">
        <v>12.210000038146973</v>
      </c>
      <c r="W6">
        <v>19.87700080871582</v>
      </c>
      <c r="X6">
        <v>12.321999549865723</v>
      </c>
      <c r="Y6">
        <v>8.4779996871948242</v>
      </c>
      <c r="Z6">
        <v>11.258000373840332</v>
      </c>
      <c r="AA6">
        <v>24.938999176025391</v>
      </c>
      <c r="AB6">
        <v>25.562999725341797</v>
      </c>
      <c r="AC6">
        <v>30.191999435424805</v>
      </c>
      <c r="AD6">
        <v>23.218000411987305</v>
      </c>
      <c r="AE6">
        <v>19.327999114990234</v>
      </c>
      <c r="AF6">
        <v>28.461000442504883</v>
      </c>
      <c r="AG6">
        <v>0.50200045108795166</v>
      </c>
      <c r="AH6">
        <v>-0.5209999680519104</v>
      </c>
      <c r="AI6">
        <v>6.0900020897388458</v>
      </c>
      <c r="AJ6">
        <v>3.3389993757009506</v>
      </c>
      <c r="AK6">
        <v>3.5590008050203323</v>
      </c>
      <c r="AL6">
        <v>0.83000051975250244</v>
      </c>
      <c r="AM6">
        <v>-1.0230004191398621</v>
      </c>
      <c r="AN6">
        <v>6.6110020577907562</v>
      </c>
      <c r="AO6">
        <v>-2.7510027140378952</v>
      </c>
      <c r="AP6">
        <v>0.22000142931938171</v>
      </c>
      <c r="AQ6">
        <v>-2.7290002852678299</v>
      </c>
      <c r="AR6" s="3">
        <v>-1.4810424450457811E-2</v>
      </c>
      <c r="AS6" s="3">
        <v>9.1230282093231599E-2</v>
      </c>
      <c r="AT6" s="3">
        <v>-3.5716174697754684E-2</v>
      </c>
      <c r="AU6" s="3">
        <v>2.7816945210866347E-3</v>
      </c>
      <c r="AV6" s="3">
        <v>-3.3185386575218308E-2</v>
      </c>
      <c r="AW6" s="3">
        <v>2.0599981781774857E-3</v>
      </c>
    </row>
    <row r="7" spans="1:49" x14ac:dyDescent="0.25">
      <c r="A7" t="s">
        <v>9</v>
      </c>
      <c r="C7">
        <v>559.96600341796875</v>
      </c>
      <c r="D7">
        <v>584.10302734375</v>
      </c>
      <c r="E7">
        <v>597.4990234375</v>
      </c>
      <c r="F7">
        <v>588.36798095703125</v>
      </c>
      <c r="G7">
        <v>609.3699951171875</v>
      </c>
      <c r="H7">
        <v>666.8900146484375</v>
      </c>
      <c r="I7">
        <v>38.790000915527344</v>
      </c>
      <c r="J7">
        <v>27.506000518798828</v>
      </c>
      <c r="K7">
        <v>19.586999893188477</v>
      </c>
      <c r="L7">
        <v>9.3369998931884766</v>
      </c>
      <c r="M7">
        <v>25.892000198364258</v>
      </c>
      <c r="N7">
        <v>95.375999450683594</v>
      </c>
      <c r="O7">
        <v>146.56399536132813</v>
      </c>
      <c r="P7">
        <v>139.49000549316406</v>
      </c>
      <c r="Q7">
        <v>154.12399291992188</v>
      </c>
      <c r="R7">
        <v>127.5780029296875</v>
      </c>
      <c r="S7">
        <v>142.06900024414063</v>
      </c>
      <c r="T7">
        <v>227.87300109863281</v>
      </c>
      <c r="U7">
        <v>136.25799560546875</v>
      </c>
      <c r="V7">
        <v>54.722999572753906</v>
      </c>
      <c r="W7">
        <v>85.722000122070313</v>
      </c>
      <c r="X7">
        <v>40.215000152587891</v>
      </c>
      <c r="Y7">
        <v>123.30799865722656</v>
      </c>
      <c r="Z7">
        <v>291.01998901367188</v>
      </c>
      <c r="AA7">
        <v>243.06700134277344</v>
      </c>
      <c r="AB7">
        <v>166.58399963378906</v>
      </c>
      <c r="AC7">
        <v>217.70599365234375</v>
      </c>
      <c r="AD7">
        <v>148.45500183105469</v>
      </c>
      <c r="AE7">
        <v>250.22999572753906</v>
      </c>
      <c r="AF7">
        <v>490.95901489257813</v>
      </c>
      <c r="AG7">
        <v>0.96498870849609375</v>
      </c>
      <c r="AH7">
        <v>0.12300491333007813</v>
      </c>
      <c r="AI7">
        <v>2.5529994964599609</v>
      </c>
      <c r="AJ7">
        <v>10.001001358032227</v>
      </c>
      <c r="AK7">
        <v>-10.744997024536133</v>
      </c>
      <c r="AL7">
        <v>-67.442024230957031</v>
      </c>
      <c r="AM7">
        <v>-0.84198379516601563</v>
      </c>
      <c r="AN7">
        <v>2.4299945831298828</v>
      </c>
      <c r="AO7">
        <v>7.4480018615722656</v>
      </c>
      <c r="AP7">
        <v>-20.745998382568359</v>
      </c>
      <c r="AQ7">
        <v>-56.697027206420898</v>
      </c>
      <c r="AR7" s="3">
        <v>-1.4414987694807827E-3</v>
      </c>
      <c r="AS7" s="3">
        <v>4.0669431878729533E-3</v>
      </c>
      <c r="AT7" s="3">
        <v>1.2658747760980209E-2</v>
      </c>
      <c r="AU7" s="3">
        <v>-3.4044994910815571E-2</v>
      </c>
      <c r="AV7" s="3">
        <v>-8.5017058227074685E-2</v>
      </c>
      <c r="AW7" s="3">
        <v>-2.0755572191703577E-2</v>
      </c>
    </row>
    <row r="8" spans="1:49" x14ac:dyDescent="0.25">
      <c r="A8" t="s">
        <v>10</v>
      </c>
      <c r="C8">
        <v>110.37899780273438</v>
      </c>
      <c r="D8">
        <v>114.84600067138672</v>
      </c>
      <c r="E8">
        <v>117.13899993896484</v>
      </c>
      <c r="F8">
        <v>126.02500152587891</v>
      </c>
      <c r="G8">
        <v>132.906005859375</v>
      </c>
      <c r="H8">
        <v>130.77499389648438</v>
      </c>
      <c r="I8">
        <v>3.0250000953674316</v>
      </c>
      <c r="J8">
        <v>4.8340001106262207</v>
      </c>
      <c r="K8">
        <v>2.6730000972747803</v>
      </c>
      <c r="L8">
        <v>3.4690001010894775</v>
      </c>
      <c r="M8">
        <v>3.8789999485015869</v>
      </c>
      <c r="N8">
        <v>4.9369997978210449</v>
      </c>
      <c r="O8">
        <v>24.613000869750977</v>
      </c>
      <c r="P8">
        <v>25.83799934387207</v>
      </c>
      <c r="Q8">
        <v>22.86400032043457</v>
      </c>
      <c r="R8">
        <v>24.409999847412109</v>
      </c>
      <c r="S8">
        <v>26.715999603271484</v>
      </c>
      <c r="T8">
        <v>29.246999740600586</v>
      </c>
      <c r="U8">
        <v>39.080001831054688</v>
      </c>
      <c r="V8">
        <v>33.83599853515625</v>
      </c>
      <c r="W8">
        <v>24.909999847412109</v>
      </c>
      <c r="X8">
        <v>8.7390003204345703</v>
      </c>
      <c r="Y8">
        <v>18.159000396728516</v>
      </c>
      <c r="Z8">
        <v>34.865001678466797</v>
      </c>
      <c r="AA8">
        <v>55.931999206542969</v>
      </c>
      <c r="AB8">
        <v>52.678001403808594</v>
      </c>
      <c r="AC8">
        <v>43.872001647949219</v>
      </c>
      <c r="AD8">
        <v>28.319000244140625</v>
      </c>
      <c r="AE8">
        <v>47.055999755859375</v>
      </c>
      <c r="AF8">
        <v>64.537002563476563</v>
      </c>
      <c r="AG8">
        <v>4.7360033988952637</v>
      </c>
      <c r="AH8">
        <v>2.1619963645935059</v>
      </c>
      <c r="AI8">
        <v>1.2289984226226807</v>
      </c>
      <c r="AJ8">
        <v>1.3609998226165771</v>
      </c>
      <c r="AK8">
        <v>-6.0599997043609619</v>
      </c>
      <c r="AL8">
        <v>-5.3620009422302246</v>
      </c>
      <c r="AM8">
        <v>-2.5740070343017578</v>
      </c>
      <c r="AN8">
        <v>-0.9329979419708252</v>
      </c>
      <c r="AO8">
        <v>0.13200139999389648</v>
      </c>
      <c r="AP8">
        <v>-7.4209995269775391</v>
      </c>
      <c r="AQ8">
        <v>0.6979987621307373</v>
      </c>
      <c r="AR8" s="3">
        <v>-2.2412683238895389E-2</v>
      </c>
      <c r="AS8" s="3">
        <v>-7.9648788401553948E-3</v>
      </c>
      <c r="AT8" s="3">
        <v>1.0474223241075727E-3</v>
      </c>
      <c r="AU8" s="3">
        <v>-5.5836449820255228E-2</v>
      </c>
      <c r="AV8" s="3">
        <v>5.3374023682481826E-3</v>
      </c>
      <c r="AW8" s="3">
        <v>-1.596583744139005E-2</v>
      </c>
    </row>
    <row r="9" spans="1:49" x14ac:dyDescent="0.25">
      <c r="A9" t="s">
        <v>40</v>
      </c>
      <c r="C9">
        <v>261.5469970703125</v>
      </c>
      <c r="D9">
        <v>276.86898803710938</v>
      </c>
      <c r="E9">
        <v>319.66799926757813</v>
      </c>
      <c r="F9">
        <v>305.08200073242188</v>
      </c>
      <c r="G9">
        <v>339.70599365234375</v>
      </c>
      <c r="H9">
        <v>389.22500610351563</v>
      </c>
      <c r="I9">
        <v>2.5220000743865967</v>
      </c>
      <c r="J9">
        <v>2.2990000247955322</v>
      </c>
      <c r="K9">
        <v>2.3989999294281006</v>
      </c>
      <c r="L9">
        <v>5.2389998435974121</v>
      </c>
      <c r="M9">
        <v>25.350000381469727</v>
      </c>
      <c r="N9">
        <v>7.7989997863769531</v>
      </c>
      <c r="O9">
        <v>42.910999298095703</v>
      </c>
      <c r="P9">
        <v>39.652000427246094</v>
      </c>
      <c r="Q9">
        <v>68.093002319335938</v>
      </c>
      <c r="R9">
        <v>73.375999450683594</v>
      </c>
      <c r="S9">
        <v>99.611000061035156</v>
      </c>
      <c r="T9">
        <v>66.858001708984375</v>
      </c>
      <c r="U9">
        <v>20.691999435424805</v>
      </c>
      <c r="V9">
        <v>22.954000473022461</v>
      </c>
      <c r="W9">
        <v>13.784000396728516</v>
      </c>
      <c r="X9">
        <v>38.090999603271484</v>
      </c>
      <c r="Y9">
        <v>14.324999809265137</v>
      </c>
      <c r="Z9">
        <v>25</v>
      </c>
      <c r="AA9">
        <v>49.106998443603516</v>
      </c>
      <c r="AB9">
        <v>59.194999694824219</v>
      </c>
      <c r="AC9">
        <v>44.694000244140625</v>
      </c>
      <c r="AD9">
        <v>79.623001098632813</v>
      </c>
      <c r="AE9">
        <v>63.573001861572266</v>
      </c>
      <c r="AF9">
        <v>85.052001953125</v>
      </c>
      <c r="AG9">
        <v>11.974000215530396</v>
      </c>
      <c r="AH9">
        <v>1.1120011806488037</v>
      </c>
      <c r="AI9">
        <v>34.784002542495728</v>
      </c>
      <c r="AJ9">
        <v>26.604998111724854</v>
      </c>
      <c r="AK9">
        <v>25.012997627258301</v>
      </c>
      <c r="AL9">
        <v>-0.99300003051757813</v>
      </c>
      <c r="AM9">
        <v>-10.861999034881592</v>
      </c>
      <c r="AN9">
        <v>33.672001361846924</v>
      </c>
      <c r="AO9">
        <v>-8.179004430770874</v>
      </c>
      <c r="AP9">
        <v>-1.5920004844665527</v>
      </c>
      <c r="AQ9">
        <v>-26.005997657775879</v>
      </c>
      <c r="AR9" s="3">
        <v>-3.9231548148056704E-2</v>
      </c>
      <c r="AS9" s="3">
        <v>0.10533428882151501</v>
      </c>
      <c r="AT9" s="3">
        <v>-2.6809200185967146E-2</v>
      </c>
      <c r="AU9" s="3">
        <v>-4.6864068171131867E-3</v>
      </c>
      <c r="AV9" s="3">
        <v>-6.6814817265002505E-2</v>
      </c>
      <c r="AW9" s="3">
        <v>-6.441536718924906E-3</v>
      </c>
    </row>
    <row r="10" spans="1:49" x14ac:dyDescent="0.25">
      <c r="A10" t="s">
        <v>11</v>
      </c>
      <c r="C10">
        <v>41.446998596191406</v>
      </c>
      <c r="D10">
        <v>42.382999420166016</v>
      </c>
      <c r="E10">
        <v>45.900001525878906</v>
      </c>
      <c r="F10">
        <v>47.089000701904297</v>
      </c>
      <c r="G10">
        <v>47.583999633789063</v>
      </c>
      <c r="H10">
        <v>48.589000701904297</v>
      </c>
      <c r="I10">
        <v>4.0120000839233398</v>
      </c>
      <c r="J10">
        <v>7.6599998474121094</v>
      </c>
      <c r="K10">
        <v>1.4950000047683716</v>
      </c>
      <c r="L10">
        <v>2.8789999485015869</v>
      </c>
      <c r="M10">
        <v>4.2090001106262207</v>
      </c>
      <c r="N10">
        <v>2.0000000949949026E-3</v>
      </c>
      <c r="O10">
        <v>11.645000457763672</v>
      </c>
      <c r="P10">
        <v>15.232000350952148</v>
      </c>
      <c r="Q10">
        <v>11.232999801635742</v>
      </c>
      <c r="R10">
        <v>11.791999816894531</v>
      </c>
      <c r="S10">
        <v>12.619999885559082</v>
      </c>
      <c r="T10">
        <v>8.6110000610351563</v>
      </c>
      <c r="U10">
        <v>4.1999999433755875E-2</v>
      </c>
      <c r="V10">
        <v>4.3000001460313797E-2</v>
      </c>
      <c r="W10">
        <v>4.3000001460313797E-2</v>
      </c>
      <c r="X10">
        <v>4.3999999761581421E-2</v>
      </c>
      <c r="Y10">
        <v>4.3999999761581421E-2</v>
      </c>
      <c r="Z10">
        <v>1.0440000295639038</v>
      </c>
      <c r="AA10">
        <v>5.4739999771118164</v>
      </c>
      <c r="AB10">
        <v>7.8429999351501465</v>
      </c>
      <c r="AC10">
        <v>5.929999828338623</v>
      </c>
      <c r="AD10">
        <v>6.1970000267028809</v>
      </c>
      <c r="AE10">
        <v>8.1840000152587891</v>
      </c>
      <c r="AF10">
        <v>9.1450004577636719</v>
      </c>
      <c r="AG10">
        <v>2.2010003961622715</v>
      </c>
      <c r="AH10">
        <v>-0.22799943014979362</v>
      </c>
      <c r="AI10">
        <v>3.8509999699890614</v>
      </c>
      <c r="AJ10">
        <v>2.7599998414516449</v>
      </c>
      <c r="AK10">
        <v>0.27099975943565369</v>
      </c>
      <c r="AL10">
        <v>0.50799963274039328</v>
      </c>
      <c r="AM10">
        <v>-2.4289998263120651</v>
      </c>
      <c r="AN10">
        <v>4.078999400138855</v>
      </c>
      <c r="AO10">
        <v>-1.0910001285374165</v>
      </c>
      <c r="AP10">
        <v>-2.4890000820159912</v>
      </c>
      <c r="AQ10">
        <v>0.23699987330473959</v>
      </c>
      <c r="AR10" s="3">
        <v>-5.7310710887449282E-2</v>
      </c>
      <c r="AS10" s="3">
        <v>8.8867086373386542E-2</v>
      </c>
      <c r="AT10" s="3">
        <v>-2.3168895331713759E-2</v>
      </c>
      <c r="AU10" s="3">
        <v>-5.230750044493044E-2</v>
      </c>
      <c r="AV10" s="3">
        <v>4.8776445261499504E-3</v>
      </c>
      <c r="AW10" s="3">
        <v>-7.8084751529113967E-3</v>
      </c>
    </row>
    <row r="12" spans="1:49" x14ac:dyDescent="0.25">
      <c r="AW12" s="5"/>
    </row>
    <row r="13" spans="1:49" x14ac:dyDescent="0.25">
      <c r="AU13" t="s">
        <v>34</v>
      </c>
      <c r="AW13" s="10">
        <f>MEDIAN(AW3:AW10)</f>
        <v>-1.1887156297150724E-2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5"/>
  <sheetViews>
    <sheetView tabSelected="1" zoomScaleNormal="100" workbookViewId="0">
      <selection activeCell="M60" sqref="M60"/>
    </sheetView>
  </sheetViews>
  <sheetFormatPr defaultRowHeight="15" x14ac:dyDescent="0.25"/>
  <cols>
    <col min="2" max="2" width="24.5703125" customWidth="1"/>
  </cols>
  <sheetData>
    <row r="5" spans="1:11" x14ac:dyDescent="0.25">
      <c r="B5" s="12" t="s">
        <v>0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40</v>
      </c>
      <c r="J5" s="12" t="s">
        <v>11</v>
      </c>
      <c r="K5" s="12"/>
    </row>
    <row r="7" spans="1:11" x14ac:dyDescent="0.25">
      <c r="A7">
        <v>2012</v>
      </c>
      <c r="B7" t="s">
        <v>29</v>
      </c>
      <c r="C7">
        <v>466.90798950195313</v>
      </c>
      <c r="D7">
        <v>2876.888916015625</v>
      </c>
      <c r="E7">
        <v>757.760009765625</v>
      </c>
      <c r="F7">
        <v>70.563003540039063</v>
      </c>
      <c r="G7">
        <v>559.96600341796875</v>
      </c>
      <c r="H7">
        <v>110.37899780273438</v>
      </c>
      <c r="I7">
        <v>261.5469970703125</v>
      </c>
      <c r="J7">
        <v>41.446998596191406</v>
      </c>
    </row>
    <row r="8" spans="1:11" x14ac:dyDescent="0.25">
      <c r="A8">
        <v>2013</v>
      </c>
      <c r="B8" t="s">
        <v>24</v>
      </c>
      <c r="C8">
        <v>472.07699584960938</v>
      </c>
      <c r="D8">
        <v>2901.85791015625</v>
      </c>
      <c r="E8">
        <v>768.64300537109375</v>
      </c>
      <c r="F8">
        <v>69.072998046875</v>
      </c>
      <c r="G8">
        <v>584.10302734375</v>
      </c>
      <c r="H8">
        <v>114.84600067138672</v>
      </c>
      <c r="I8">
        <v>276.86898803710938</v>
      </c>
      <c r="J8">
        <v>42.382999420166016</v>
      </c>
    </row>
    <row r="9" spans="1:11" x14ac:dyDescent="0.25">
      <c r="A9">
        <v>2014</v>
      </c>
      <c r="B9" t="s">
        <v>19</v>
      </c>
      <c r="C9">
        <v>465.79098510742188</v>
      </c>
      <c r="D9">
        <v>3011.327880859375</v>
      </c>
      <c r="E9">
        <v>779.90301513671875</v>
      </c>
      <c r="F9">
        <v>72.464996337890625</v>
      </c>
      <c r="G9">
        <v>597.4990234375</v>
      </c>
      <c r="H9">
        <v>117.13899993896484</v>
      </c>
      <c r="I9">
        <v>319.66799926757813</v>
      </c>
      <c r="J9">
        <v>45.900001525878906</v>
      </c>
    </row>
    <row r="10" spans="1:11" x14ac:dyDescent="0.25">
      <c r="A10">
        <v>2015</v>
      </c>
      <c r="B10" t="s">
        <v>14</v>
      </c>
      <c r="C10">
        <v>458.6409912109375</v>
      </c>
      <c r="D10">
        <v>3159</v>
      </c>
      <c r="E10">
        <v>814.2039794921875</v>
      </c>
      <c r="F10">
        <v>77.024002075195313</v>
      </c>
      <c r="G10">
        <v>588.36798095703125</v>
      </c>
      <c r="H10">
        <v>126.02500152587891</v>
      </c>
      <c r="I10">
        <v>305.08200073242188</v>
      </c>
      <c r="J10">
        <v>47.089000701904297</v>
      </c>
    </row>
    <row r="11" spans="1:11" x14ac:dyDescent="0.25">
      <c r="A11">
        <v>2016</v>
      </c>
      <c r="B11" t="s">
        <v>35</v>
      </c>
      <c r="C11">
        <v>436.08700561523438</v>
      </c>
      <c r="D11">
        <v>3302</v>
      </c>
      <c r="E11">
        <v>819.875</v>
      </c>
      <c r="F11">
        <v>79.088996887207031</v>
      </c>
      <c r="G11">
        <v>609.3699951171875</v>
      </c>
      <c r="H11">
        <v>132.906005859375</v>
      </c>
      <c r="I11">
        <v>339.70599365234375</v>
      </c>
      <c r="J11">
        <v>47.583999633789063</v>
      </c>
    </row>
    <row r="12" spans="1:11" x14ac:dyDescent="0.25">
      <c r="A12">
        <v>2017</v>
      </c>
      <c r="B12" t="s">
        <v>41</v>
      </c>
      <c r="C12">
        <v>440.60299682617188</v>
      </c>
      <c r="D12">
        <v>3357</v>
      </c>
      <c r="E12">
        <v>809.5250244140625</v>
      </c>
      <c r="F12">
        <v>82.235000610351563</v>
      </c>
      <c r="G12">
        <v>666.8900146484375</v>
      </c>
      <c r="H12">
        <v>130.77499389648438</v>
      </c>
      <c r="I12">
        <v>389.22500610351563</v>
      </c>
      <c r="J12">
        <v>48.589000701904297</v>
      </c>
    </row>
    <row r="13" spans="1:11" x14ac:dyDescent="0.25">
      <c r="A13">
        <v>2012</v>
      </c>
      <c r="B13" t="s">
        <v>30</v>
      </c>
      <c r="C13">
        <v>23.486000061035156</v>
      </c>
      <c r="D13">
        <v>54.188999176025391</v>
      </c>
      <c r="E13">
        <v>5.5209999084472656</v>
      </c>
      <c r="F13">
        <v>0.61699998378753662</v>
      </c>
      <c r="G13">
        <v>38.790000915527344</v>
      </c>
      <c r="H13">
        <v>3.0250000953674316</v>
      </c>
      <c r="I13">
        <v>2.5220000743865967</v>
      </c>
      <c r="J13">
        <v>4.0120000839233398</v>
      </c>
    </row>
    <row r="14" spans="1:11" x14ac:dyDescent="0.25">
      <c r="A14">
        <v>2013</v>
      </c>
      <c r="B14" t="s">
        <v>25</v>
      </c>
      <c r="C14">
        <v>38.226001739501953</v>
      </c>
      <c r="D14">
        <v>55.469001770019531</v>
      </c>
      <c r="E14">
        <v>5.0580000877380371</v>
      </c>
      <c r="F14">
        <v>0.42199999094009399</v>
      </c>
      <c r="G14">
        <v>27.506000518798828</v>
      </c>
      <c r="H14">
        <v>4.8340001106262207</v>
      </c>
      <c r="I14">
        <v>2.2990000247955322</v>
      </c>
      <c r="J14">
        <v>7.6599998474121094</v>
      </c>
    </row>
    <row r="15" spans="1:11" x14ac:dyDescent="0.25">
      <c r="A15">
        <v>2014</v>
      </c>
      <c r="B15" t="s">
        <v>20</v>
      </c>
      <c r="C15">
        <v>75.987998962402344</v>
      </c>
      <c r="D15">
        <v>36.938999176025391</v>
      </c>
      <c r="E15">
        <v>4.1380000114440918</v>
      </c>
      <c r="F15">
        <v>0.24300000071525574</v>
      </c>
      <c r="G15">
        <v>19.586999893188477</v>
      </c>
      <c r="H15">
        <v>2.6730000972747803</v>
      </c>
      <c r="I15">
        <v>2.3989999294281006</v>
      </c>
      <c r="J15">
        <v>1.4950000047683716</v>
      </c>
    </row>
    <row r="16" spans="1:11" x14ac:dyDescent="0.25">
      <c r="A16">
        <v>2015</v>
      </c>
      <c r="B16" t="s">
        <v>15</v>
      </c>
      <c r="C16">
        <v>4.3639998435974121</v>
      </c>
      <c r="D16">
        <v>66</v>
      </c>
      <c r="E16">
        <v>3.2290000915527344</v>
      </c>
      <c r="F16">
        <v>0.20900000631809235</v>
      </c>
      <c r="G16">
        <v>9.3369998931884766</v>
      </c>
      <c r="H16">
        <v>3.4690001010894775</v>
      </c>
      <c r="I16">
        <v>5.2389998435974121</v>
      </c>
      <c r="J16">
        <v>2.8789999485015869</v>
      </c>
    </row>
    <row r="17" spans="1:10" x14ac:dyDescent="0.25">
      <c r="A17">
        <v>2016</v>
      </c>
      <c r="B17" t="s">
        <v>36</v>
      </c>
      <c r="C17">
        <v>0.43599998950958252</v>
      </c>
      <c r="D17">
        <v>95</v>
      </c>
      <c r="E17">
        <v>3.7630000114440918</v>
      </c>
      <c r="F17">
        <v>0.22599999606609344</v>
      </c>
      <c r="G17">
        <v>25.892000198364258</v>
      </c>
      <c r="H17">
        <v>3.8789999485015869</v>
      </c>
      <c r="I17">
        <v>25.350000381469727</v>
      </c>
      <c r="J17">
        <v>4.2090001106262207</v>
      </c>
    </row>
    <row r="18" spans="1:10" x14ac:dyDescent="0.25">
      <c r="A18">
        <v>2017</v>
      </c>
      <c r="B18" t="s">
        <v>42</v>
      </c>
      <c r="C18">
        <v>0.21400000154972076</v>
      </c>
      <c r="D18">
        <v>82</v>
      </c>
      <c r="E18">
        <v>4.2039999961853027</v>
      </c>
      <c r="F18">
        <v>0.95200002193450928</v>
      </c>
      <c r="G18">
        <v>95.375999450683594</v>
      </c>
      <c r="H18">
        <v>4.9369997978210449</v>
      </c>
      <c r="I18">
        <v>7.7989997863769531</v>
      </c>
      <c r="J18">
        <v>2.0000000949949026E-3</v>
      </c>
    </row>
    <row r="19" spans="1:10" x14ac:dyDescent="0.25">
      <c r="A19">
        <v>2012</v>
      </c>
      <c r="B19" t="s">
        <v>31</v>
      </c>
      <c r="C19">
        <v>184.03300476074219</v>
      </c>
      <c r="D19">
        <v>499.44699096679688</v>
      </c>
      <c r="E19">
        <v>260.89401245117188</v>
      </c>
      <c r="F19">
        <v>13.479999542236328</v>
      </c>
      <c r="G19">
        <v>146.56399536132813</v>
      </c>
      <c r="H19">
        <v>24.613000869750977</v>
      </c>
      <c r="I19">
        <v>42.910999298095703</v>
      </c>
      <c r="J19">
        <v>11.645000457763672</v>
      </c>
    </row>
    <row r="20" spans="1:10" x14ac:dyDescent="0.25">
      <c r="A20">
        <v>2013</v>
      </c>
      <c r="B20" t="s">
        <v>26</v>
      </c>
      <c r="C20">
        <v>191.61700439453125</v>
      </c>
      <c r="D20">
        <v>550.3900146484375</v>
      </c>
      <c r="E20">
        <v>171.66900634765625</v>
      </c>
      <c r="F20">
        <v>13.253999710083008</v>
      </c>
      <c r="G20">
        <v>139.49000549316406</v>
      </c>
      <c r="H20">
        <v>25.83799934387207</v>
      </c>
      <c r="I20">
        <v>39.652000427246094</v>
      </c>
      <c r="J20">
        <v>15.232000350952148</v>
      </c>
    </row>
    <row r="21" spans="1:10" x14ac:dyDescent="0.25">
      <c r="A21">
        <v>2014</v>
      </c>
      <c r="B21" t="s">
        <v>21</v>
      </c>
      <c r="C21">
        <v>209.45100402832031</v>
      </c>
      <c r="D21">
        <v>661.3690185546875</v>
      </c>
      <c r="E21">
        <v>152.52200317382813</v>
      </c>
      <c r="F21">
        <v>16.648000717163086</v>
      </c>
      <c r="G21">
        <v>154.12399291992188</v>
      </c>
      <c r="H21">
        <v>22.86400032043457</v>
      </c>
      <c r="I21">
        <v>68.093002319335938</v>
      </c>
      <c r="J21">
        <v>11.232999801635742</v>
      </c>
    </row>
    <row r="22" spans="1:10" x14ac:dyDescent="0.25">
      <c r="A22">
        <v>2015</v>
      </c>
      <c r="B22" t="s">
        <v>16</v>
      </c>
      <c r="C22">
        <v>132.69700622558594</v>
      </c>
      <c r="D22">
        <v>657</v>
      </c>
      <c r="E22">
        <v>128.3699951171875</v>
      </c>
      <c r="F22">
        <v>14.444000244140625</v>
      </c>
      <c r="G22">
        <v>127.5780029296875</v>
      </c>
      <c r="H22">
        <v>24.409999847412109</v>
      </c>
      <c r="I22">
        <v>73.375999450683594</v>
      </c>
      <c r="J22">
        <v>11.791999816894531</v>
      </c>
    </row>
    <row r="23" spans="1:10" x14ac:dyDescent="0.25">
      <c r="A23">
        <v>2016</v>
      </c>
      <c r="B23" t="s">
        <v>37</v>
      </c>
      <c r="C23">
        <v>166.875</v>
      </c>
      <c r="D23">
        <v>784</v>
      </c>
      <c r="E23">
        <v>128.64999389648438</v>
      </c>
      <c r="F23">
        <v>14.635000228881836</v>
      </c>
      <c r="G23">
        <v>142.06900024414063</v>
      </c>
      <c r="H23">
        <v>26.715999603271484</v>
      </c>
      <c r="I23">
        <v>99.611000061035156</v>
      </c>
      <c r="J23">
        <v>12.619999885559082</v>
      </c>
    </row>
    <row r="24" spans="1:10" x14ac:dyDescent="0.25">
      <c r="A24">
        <v>2017</v>
      </c>
      <c r="B24" t="s">
        <v>43</v>
      </c>
      <c r="C24">
        <v>155.46299743652344</v>
      </c>
      <c r="D24">
        <v>720</v>
      </c>
      <c r="E24">
        <v>131.24600219726563</v>
      </c>
      <c r="F24">
        <v>18.985000610351563</v>
      </c>
      <c r="G24">
        <v>227.87300109863281</v>
      </c>
      <c r="H24">
        <v>29.246999740600586</v>
      </c>
      <c r="I24">
        <v>66.858001708984375</v>
      </c>
      <c r="J24">
        <v>8.6110000610351563</v>
      </c>
    </row>
    <row r="25" spans="1:10" x14ac:dyDescent="0.25">
      <c r="A25">
        <v>2012</v>
      </c>
      <c r="B25" t="s">
        <v>32</v>
      </c>
      <c r="C25">
        <v>3.3280000686645508</v>
      </c>
      <c r="D25">
        <v>385.90399169921875</v>
      </c>
      <c r="E25">
        <v>125.42099761962891</v>
      </c>
      <c r="F25">
        <v>12.578000068664551</v>
      </c>
      <c r="G25">
        <v>136.25799560546875</v>
      </c>
      <c r="H25">
        <v>39.080001831054688</v>
      </c>
      <c r="I25">
        <v>20.691999435424805</v>
      </c>
      <c r="J25">
        <v>4.1999999433755875E-2</v>
      </c>
    </row>
    <row r="26" spans="1:10" x14ac:dyDescent="0.25">
      <c r="A26">
        <v>2013</v>
      </c>
      <c r="B26" t="s">
        <v>27</v>
      </c>
      <c r="C26">
        <v>6.2979998588562012</v>
      </c>
      <c r="D26">
        <v>644.48101806640625</v>
      </c>
      <c r="E26">
        <v>123.02799987792969</v>
      </c>
      <c r="F26">
        <v>12.210000038146973</v>
      </c>
      <c r="G26">
        <v>54.722999572753906</v>
      </c>
      <c r="H26">
        <v>33.83599853515625</v>
      </c>
      <c r="I26">
        <v>22.954000473022461</v>
      </c>
      <c r="J26">
        <v>4.3000001460313797E-2</v>
      </c>
    </row>
    <row r="27" spans="1:10" x14ac:dyDescent="0.25">
      <c r="A27">
        <v>2014</v>
      </c>
      <c r="B27" t="s">
        <v>22</v>
      </c>
      <c r="C27">
        <v>0.29199999570846558</v>
      </c>
      <c r="D27">
        <v>511.09100341796875</v>
      </c>
      <c r="E27">
        <v>77.01300048828125</v>
      </c>
      <c r="F27">
        <v>19.87700080871582</v>
      </c>
      <c r="G27">
        <v>85.722000122070313</v>
      </c>
      <c r="H27">
        <v>24.909999847412109</v>
      </c>
      <c r="I27">
        <v>13.784000396728516</v>
      </c>
      <c r="J27">
        <v>4.3000001460313797E-2</v>
      </c>
    </row>
    <row r="28" spans="1:10" x14ac:dyDescent="0.25">
      <c r="A28">
        <v>2015</v>
      </c>
      <c r="B28" t="s">
        <v>17</v>
      </c>
      <c r="C28">
        <v>28.312000274658203</v>
      </c>
      <c r="D28">
        <v>682</v>
      </c>
      <c r="E28">
        <v>52.313999176025391</v>
      </c>
      <c r="F28">
        <v>12.321999549865723</v>
      </c>
      <c r="G28">
        <v>40.215000152587891</v>
      </c>
      <c r="H28">
        <v>8.7390003204345703</v>
      </c>
      <c r="I28">
        <v>38.090999603271484</v>
      </c>
      <c r="J28">
        <v>4.3999999761581421E-2</v>
      </c>
    </row>
    <row r="29" spans="1:10" x14ac:dyDescent="0.25">
      <c r="A29">
        <v>2016</v>
      </c>
      <c r="B29" t="s">
        <v>38</v>
      </c>
      <c r="C29">
        <v>90.330001831054688</v>
      </c>
      <c r="D29">
        <v>1423</v>
      </c>
      <c r="E29">
        <v>157.20599365234375</v>
      </c>
      <c r="F29">
        <v>8.4779996871948242</v>
      </c>
      <c r="G29">
        <v>123.30799865722656</v>
      </c>
      <c r="H29">
        <v>18.159000396728516</v>
      </c>
      <c r="I29">
        <v>14.324999809265137</v>
      </c>
      <c r="J29">
        <v>4.3999999761581421E-2</v>
      </c>
    </row>
    <row r="30" spans="1:10" x14ac:dyDescent="0.25">
      <c r="A30">
        <v>2017</v>
      </c>
      <c r="B30" t="s">
        <v>44</v>
      </c>
      <c r="C30">
        <v>59.324001312255859</v>
      </c>
      <c r="D30">
        <v>1227</v>
      </c>
      <c r="E30">
        <v>139.04800415039063</v>
      </c>
      <c r="F30">
        <v>11.258000373840332</v>
      </c>
      <c r="G30">
        <v>291.01998901367188</v>
      </c>
      <c r="H30">
        <v>34.865001678466797</v>
      </c>
      <c r="I30">
        <v>25</v>
      </c>
      <c r="J30">
        <v>1.0440000295639038</v>
      </c>
    </row>
    <row r="31" spans="1:10" x14ac:dyDescent="0.25">
      <c r="A31">
        <v>2012</v>
      </c>
      <c r="B31" t="s">
        <v>33</v>
      </c>
      <c r="C31">
        <v>93.696998596191406</v>
      </c>
      <c r="D31">
        <v>994.83197021484375</v>
      </c>
      <c r="E31">
        <v>274.16400146484375</v>
      </c>
      <c r="F31">
        <v>24.938999176025391</v>
      </c>
      <c r="G31">
        <v>243.06700134277344</v>
      </c>
      <c r="H31">
        <v>55.931999206542969</v>
      </c>
      <c r="I31">
        <v>49.106998443603516</v>
      </c>
      <c r="J31">
        <v>5.4739999771118164</v>
      </c>
    </row>
    <row r="32" spans="1:10" x14ac:dyDescent="0.25">
      <c r="A32">
        <v>2013</v>
      </c>
      <c r="B32" t="s">
        <v>28</v>
      </c>
      <c r="C32">
        <v>100.90599822998047</v>
      </c>
      <c r="D32">
        <v>1235.532958984375</v>
      </c>
      <c r="E32">
        <v>266.91000366210938</v>
      </c>
      <c r="F32">
        <v>25.562999725341797</v>
      </c>
      <c r="G32">
        <v>166.58399963378906</v>
      </c>
      <c r="H32">
        <v>52.678001403808594</v>
      </c>
      <c r="I32">
        <v>59.194999694824219</v>
      </c>
      <c r="J32">
        <v>7.8429999351501465</v>
      </c>
    </row>
    <row r="33" spans="1:10" x14ac:dyDescent="0.25">
      <c r="A33">
        <v>2014</v>
      </c>
      <c r="B33" t="s">
        <v>23</v>
      </c>
      <c r="C33">
        <v>99.290000915527344</v>
      </c>
      <c r="D33">
        <v>1240.998046875</v>
      </c>
      <c r="E33">
        <v>225.33500671386719</v>
      </c>
      <c r="F33">
        <v>30.191999435424805</v>
      </c>
      <c r="G33">
        <v>217.70599365234375</v>
      </c>
      <c r="H33">
        <v>43.872001647949219</v>
      </c>
      <c r="I33">
        <v>44.694000244140625</v>
      </c>
      <c r="J33">
        <v>5.929999828338623</v>
      </c>
    </row>
    <row r="34" spans="1:10" x14ac:dyDescent="0.25">
      <c r="A34">
        <v>2015</v>
      </c>
      <c r="B34" t="s">
        <v>18</v>
      </c>
      <c r="C34">
        <v>123.50700378417969</v>
      </c>
      <c r="D34">
        <v>1533</v>
      </c>
      <c r="E34">
        <v>193.19900512695313</v>
      </c>
      <c r="F34">
        <v>23.218000411987305</v>
      </c>
      <c r="G34">
        <v>148.45500183105469</v>
      </c>
      <c r="H34">
        <v>28.319000244140625</v>
      </c>
      <c r="I34">
        <v>79.623001098632813</v>
      </c>
      <c r="J34">
        <v>6.1970000267028809</v>
      </c>
    </row>
    <row r="35" spans="1:10" x14ac:dyDescent="0.25">
      <c r="A35">
        <v>2016</v>
      </c>
      <c r="B35" t="s">
        <v>39</v>
      </c>
      <c r="C35">
        <v>177.94400024414063</v>
      </c>
      <c r="D35">
        <v>2392</v>
      </c>
      <c r="E35">
        <v>301.5360107421875</v>
      </c>
      <c r="F35">
        <v>19.327999114990234</v>
      </c>
      <c r="G35">
        <v>250.22999572753906</v>
      </c>
      <c r="H35">
        <v>47.055999755859375</v>
      </c>
      <c r="I35">
        <v>63.573001861572266</v>
      </c>
      <c r="J35">
        <v>8.1840000152587891</v>
      </c>
    </row>
    <row r="36" spans="1:10" x14ac:dyDescent="0.25">
      <c r="A36">
        <v>2017</v>
      </c>
      <c r="B36" t="s">
        <v>45</v>
      </c>
      <c r="C36">
        <v>156.66200256347656</v>
      </c>
      <c r="D36">
        <v>2325</v>
      </c>
      <c r="E36">
        <v>284.48800659179688</v>
      </c>
      <c r="F36">
        <v>28.461000442504883</v>
      </c>
      <c r="G36">
        <v>490.95901489257813</v>
      </c>
      <c r="H36">
        <v>64.537002563476563</v>
      </c>
      <c r="I36">
        <v>85.052001953125</v>
      </c>
      <c r="J36">
        <v>9.1450004577636719</v>
      </c>
    </row>
    <row r="37" spans="1:10" x14ac:dyDescent="0.25">
      <c r="A37">
        <v>2012</v>
      </c>
      <c r="B37" t="s">
        <v>2</v>
      </c>
      <c r="C37">
        <v>70.178006172180176</v>
      </c>
      <c r="D37">
        <v>-163.66998672485352</v>
      </c>
      <c r="E37">
        <v>106.63000869750977</v>
      </c>
      <c r="F37">
        <v>0.50200045108795166</v>
      </c>
      <c r="G37">
        <v>0.96498870849609375</v>
      </c>
      <c r="H37">
        <v>4.7360033988952637</v>
      </c>
      <c r="I37">
        <v>11.974000215530396</v>
      </c>
      <c r="J37">
        <v>2.2010003961622715</v>
      </c>
    </row>
    <row r="38" spans="1:10" x14ac:dyDescent="0.25">
      <c r="A38">
        <v>2013</v>
      </c>
      <c r="B38" t="s">
        <v>2</v>
      </c>
      <c r="C38">
        <v>58.783004283905029</v>
      </c>
      <c r="D38">
        <v>-96.130928039550781</v>
      </c>
      <c r="E38">
        <v>22.729002475738525</v>
      </c>
      <c r="F38">
        <v>-0.5209999680519104</v>
      </c>
      <c r="G38">
        <v>0.12300491333007813</v>
      </c>
      <c r="H38">
        <v>2.1619963645935059</v>
      </c>
      <c r="I38">
        <v>1.1120011806488037</v>
      </c>
      <c r="J38">
        <v>-0.22799943014979362</v>
      </c>
    </row>
    <row r="39" spans="1:10" x14ac:dyDescent="0.25">
      <c r="A39">
        <v>2014</v>
      </c>
      <c r="B39" t="s">
        <v>2</v>
      </c>
      <c r="C39">
        <v>34.465004146099091</v>
      </c>
      <c r="D39">
        <v>-105.47702407836914</v>
      </c>
      <c r="E39">
        <v>6.1996936798095703E-2</v>
      </c>
      <c r="F39">
        <v>6.0900020897388458</v>
      </c>
      <c r="G39">
        <v>2.5529994964599609</v>
      </c>
      <c r="H39">
        <v>1.2289984226226807</v>
      </c>
      <c r="I39">
        <v>34.784002542495728</v>
      </c>
      <c r="J39">
        <v>3.8509999699890614</v>
      </c>
    </row>
    <row r="40" spans="1:10" x14ac:dyDescent="0.25">
      <c r="A40">
        <v>2015</v>
      </c>
      <c r="B40" t="s">
        <v>2</v>
      </c>
      <c r="C40">
        <v>33.138002872467041</v>
      </c>
      <c r="D40">
        <v>-260</v>
      </c>
      <c r="E40">
        <v>-15.744010925292969</v>
      </c>
      <c r="F40">
        <v>3.3389993757009506</v>
      </c>
      <c r="G40">
        <v>10.001001358032227</v>
      </c>
      <c r="H40">
        <v>1.3609998226165771</v>
      </c>
      <c r="I40">
        <v>26.604998111724854</v>
      </c>
      <c r="J40">
        <v>2.7599998414516449</v>
      </c>
    </row>
    <row r="41" spans="1:10" x14ac:dyDescent="0.25">
      <c r="A41">
        <v>2016</v>
      </c>
      <c r="B41" t="s">
        <v>2</v>
      </c>
      <c r="C41">
        <v>78.82500159740448</v>
      </c>
      <c r="D41">
        <v>-280</v>
      </c>
      <c r="E41">
        <v>-19.443023204803467</v>
      </c>
      <c r="F41">
        <v>3.5590008050203323</v>
      </c>
      <c r="G41">
        <v>-10.744997024536133</v>
      </c>
      <c r="H41">
        <v>-6.0599997043609619</v>
      </c>
      <c r="I41">
        <v>25.012997627258301</v>
      </c>
      <c r="J41">
        <v>0.27099975943565369</v>
      </c>
    </row>
    <row r="42" spans="1:10" x14ac:dyDescent="0.25">
      <c r="A42">
        <v>2017</v>
      </c>
      <c r="B42" t="s">
        <v>2</v>
      </c>
      <c r="C42">
        <v>57.910996183753014</v>
      </c>
      <c r="D42">
        <v>-460</v>
      </c>
      <c r="E42">
        <v>-18.398000240325928</v>
      </c>
      <c r="F42">
        <v>0.83000051975250244</v>
      </c>
      <c r="G42">
        <v>-67.442024230957031</v>
      </c>
      <c r="H42">
        <v>-5.3620009422302246</v>
      </c>
      <c r="I42">
        <v>-0.99300003051757813</v>
      </c>
      <c r="J42">
        <v>0.50799963274039328</v>
      </c>
    </row>
    <row r="43" spans="1:10" x14ac:dyDescent="0.25">
      <c r="A43">
        <v>2013</v>
      </c>
      <c r="B43" t="s">
        <v>1</v>
      </c>
      <c r="C43">
        <v>-11.395001888275146</v>
      </c>
      <c r="D43">
        <v>67.539058685302734</v>
      </c>
      <c r="E43">
        <v>-83.90100622177124</v>
      </c>
      <c r="F43">
        <v>-1.0230004191398621</v>
      </c>
      <c r="G43">
        <v>-0.84198379516601563</v>
      </c>
      <c r="H43">
        <v>-2.5740070343017578</v>
      </c>
      <c r="I43">
        <v>-10.861999034881592</v>
      </c>
      <c r="J43">
        <v>-2.4289998263120651</v>
      </c>
    </row>
    <row r="44" spans="1:10" x14ac:dyDescent="0.25">
      <c r="A44">
        <v>2014</v>
      </c>
      <c r="B44" t="s">
        <v>1</v>
      </c>
      <c r="C44">
        <v>-24.318000137805939</v>
      </c>
      <c r="D44">
        <v>-9.3460960388183594</v>
      </c>
      <c r="E44">
        <v>-22.66700553894043</v>
      </c>
      <c r="F44">
        <v>6.6110020577907562</v>
      </c>
      <c r="G44">
        <v>2.4299945831298828</v>
      </c>
      <c r="H44">
        <v>-0.9329979419708252</v>
      </c>
      <c r="I44">
        <v>33.672001361846924</v>
      </c>
      <c r="J44">
        <v>4.078999400138855</v>
      </c>
    </row>
    <row r="45" spans="1:10" x14ac:dyDescent="0.25">
      <c r="A45">
        <v>2015</v>
      </c>
      <c r="B45" t="s">
        <v>1</v>
      </c>
      <c r="C45">
        <v>-1.3270012736320496</v>
      </c>
      <c r="D45">
        <v>-154.52297592163086</v>
      </c>
      <c r="E45">
        <v>-15.806007862091064</v>
      </c>
      <c r="F45">
        <v>-2.7510027140378952</v>
      </c>
      <c r="G45">
        <v>7.4480018615722656</v>
      </c>
      <c r="H45">
        <v>0.13200139999389648</v>
      </c>
      <c r="I45">
        <v>-8.179004430770874</v>
      </c>
      <c r="J45">
        <v>-1.0910001285374165</v>
      </c>
    </row>
    <row r="46" spans="1:10" x14ac:dyDescent="0.25">
      <c r="A46">
        <v>2016</v>
      </c>
      <c r="B46" t="s">
        <v>1</v>
      </c>
      <c r="C46">
        <v>45.686998724937439</v>
      </c>
      <c r="D46">
        <v>-20</v>
      </c>
      <c r="E46">
        <v>-3.699012279510498</v>
      </c>
      <c r="F46">
        <v>0.22000142931938171</v>
      </c>
      <c r="G46">
        <v>-20.745998382568359</v>
      </c>
      <c r="H46">
        <v>-7.4209995269775391</v>
      </c>
      <c r="I46">
        <v>-1.5920004844665527</v>
      </c>
      <c r="J46">
        <v>-2.4890000820159912</v>
      </c>
    </row>
    <row r="47" spans="1:10" x14ac:dyDescent="0.25">
      <c r="A47">
        <v>2017</v>
      </c>
      <c r="B47" t="s">
        <v>1</v>
      </c>
      <c r="C47">
        <v>-20.914005413651466</v>
      </c>
      <c r="D47">
        <v>-180</v>
      </c>
      <c r="E47">
        <v>1.0450229644775391</v>
      </c>
      <c r="F47">
        <v>-2.7290002852678299</v>
      </c>
      <c r="G47">
        <v>-56.697027206420898</v>
      </c>
      <c r="H47">
        <v>0.6979987621307373</v>
      </c>
      <c r="I47">
        <v>-26.005997657775879</v>
      </c>
      <c r="J47">
        <v>0.23699987330473959</v>
      </c>
    </row>
    <row r="48" spans="1:10" x14ac:dyDescent="0.25">
      <c r="A48">
        <v>2013</v>
      </c>
      <c r="C48">
        <v>-2.4138015595882325E-2</v>
      </c>
      <c r="D48">
        <v>2.3274419622312283E-2</v>
      </c>
      <c r="E48">
        <v>-0.10915471244191523</v>
      </c>
      <c r="F48">
        <v>-1.4810424450457811E-2</v>
      </c>
      <c r="G48">
        <v>-1.4414987694807827E-3</v>
      </c>
      <c r="H48">
        <v>-2.2412683238895389E-2</v>
      </c>
      <c r="I48">
        <v>-3.9231548148056704E-2</v>
      </c>
      <c r="J48">
        <v>-5.7310710887449282E-2</v>
      </c>
    </row>
    <row r="49" spans="1:10" x14ac:dyDescent="0.25">
      <c r="A49">
        <v>2014</v>
      </c>
      <c r="B49" t="s">
        <v>3</v>
      </c>
      <c r="C49">
        <v>-5.2207966481355714E-2</v>
      </c>
      <c r="D49">
        <v>-3.1036461018489835E-3</v>
      </c>
      <c r="E49">
        <v>-2.9063877301419141E-2</v>
      </c>
      <c r="F49">
        <v>9.1230282093231599E-2</v>
      </c>
      <c r="G49">
        <v>4.0669431878729533E-3</v>
      </c>
      <c r="H49">
        <v>-7.9648788401553948E-3</v>
      </c>
      <c r="I49">
        <v>0.10533428882151501</v>
      </c>
      <c r="J49">
        <v>8.8867086373386542E-2</v>
      </c>
    </row>
    <row r="50" spans="1:10" x14ac:dyDescent="0.25">
      <c r="A50">
        <v>2015</v>
      </c>
      <c r="B50" t="s">
        <v>3</v>
      </c>
      <c r="C50">
        <v>-2.8933333458232846E-3</v>
      </c>
      <c r="D50">
        <v>-4.8915155404124992E-2</v>
      </c>
      <c r="E50">
        <v>-1.9412835432159329E-2</v>
      </c>
      <c r="F50">
        <v>-3.5716174697754684E-2</v>
      </c>
      <c r="G50">
        <v>1.2658747760980209E-2</v>
      </c>
      <c r="H50">
        <v>1.0474223241075727E-3</v>
      </c>
      <c r="I50">
        <v>-2.6809200185967146E-2</v>
      </c>
      <c r="J50">
        <v>-2.3168895331713759E-2</v>
      </c>
    </row>
    <row r="51" spans="1:10" x14ac:dyDescent="0.25">
      <c r="A51">
        <v>2016</v>
      </c>
      <c r="B51" t="s">
        <v>3</v>
      </c>
      <c r="C51">
        <v>0.10476578787410078</v>
      </c>
      <c r="D51">
        <v>-6.0569351907934586E-3</v>
      </c>
      <c r="E51">
        <v>-4.511678340613506E-3</v>
      </c>
      <c r="F51">
        <v>2.7816945210866347E-3</v>
      </c>
      <c r="G51">
        <v>-3.4044994910815571E-2</v>
      </c>
      <c r="H51">
        <v>-5.5836449820255228E-2</v>
      </c>
      <c r="I51">
        <v>-4.6864068171131867E-3</v>
      </c>
      <c r="J51">
        <v>-5.230750044493044E-2</v>
      </c>
    </row>
    <row r="52" spans="1:10" x14ac:dyDescent="0.25">
      <c r="A52">
        <v>2017</v>
      </c>
      <c r="B52" t="s">
        <v>3</v>
      </c>
      <c r="C52">
        <v>-4.7466779763875568E-2</v>
      </c>
      <c r="D52">
        <v>-5.3619302949061663E-2</v>
      </c>
      <c r="E52">
        <v>1.2909087834979912E-3</v>
      </c>
      <c r="F52">
        <v>-3.3185386575218308E-2</v>
      </c>
      <c r="G52">
        <v>-8.5017058227074685E-2</v>
      </c>
      <c r="H52">
        <v>5.3374023682481826E-3</v>
      </c>
      <c r="I52">
        <v>-6.6814817265002505E-2</v>
      </c>
      <c r="J52">
        <v>4.8776445261499504E-3</v>
      </c>
    </row>
    <row r="53" spans="1:10" x14ac:dyDescent="0.25">
      <c r="B53" t="s">
        <v>4</v>
      </c>
      <c r="C53">
        <v>-4.3880614625672236E-3</v>
      </c>
      <c r="D53">
        <v>-1.7684124004703362E-2</v>
      </c>
      <c r="E53">
        <v>-3.2170438946521843E-2</v>
      </c>
      <c r="F53">
        <v>2.0599981781774857E-3</v>
      </c>
      <c r="G53">
        <v>-2.0755572191703577E-2</v>
      </c>
      <c r="H53">
        <v>-1.596583744139005E-2</v>
      </c>
      <c r="I53">
        <v>-6.441536718924906E-3</v>
      </c>
      <c r="J53">
        <v>-7.8084751529113967E-3</v>
      </c>
    </row>
    <row r="55" spans="1:10" x14ac:dyDescent="0.25">
      <c r="H55" t="s">
        <v>34</v>
      </c>
      <c r="J55" s="11">
        <f>MEDIAN(C53:J53)</f>
        <v>-1.1887156297150724E-2</v>
      </c>
    </row>
  </sheetData>
  <printOptions horizontalCentered="1"/>
  <pageMargins left="0.45" right="0.45" top="0.5" bottom="0.5" header="0.3" footer="0.3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Get non-cash working capital</vt:lpstr>
      <vt:lpstr>paste data</vt:lpstr>
      <vt:lpstr>workpaper paste</vt:lpstr>
      <vt:lpstr>'workpaper paste'!Print_Area</vt:lpstr>
      <vt:lpstr>'workpaper paste'!Print_Titles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Walker</dc:creator>
  <cp:lastModifiedBy>Walker, Harold, III</cp:lastModifiedBy>
  <cp:lastPrinted>2018-06-21T14:41:33Z</cp:lastPrinted>
  <dcterms:created xsi:type="dcterms:W3CDTF">2014-06-16T00:13:23Z</dcterms:created>
  <dcterms:modified xsi:type="dcterms:W3CDTF">2018-06-21T14:43:28Z</dcterms:modified>
</cp:coreProperties>
</file>