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KLH\CLIENT\502 Aqua PA\502-12 Facilities Engineering Assessment\Engineers Folder only\Report - rev June 2023\"/>
    </mc:Choice>
  </mc:AlternateContent>
  <xr:revisionPtr revIDLastSave="0" documentId="13_ncr:1_{7244A6C8-1E8A-41FE-91C4-43D9E1CA66AB}" xr6:coauthVersionLast="47" xr6:coauthVersionMax="47" xr10:uidLastSave="{00000000-0000-0000-0000-000000000000}"/>
  <bookViews>
    <workbookView xWindow="-28920" yWindow="-120" windowWidth="29040" windowHeight="15840" xr2:uid="{E499255D-74DD-465E-8166-D0BE5DA2E9AC}"/>
  </bookViews>
  <sheets>
    <sheet name="Summary" sheetId="1" r:id="rId1"/>
    <sheet name="353.2 - Land &amp; RW" sheetId="2" r:id="rId2"/>
    <sheet name="354 - PS Structures" sheetId="3" r:id="rId3"/>
    <sheet name="380 - WWTP" sheetId="4" r:id="rId4"/>
    <sheet name="360.2 - FM" sheetId="5" r:id="rId5"/>
    <sheet name="361.2- Gravity Sewers" sheetId="6" r:id="rId6"/>
    <sheet name="362.2 - Manholes" sheetId="9" r:id="rId7"/>
    <sheet name="363.2- Laterals" sheetId="7" r:id="rId8"/>
    <sheet name="371 - PS Pumps" sheetId="8" r:id="rId9"/>
    <sheet name="389 - Equip. &amp; Vehicles" sheetId="10" r:id="rId10"/>
    <sheet name="Unit Prices 6&quot; Lateral" sheetId="11" r:id="rId11"/>
    <sheet name="Unit Prices" sheetId="12" r:id="rId12"/>
    <sheet name="Unit Prices 1&quot; FM in Road" sheetId="13" r:id="rId13"/>
    <sheet name="Unit Prices 1&quot; FM Out Road" sheetId="14" r:id="rId14"/>
    <sheet name="Unit Prices 2&quot; FM in Road" sheetId="15" r:id="rId15"/>
    <sheet name="Unit Prices 2&quot; FM Out Road" sheetId="16" r:id="rId16"/>
  </sheets>
  <definedNames>
    <definedName name="_xlnm.Print_Area" localSheetId="1">'353.2 - Land &amp; RW'!$B$2:$K$14</definedName>
    <definedName name="_xlnm.Print_Area" localSheetId="2">'354 - PS Structures'!$B$2:$M$39</definedName>
    <definedName name="_xlnm.Print_Area" localSheetId="4">'360.2 - FM'!$B$2:$O$15</definedName>
    <definedName name="_xlnm.Print_Area" localSheetId="5">'361.2- Gravity Sewers'!$B$1:$T$689</definedName>
    <definedName name="_xlnm.Print_Area" localSheetId="6">'362.2 - Manholes'!$B$1:$J$685</definedName>
    <definedName name="_xlnm.Print_Area" localSheetId="7">'363.2- Laterals'!$B$2:$K$12</definedName>
    <definedName name="_xlnm.Print_Area" localSheetId="8">'371 - PS Pumps'!$B$2:$L$19</definedName>
    <definedName name="_xlnm.Print_Area" localSheetId="3">'380 - WWTP'!$B$2:$L$31</definedName>
    <definedName name="_xlnm.Print_Area" localSheetId="9">'389 - Equip. &amp; Vehicles'!$B$2:$I$17</definedName>
    <definedName name="_xlnm.Print_Area" localSheetId="0">Summary!$B$2:$D$13</definedName>
    <definedName name="_xlnm.Print_Area" localSheetId="11">'Unit Prices'!$A$1:$D$39</definedName>
    <definedName name="_xlnm.Print_Area" localSheetId="12">'Unit Prices 1" FM in Road'!$A$1:$D$11</definedName>
    <definedName name="_xlnm.Print_Area" localSheetId="13">'Unit Prices 1" FM Out Road'!$A$1:$D$10</definedName>
    <definedName name="_xlnm.Print_Area" localSheetId="14">'Unit Prices 2" FM in Road'!$A$1:$D$11</definedName>
    <definedName name="_xlnm.Print_Area" localSheetId="15">'Unit Prices 2" FM Out Road'!$A$1:$D$10</definedName>
    <definedName name="_xlnm.Print_Area" localSheetId="10">'Unit Prices 6" Lateral'!$A$1:$F$9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7" l="1"/>
  <c r="G192" i="9"/>
  <c r="G330" i="9"/>
  <c r="G148" i="9"/>
  <c r="G466" i="9"/>
  <c r="G339" i="9"/>
  <c r="G455" i="9"/>
  <c r="G123" i="9"/>
  <c r="G89" i="9"/>
  <c r="G142" i="9"/>
  <c r="G294" i="9"/>
  <c r="G552" i="9"/>
  <c r="G214" i="9"/>
  <c r="G84" i="9"/>
  <c r="G381" i="9"/>
  <c r="G612" i="9"/>
  <c r="G393" i="9"/>
  <c r="G486" i="9"/>
  <c r="G182" i="9"/>
  <c r="G510" i="9"/>
  <c r="G335" i="9"/>
  <c r="G207" i="9"/>
  <c r="G602" i="9"/>
  <c r="G491" i="9"/>
  <c r="G561" i="9"/>
  <c r="G503" i="9"/>
  <c r="G643" i="9"/>
  <c r="G270" i="9"/>
  <c r="G147" i="9"/>
  <c r="G119" i="9"/>
  <c r="G490" i="9"/>
  <c r="G558" i="9"/>
  <c r="G232" i="9"/>
  <c r="G278" i="9"/>
  <c r="G310" i="9"/>
  <c r="G313" i="9"/>
  <c r="G171" i="9"/>
  <c r="G452" i="9"/>
  <c r="G441" i="9"/>
  <c r="G81" i="9"/>
  <c r="G581" i="9"/>
  <c r="G203" i="9"/>
  <c r="G580" i="9"/>
  <c r="G241" i="9"/>
  <c r="G432" i="9"/>
  <c r="G578" i="9"/>
  <c r="G168" i="9"/>
  <c r="G261" i="9"/>
  <c r="G286" i="9"/>
  <c r="G655" i="9"/>
  <c r="G66" i="9"/>
  <c r="G118" i="9"/>
  <c r="G656" i="9"/>
  <c r="G650" i="9"/>
  <c r="G658" i="9"/>
  <c r="G583" i="9"/>
  <c r="G336" i="9"/>
  <c r="G651" i="9"/>
  <c r="G134" i="9"/>
  <c r="G346" i="9"/>
  <c r="G638" i="9"/>
  <c r="G213" i="9"/>
  <c r="G281" i="9"/>
  <c r="G276" i="9"/>
  <c r="G652" i="9"/>
  <c r="G414" i="9"/>
  <c r="G566" i="9"/>
  <c r="G568" i="9"/>
  <c r="G447" i="9"/>
  <c r="G582" i="9"/>
  <c r="G62" i="9"/>
  <c r="G204" i="9"/>
  <c r="G205" i="9"/>
  <c r="G564" i="9"/>
  <c r="G591" i="9"/>
  <c r="G367" i="9"/>
  <c r="G159" i="9"/>
  <c r="G567" i="9"/>
  <c r="G260" i="9"/>
  <c r="G646" i="9"/>
  <c r="G51" i="9"/>
  <c r="G337" i="9"/>
  <c r="G269" i="9"/>
  <c r="G131" i="9"/>
  <c r="G267" i="9"/>
  <c r="G333" i="9"/>
  <c r="G94" i="9"/>
  <c r="G481" i="9"/>
  <c r="G88" i="9"/>
  <c r="G645" i="9"/>
  <c r="G235" i="9"/>
  <c r="G282" i="9"/>
  <c r="G493" i="9"/>
  <c r="G639" i="9"/>
  <c r="G554" i="9"/>
  <c r="G377" i="9"/>
  <c r="G50" i="9"/>
  <c r="G280" i="9"/>
  <c r="G345" i="9"/>
  <c r="G494" i="9"/>
  <c r="G560" i="9"/>
  <c r="G389" i="9"/>
  <c r="G559" i="9"/>
  <c r="G327" i="9"/>
  <c r="G492" i="9"/>
  <c r="G378" i="9"/>
  <c r="G328" i="9"/>
  <c r="G332" i="9"/>
  <c r="G640" i="9"/>
  <c r="G220" i="9"/>
  <c r="G75" i="9"/>
  <c r="G277" i="9"/>
  <c r="G571" i="9"/>
  <c r="G379" i="9"/>
  <c r="G331" i="9"/>
  <c r="G527" i="9"/>
  <c r="G637" i="9"/>
  <c r="G483" i="9"/>
  <c r="G238" i="9"/>
  <c r="G586" i="9"/>
  <c r="G97" i="9"/>
  <c r="G315" i="9"/>
  <c r="G366" i="9"/>
  <c r="G376" i="9"/>
  <c r="G325" i="9"/>
  <c r="G406" i="9"/>
  <c r="G647" i="9"/>
  <c r="G397" i="9"/>
  <c r="G288" i="9"/>
  <c r="G649" i="9"/>
  <c r="G65" i="9"/>
  <c r="G388" i="9"/>
  <c r="G316" i="9"/>
  <c r="G458" i="9"/>
  <c r="G130" i="9"/>
  <c r="G357" i="9"/>
  <c r="G358" i="9"/>
  <c r="G648" i="9"/>
  <c r="G569" i="9"/>
  <c r="G296" i="9"/>
  <c r="G614" i="9"/>
  <c r="G412" i="9"/>
  <c r="G585" i="9"/>
  <c r="G598" i="9"/>
  <c r="G627" i="9"/>
  <c r="G95" i="9"/>
  <c r="G257" i="9"/>
  <c r="G659" i="9"/>
  <c r="G657" i="9"/>
  <c r="G453" i="9"/>
  <c r="G543" i="9"/>
  <c r="G644" i="9"/>
  <c r="G653" i="9"/>
  <c r="G158" i="9"/>
  <c r="G396" i="9"/>
  <c r="G654" i="9"/>
  <c r="G500" i="9"/>
  <c r="G85" i="9"/>
  <c r="G609" i="9"/>
  <c r="G622" i="9"/>
  <c r="G417" i="9"/>
  <c r="G219" i="9"/>
  <c r="G660" i="9"/>
  <c r="G597" i="9"/>
  <c r="G463" i="9"/>
  <c r="G416" i="9"/>
  <c r="G384" i="9"/>
  <c r="G617" i="9"/>
  <c r="G343" i="9"/>
  <c r="G548" i="9"/>
  <c r="G252" i="9"/>
  <c r="G320" i="9"/>
  <c r="G443" i="9"/>
  <c r="G303" i="9"/>
  <c r="G442" i="9"/>
  <c r="G394" i="9"/>
  <c r="G266" i="9"/>
  <c r="G306" i="9"/>
  <c r="G541" i="9"/>
  <c r="G547" i="9"/>
  <c r="G430" i="9"/>
  <c r="G347" i="9"/>
  <c r="G542" i="9"/>
  <c r="G422" i="9"/>
  <c r="G326" i="9"/>
  <c r="G540" i="9"/>
  <c r="G545" i="9"/>
  <c r="G342" i="9"/>
  <c r="G546" i="9"/>
  <c r="G549" i="9"/>
  <c r="G383" i="9"/>
  <c r="G263" i="9"/>
  <c r="G307" i="9"/>
  <c r="G423" i="9"/>
  <c r="G300" i="9"/>
  <c r="G108" i="9"/>
  <c r="G355" i="9"/>
  <c r="G92" i="9"/>
  <c r="G431" i="9"/>
  <c r="G398" i="9"/>
  <c r="G172" i="9"/>
  <c r="G251" i="9"/>
  <c r="G350" i="9"/>
  <c r="G370" i="9"/>
  <c r="G594" i="9"/>
  <c r="G403" i="9"/>
  <c r="G273" i="9"/>
  <c r="G244" i="9"/>
  <c r="G59" i="9"/>
  <c r="G240" i="9"/>
  <c r="G298" i="9"/>
  <c r="G544" i="9"/>
  <c r="G60" i="9"/>
  <c r="G369" i="9"/>
  <c r="G305" i="9"/>
  <c r="G450" i="9"/>
  <c r="G373" i="9"/>
  <c r="G387" i="9"/>
  <c r="G474" i="9"/>
  <c r="G127" i="9"/>
  <c r="G408" i="9"/>
  <c r="G239" i="9"/>
  <c r="G522" i="9"/>
  <c r="G245" i="9"/>
  <c r="G154" i="9"/>
  <c r="G606" i="9"/>
  <c r="G295" i="9"/>
  <c r="G341" i="9"/>
  <c r="G531" i="9"/>
  <c r="G433" i="9"/>
  <c r="G47" i="9"/>
  <c r="G444" i="9"/>
  <c r="G69" i="9"/>
  <c r="G312" i="9"/>
  <c r="G152" i="9"/>
  <c r="G243" i="9"/>
  <c r="G137" i="9"/>
  <c r="G98" i="9"/>
  <c r="G392" i="9"/>
  <c r="G536" i="9"/>
  <c r="G100" i="9"/>
  <c r="G478" i="9"/>
  <c r="G96" i="9"/>
  <c r="G590" i="9"/>
  <c r="G338" i="9"/>
  <c r="G555" i="9"/>
  <c r="G285" i="9"/>
  <c r="G593" i="9"/>
  <c r="G451" i="9"/>
  <c r="G415" i="9"/>
  <c r="G314" i="9"/>
  <c r="G177" i="9"/>
  <c r="G166" i="9"/>
  <c r="G52" i="9"/>
  <c r="G53" i="9"/>
  <c r="G225" i="9"/>
  <c r="G464" i="9"/>
  <c r="G489" i="9"/>
  <c r="G170" i="9"/>
  <c r="G293" i="9"/>
  <c r="G607" i="9"/>
  <c r="G107" i="9"/>
  <c r="G104" i="9"/>
  <c r="G153" i="9"/>
  <c r="G426" i="9"/>
  <c r="G274" i="9"/>
  <c r="G156" i="9"/>
  <c r="G473" i="9"/>
  <c r="G99" i="9"/>
  <c r="G43" i="9"/>
  <c r="G563" i="9"/>
  <c r="G642" i="9"/>
  <c r="G250" i="9"/>
  <c r="G454" i="9"/>
  <c r="G126" i="9"/>
  <c r="G218" i="9"/>
  <c r="G224" i="9"/>
  <c r="G319" i="9"/>
  <c r="G129" i="9"/>
  <c r="G139" i="9"/>
  <c r="G576" i="9"/>
  <c r="G534" i="9"/>
  <c r="G374" i="9"/>
  <c r="G133" i="9"/>
  <c r="G265" i="9"/>
  <c r="G413" i="9"/>
  <c r="G77" i="9"/>
  <c r="G160" i="9"/>
  <c r="G271" i="9"/>
  <c r="G468" i="9"/>
  <c r="G605" i="9"/>
  <c r="G61" i="9"/>
  <c r="G116" i="9"/>
  <c r="G114" i="9"/>
  <c r="G143" i="9"/>
  <c r="G262" i="9"/>
  <c r="G623" i="9"/>
  <c r="G304" i="9"/>
  <c r="G604" i="9"/>
  <c r="G187" i="9"/>
  <c r="G611" i="9"/>
  <c r="G530" i="9"/>
  <c r="G188" i="9"/>
  <c r="G189" i="9"/>
  <c r="G506" i="9"/>
  <c r="G64" i="9"/>
  <c r="G175" i="9"/>
  <c r="G404" i="9"/>
  <c r="G105" i="9"/>
  <c r="G297" i="9"/>
  <c r="G57" i="9"/>
  <c r="G226" i="9"/>
  <c r="G380" i="9"/>
  <c r="G519" i="9"/>
  <c r="G518" i="9"/>
  <c r="G595" i="9"/>
  <c r="G520" i="9"/>
  <c r="G323" i="9"/>
  <c r="G45" i="9"/>
  <c r="G135" i="9"/>
  <c r="G151" i="9"/>
  <c r="G438" i="9"/>
  <c r="G206" i="9"/>
  <c r="G348" i="9"/>
  <c r="G529" i="9"/>
  <c r="G199" i="9"/>
  <c r="G200" i="9"/>
  <c r="G253" i="9"/>
  <c r="G254" i="9"/>
  <c r="G435" i="9"/>
  <c r="G608" i="9"/>
  <c r="G120" i="9"/>
  <c r="G68" i="9"/>
  <c r="G573" i="9"/>
  <c r="G176" i="9"/>
  <c r="G217" i="9"/>
  <c r="G484" i="9"/>
  <c r="G535" i="9"/>
  <c r="G184" i="9"/>
  <c r="G550" i="9"/>
  <c r="G41" i="9"/>
  <c r="G185" i="9"/>
  <c r="G411" i="9"/>
  <c r="G150" i="9"/>
  <c r="G55" i="9"/>
  <c r="G109" i="9"/>
  <c r="G334" i="9"/>
  <c r="G624" i="9"/>
  <c r="G465" i="9"/>
  <c r="G629" i="9"/>
  <c r="G485" i="9"/>
  <c r="G212" i="9"/>
  <c r="G179" i="9"/>
  <c r="G186" i="9"/>
  <c r="G138" i="9"/>
  <c r="G256" i="9"/>
  <c r="G209" i="9"/>
  <c r="G210" i="9"/>
  <c r="G48" i="9"/>
  <c r="G344" i="9"/>
  <c r="G174" i="9"/>
  <c r="G102" i="9"/>
  <c r="G570" i="9"/>
  <c r="G79" i="9"/>
  <c r="G421" i="9"/>
  <c r="G211" i="9"/>
  <c r="G634" i="9"/>
  <c r="G122" i="9"/>
  <c r="G86" i="9"/>
  <c r="G533" i="9"/>
  <c r="G275" i="9"/>
  <c r="G309" i="9"/>
  <c r="G157" i="9"/>
  <c r="G246" i="9"/>
  <c r="G223" i="9"/>
  <c r="G424" i="9"/>
  <c r="G425" i="9"/>
  <c r="G429" i="9"/>
  <c r="G512" i="9"/>
  <c r="G572" i="9"/>
  <c r="G371" i="9"/>
  <c r="G169" i="9"/>
  <c r="G140" i="9"/>
  <c r="G141" i="9"/>
  <c r="G46" i="9"/>
  <c r="G471" i="9"/>
  <c r="G103" i="9"/>
  <c r="G111" i="9"/>
  <c r="G291" i="9"/>
  <c r="G76" i="9"/>
  <c r="G194" i="9"/>
  <c r="G287" i="9"/>
  <c r="G299" i="9"/>
  <c r="G511" i="9"/>
  <c r="G71" i="9"/>
  <c r="G216" i="9"/>
  <c r="G401" i="9"/>
  <c r="G428" i="9"/>
  <c r="G514" i="9"/>
  <c r="G391" i="9"/>
  <c r="G117" i="9"/>
  <c r="G115" i="9"/>
  <c r="G42" i="9"/>
  <c r="G589" i="9"/>
  <c r="G621" i="9"/>
  <c r="G145" i="9"/>
  <c r="G516" i="9"/>
  <c r="G63" i="9"/>
  <c r="G513" i="9"/>
  <c r="G289" i="9"/>
  <c r="G308" i="9"/>
  <c r="G616" i="9"/>
  <c r="G146" i="9"/>
  <c r="G633" i="9"/>
  <c r="G193" i="9"/>
  <c r="G630" i="9"/>
  <c r="G362" i="9"/>
  <c r="G472" i="9"/>
  <c r="G197" i="9"/>
  <c r="G599" i="9"/>
  <c r="G390" i="9"/>
  <c r="G121" i="9"/>
  <c r="G82" i="9"/>
  <c r="G222" i="9"/>
  <c r="G178" i="9"/>
  <c r="G242" i="9"/>
  <c r="G132" i="9"/>
  <c r="G49" i="9"/>
  <c r="G155" i="9"/>
  <c r="G284" i="9"/>
  <c r="G196" i="9"/>
  <c r="G551" i="9"/>
  <c r="G144" i="9"/>
  <c r="G201" i="9"/>
  <c r="G302" i="9"/>
  <c r="G440" i="9"/>
  <c r="G227" i="9"/>
  <c r="G228" i="9"/>
  <c r="G495" i="9"/>
  <c r="G448" i="9"/>
  <c r="G556" i="9"/>
  <c r="G600" i="9"/>
  <c r="G610" i="9"/>
  <c r="G420" i="9"/>
  <c r="G83" i="9"/>
  <c r="G487" i="9"/>
  <c r="G562" i="9"/>
  <c r="G577" i="9"/>
  <c r="G78" i="9"/>
  <c r="G136" i="9"/>
  <c r="G410" i="9"/>
  <c r="G317" i="9"/>
  <c r="G329" i="9"/>
  <c r="G553" i="9"/>
  <c r="G311" i="9"/>
  <c r="G162" i="9"/>
  <c r="G641" i="9"/>
  <c r="G230" i="9"/>
  <c r="G477" i="9"/>
  <c r="G626" i="9"/>
  <c r="G290" i="9"/>
  <c r="G469" i="9"/>
  <c r="G625" i="9"/>
  <c r="G80" i="9"/>
  <c r="G661" i="9"/>
  <c r="G667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668" i="9"/>
  <c r="G669" i="9"/>
  <c r="G670" i="9"/>
  <c r="G671" i="9"/>
  <c r="G672" i="9"/>
  <c r="G673" i="9"/>
  <c r="G674" i="9"/>
  <c r="G662" i="9"/>
  <c r="G663" i="9"/>
  <c r="G664" i="9"/>
  <c r="G665" i="9"/>
  <c r="G666" i="9"/>
  <c r="G38" i="9"/>
  <c r="G39" i="9"/>
  <c r="G40" i="9"/>
  <c r="G44" i="9"/>
  <c r="G54" i="9"/>
  <c r="G56" i="9"/>
  <c r="G58" i="9"/>
  <c r="G67" i="9"/>
  <c r="G70" i="9"/>
  <c r="G72" i="9"/>
  <c r="G73" i="9"/>
  <c r="G74" i="9"/>
  <c r="G87" i="9"/>
  <c r="G90" i="9"/>
  <c r="G91" i="9"/>
  <c r="G93" i="9"/>
  <c r="G101" i="9"/>
  <c r="G106" i="9"/>
  <c r="G110" i="9"/>
  <c r="G112" i="9"/>
  <c r="G113" i="9"/>
  <c r="G124" i="9"/>
  <c r="G125" i="9"/>
  <c r="G128" i="9"/>
  <c r="G149" i="9"/>
  <c r="G161" i="9"/>
  <c r="G163" i="9"/>
  <c r="G164" i="9"/>
  <c r="G165" i="9"/>
  <c r="G167" i="9"/>
  <c r="G173" i="9"/>
  <c r="G180" i="9"/>
  <c r="G181" i="9"/>
  <c r="G183" i="9"/>
  <c r="G190" i="9"/>
  <c r="G191" i="9"/>
  <c r="G195" i="9"/>
  <c r="G198" i="9"/>
  <c r="G202" i="9"/>
  <c r="G208" i="9"/>
  <c r="G215" i="9"/>
  <c r="G221" i="9"/>
  <c r="G229" i="9"/>
  <c r="G231" i="9"/>
  <c r="G233" i="9"/>
  <c r="G234" i="9"/>
  <c r="G236" i="9"/>
  <c r="G237" i="9"/>
  <c r="G247" i="9"/>
  <c r="G248" i="9"/>
  <c r="G249" i="9"/>
  <c r="G255" i="9"/>
  <c r="G258" i="9"/>
  <c r="G259" i="9"/>
  <c r="G264" i="9"/>
  <c r="G268" i="9"/>
  <c r="G272" i="9"/>
  <c r="G279" i="9"/>
  <c r="G283" i="9"/>
  <c r="G292" i="9"/>
  <c r="G301" i="9"/>
  <c r="G318" i="9"/>
  <c r="G321" i="9"/>
  <c r="G322" i="9"/>
  <c r="G324" i="9"/>
  <c r="G340" i="9"/>
  <c r="G351" i="9"/>
  <c r="G352" i="9"/>
  <c r="G353" i="9"/>
  <c r="G354" i="9"/>
  <c r="G356" i="9"/>
  <c r="G359" i="9"/>
  <c r="G360" i="9"/>
  <c r="G361" i="9"/>
  <c r="G363" i="9"/>
  <c r="G364" i="9"/>
  <c r="G365" i="9"/>
  <c r="G368" i="9"/>
  <c r="G372" i="9"/>
  <c r="G375" i="9"/>
  <c r="G382" i="9"/>
  <c r="G385" i="9"/>
  <c r="G386" i="9"/>
  <c r="G395" i="9"/>
  <c r="G399" i="9"/>
  <c r="G400" i="9"/>
  <c r="G402" i="9"/>
  <c r="G405" i="9"/>
  <c r="G407" i="9"/>
  <c r="G409" i="9"/>
  <c r="G418" i="9"/>
  <c r="G419" i="9"/>
  <c r="G427" i="9"/>
  <c r="G434" i="9"/>
  <c r="G436" i="9"/>
  <c r="G437" i="9"/>
  <c r="G439" i="9"/>
  <c r="G445" i="9"/>
  <c r="G446" i="9"/>
  <c r="G449" i="9"/>
  <c r="G456" i="9"/>
  <c r="G457" i="9"/>
  <c r="G459" i="9"/>
  <c r="G460" i="9"/>
  <c r="G461" i="9"/>
  <c r="G462" i="9"/>
  <c r="G467" i="9"/>
  <c r="G470" i="9"/>
  <c r="G475" i="9"/>
  <c r="G476" i="9"/>
  <c r="G479" i="9"/>
  <c r="G480" i="9"/>
  <c r="G482" i="9"/>
  <c r="G488" i="9"/>
  <c r="G496" i="9"/>
  <c r="G497" i="9"/>
  <c r="G498" i="9"/>
  <c r="G499" i="9"/>
  <c r="G501" i="9"/>
  <c r="G502" i="9"/>
  <c r="G504" i="9"/>
  <c r="G505" i="9"/>
  <c r="G507" i="9"/>
  <c r="G508" i="9"/>
  <c r="G509" i="9"/>
  <c r="G515" i="9"/>
  <c r="G517" i="9"/>
  <c r="G521" i="9"/>
  <c r="G523" i="9"/>
  <c r="G524" i="9"/>
  <c r="G525" i="9"/>
  <c r="G526" i="9"/>
  <c r="G528" i="9"/>
  <c r="G532" i="9"/>
  <c r="G537" i="9"/>
  <c r="G538" i="9"/>
  <c r="G539" i="9"/>
  <c r="G557" i="9"/>
  <c r="G565" i="9"/>
  <c r="G574" i="9"/>
  <c r="G575" i="9"/>
  <c r="G579" i="9"/>
  <c r="G584" i="9"/>
  <c r="G587" i="9"/>
  <c r="G588" i="9"/>
  <c r="G592" i="9"/>
  <c r="G596" i="9"/>
  <c r="G601" i="9"/>
  <c r="G603" i="9"/>
  <c r="G613" i="9"/>
  <c r="G615" i="9"/>
  <c r="G618" i="9"/>
  <c r="G619" i="9"/>
  <c r="G620" i="9"/>
  <c r="G628" i="9"/>
  <c r="G631" i="9"/>
  <c r="G632" i="9"/>
  <c r="G635" i="9"/>
  <c r="G636" i="9"/>
  <c r="G675" i="9"/>
  <c r="G676" i="9"/>
  <c r="G677" i="9"/>
  <c r="G349" i="9"/>
  <c r="P670" i="6"/>
  <c r="P118" i="6"/>
  <c r="P389" i="6"/>
  <c r="P470" i="6"/>
  <c r="P390" i="6"/>
  <c r="P391" i="6"/>
  <c r="P290" i="6"/>
  <c r="P589" i="6"/>
  <c r="P588" i="6"/>
  <c r="P562" i="6"/>
  <c r="P517" i="6"/>
  <c r="P316" i="6"/>
  <c r="P563" i="6"/>
  <c r="P295" i="6"/>
  <c r="P610" i="6"/>
  <c r="P507" i="6"/>
  <c r="P508" i="6"/>
  <c r="P561" i="6"/>
  <c r="P609" i="6"/>
  <c r="P37" i="6"/>
  <c r="P36" i="6"/>
  <c r="P516" i="6"/>
  <c r="P505" i="6"/>
  <c r="P560" i="6"/>
  <c r="P506" i="6"/>
  <c r="P305" i="6"/>
  <c r="P581" i="6"/>
  <c r="P582" i="6"/>
  <c r="P469" i="6"/>
  <c r="P608" i="6"/>
  <c r="P38" i="6"/>
  <c r="P39" i="6"/>
  <c r="P132" i="6"/>
  <c r="P607" i="6"/>
  <c r="P130" i="6"/>
  <c r="P131" i="6"/>
  <c r="P142" i="6"/>
  <c r="P68" i="6"/>
  <c r="P590" i="6"/>
  <c r="P586" i="6"/>
  <c r="P587" i="6"/>
  <c r="P69" i="6"/>
  <c r="P593" i="6"/>
  <c r="P594" i="6"/>
  <c r="P119" i="6"/>
  <c r="P245" i="6"/>
  <c r="P246" i="6"/>
  <c r="P171" i="6"/>
  <c r="P169" i="6"/>
  <c r="P170" i="6"/>
  <c r="P172" i="6"/>
  <c r="P564" i="6"/>
  <c r="P596" i="6"/>
  <c r="P595" i="6"/>
  <c r="P173" i="6"/>
  <c r="P174" i="6"/>
  <c r="P261" i="6"/>
  <c r="P117" i="6"/>
  <c r="P137" i="6"/>
  <c r="P168" i="6"/>
  <c r="P381" i="6"/>
  <c r="P303" i="6"/>
  <c r="P308" i="6"/>
  <c r="P383" i="6"/>
  <c r="P304" i="6"/>
  <c r="P306" i="6"/>
  <c r="P307" i="6"/>
  <c r="P138" i="6"/>
  <c r="P384" i="6"/>
  <c r="P385" i="6"/>
  <c r="P141" i="6"/>
  <c r="P139" i="6"/>
  <c r="P319" i="6"/>
  <c r="P317" i="6"/>
  <c r="P318" i="6"/>
  <c r="P235" i="6"/>
  <c r="P218" i="6"/>
  <c r="P234" i="6"/>
  <c r="P230" i="6"/>
  <c r="P217" i="6"/>
  <c r="P228" i="6"/>
  <c r="P233" i="6"/>
  <c r="P232" i="6"/>
  <c r="P140" i="6"/>
  <c r="P144" i="6"/>
  <c r="P655" i="6"/>
  <c r="P151" i="6"/>
  <c r="P136" i="6"/>
  <c r="P220" i="6"/>
  <c r="P654" i="6"/>
  <c r="P219" i="6"/>
  <c r="P135" i="6"/>
  <c r="P160" i="6"/>
  <c r="P156" i="6"/>
  <c r="P149" i="6"/>
  <c r="P157" i="6"/>
  <c r="P152" i="6"/>
  <c r="P153" i="6"/>
  <c r="P155" i="6"/>
  <c r="P150" i="6"/>
  <c r="P159" i="6"/>
  <c r="P158" i="6"/>
  <c r="P154" i="6"/>
  <c r="P145" i="6"/>
  <c r="P148" i="6"/>
  <c r="P147" i="6"/>
  <c r="P143" i="6"/>
  <c r="P146" i="6"/>
  <c r="P78" i="6"/>
  <c r="O671" i="6"/>
  <c r="O19" i="6"/>
  <c r="O275" i="6"/>
  <c r="O18" i="6"/>
  <c r="O628" i="6"/>
  <c r="O302" i="6"/>
  <c r="O626" i="6"/>
  <c r="O181" i="6"/>
  <c r="O298" i="6"/>
  <c r="O300" i="6"/>
  <c r="O642" i="6"/>
  <c r="O20" i="6"/>
  <c r="O301" i="6"/>
  <c r="O631" i="6"/>
  <c r="O643" i="6"/>
  <c r="O647" i="6"/>
  <c r="O425" i="6"/>
  <c r="O165" i="6"/>
  <c r="O277" i="6"/>
  <c r="O426" i="6"/>
  <c r="O272" i="6"/>
  <c r="O286" i="6"/>
  <c r="O287" i="6"/>
  <c r="O270" i="6"/>
  <c r="O271" i="6"/>
  <c r="O293" i="6"/>
  <c r="O427" i="6"/>
  <c r="O364" i="6"/>
  <c r="O543" i="6"/>
  <c r="O47" i="6"/>
  <c r="O224" i="6"/>
  <c r="O254" i="6"/>
  <c r="O249" i="6"/>
  <c r="O208" i="6"/>
  <c r="O279" i="6"/>
  <c r="O269" i="6"/>
  <c r="O633" i="6"/>
  <c r="O296" i="6"/>
  <c r="O42" i="6"/>
  <c r="O313" i="6"/>
  <c r="O82" i="6"/>
  <c r="O41" i="6"/>
  <c r="O496" i="6"/>
  <c r="O289" i="6"/>
  <c r="O541" i="6"/>
  <c r="O337" i="6"/>
  <c r="O355" i="6"/>
  <c r="O191" i="6"/>
  <c r="O204" i="6"/>
  <c r="O519" i="6"/>
  <c r="O616" i="6"/>
  <c r="O22" i="6"/>
  <c r="O544" i="6"/>
  <c r="O284" i="6"/>
  <c r="O657" i="6"/>
  <c r="O6" i="6"/>
  <c r="O291" i="6"/>
  <c r="O681" i="6"/>
  <c r="O278" i="6"/>
  <c r="O357" i="6"/>
  <c r="O461" i="6"/>
  <c r="O253" i="6"/>
  <c r="O554" i="6"/>
  <c r="O225" i="6"/>
  <c r="O283" i="6"/>
  <c r="O315" i="6"/>
  <c r="O523" i="6"/>
  <c r="O660" i="6"/>
  <c r="O328" i="6"/>
  <c r="O48" i="6"/>
  <c r="O226" i="6"/>
  <c r="O13" i="6"/>
  <c r="O648" i="6"/>
  <c r="O558" i="6"/>
  <c r="O200" i="6"/>
  <c r="O329" i="6"/>
  <c r="O192" i="6"/>
  <c r="O675" i="6"/>
  <c r="O292" i="6"/>
  <c r="O522" i="6"/>
  <c r="O334" i="6"/>
  <c r="O468" i="6"/>
  <c r="O455" i="6"/>
  <c r="O363" i="6"/>
  <c r="O679" i="6"/>
  <c r="O205" i="6"/>
  <c r="O59" i="6"/>
  <c r="O429" i="6"/>
  <c r="O358" i="6"/>
  <c r="O428" i="6"/>
  <c r="O26" i="6"/>
  <c r="O134" i="6"/>
  <c r="O347" i="6"/>
  <c r="O604" i="6"/>
  <c r="O662" i="6"/>
  <c r="O481" i="6"/>
  <c r="O196" i="6"/>
  <c r="O336" i="6"/>
  <c r="O81" i="6"/>
  <c r="O247" i="6"/>
  <c r="O276" i="6"/>
  <c r="O327" i="6"/>
  <c r="O450" i="6"/>
  <c r="O504" i="6"/>
  <c r="O524" i="6"/>
  <c r="O46" i="6"/>
  <c r="O83" i="6"/>
  <c r="O462" i="6"/>
  <c r="O65" i="6"/>
  <c r="O80" i="6"/>
  <c r="O257" i="6"/>
  <c r="O502" i="6"/>
  <c r="O497" i="6"/>
  <c r="O40" i="6"/>
  <c r="O346" i="6"/>
  <c r="O658" i="6"/>
  <c r="O500" i="6"/>
  <c r="O527" i="6"/>
  <c r="O617" i="6"/>
  <c r="O209" i="6"/>
  <c r="O448" i="6"/>
  <c r="O600" i="6"/>
  <c r="O60" i="6"/>
  <c r="O492" i="6"/>
  <c r="O667" i="6"/>
  <c r="O499" i="6"/>
  <c r="O447" i="6"/>
  <c r="O509" i="6"/>
  <c r="O44" i="6"/>
  <c r="O540" i="6"/>
  <c r="O495" i="6"/>
  <c r="O194" i="6"/>
  <c r="O333" i="6"/>
  <c r="O394" i="6"/>
  <c r="O510" i="6"/>
  <c r="O479" i="6"/>
  <c r="O559" i="6"/>
  <c r="O539" i="6"/>
  <c r="O294" i="6"/>
  <c r="O43" i="6"/>
  <c r="O338" i="6"/>
  <c r="O339" i="6"/>
  <c r="O625" i="6"/>
  <c r="O627" i="6"/>
  <c r="O511" i="6"/>
  <c r="O198" i="6"/>
  <c r="O199" i="6"/>
  <c r="O513" i="6"/>
  <c r="O525" i="6"/>
  <c r="O636" i="6"/>
  <c r="O639" i="6"/>
  <c r="O568" i="6"/>
  <c r="O335" i="6"/>
  <c r="O619" i="6"/>
  <c r="O451" i="6"/>
  <c r="O456" i="6"/>
  <c r="O252" i="6"/>
  <c r="O493" i="6"/>
  <c r="O533" i="6"/>
  <c r="O96" i="6"/>
  <c r="O597" i="6"/>
  <c r="O598" i="6"/>
  <c r="O345" i="6"/>
  <c r="O570" i="6"/>
  <c r="O640" i="6"/>
  <c r="O641" i="6"/>
  <c r="O663" i="6"/>
  <c r="O79" i="6"/>
  <c r="O203" i="6"/>
  <c r="O603" i="6"/>
  <c r="O653" i="6"/>
  <c r="O659" i="6"/>
  <c r="O180" i="6"/>
  <c r="O614" i="6"/>
  <c r="O122" i="6"/>
  <c r="O129" i="6"/>
  <c r="O98" i="6"/>
  <c r="O480" i="6"/>
  <c r="O606" i="6"/>
  <c r="O623" i="6"/>
  <c r="O591" i="6"/>
  <c r="O677" i="6"/>
  <c r="O512" i="6"/>
  <c r="O467" i="6"/>
  <c r="O441" i="6"/>
  <c r="O84" i="6"/>
  <c r="O498" i="6"/>
  <c r="O501" i="6"/>
  <c r="O478" i="6"/>
  <c r="O534" i="6"/>
  <c r="O521" i="6"/>
  <c r="O547" i="6"/>
  <c r="O599" i="6"/>
  <c r="O602" i="6"/>
  <c r="O344" i="6"/>
  <c r="O601" i="6"/>
  <c r="O202" i="6"/>
  <c r="O526" i="6"/>
  <c r="O227" i="6"/>
  <c r="O343" i="6"/>
  <c r="O503" i="6"/>
  <c r="O432" i="6"/>
  <c r="O251" i="6"/>
  <c r="O477" i="6"/>
  <c r="O356" i="6"/>
  <c r="O255" i="6"/>
  <c r="O85" i="6"/>
  <c r="O514" i="6"/>
  <c r="O530" i="6"/>
  <c r="O537" i="6"/>
  <c r="O476" i="6"/>
  <c r="O536" i="6"/>
  <c r="O542" i="6"/>
  <c r="O528" i="6"/>
  <c r="O242" i="6"/>
  <c r="O551" i="6"/>
  <c r="O552" i="6"/>
  <c r="O123" i="6"/>
  <c r="O665" i="6"/>
  <c r="O190" i="6"/>
  <c r="O206" i="6"/>
  <c r="O576" i="6"/>
  <c r="O494" i="6"/>
  <c r="O7" i="6"/>
  <c r="O14" i="6"/>
  <c r="O193" i="6"/>
  <c r="O569" i="6"/>
  <c r="O393" i="6"/>
  <c r="O459" i="6"/>
  <c r="O352" i="6"/>
  <c r="O475" i="6"/>
  <c r="O555" i="6"/>
  <c r="O489" i="6"/>
  <c r="O120" i="6"/>
  <c r="O458" i="6"/>
  <c r="O409" i="6"/>
  <c r="O50" i="6"/>
  <c r="O99" i="6"/>
  <c r="O535" i="6"/>
  <c r="O297" i="6"/>
  <c r="O91" i="6"/>
  <c r="O342" i="6"/>
  <c r="O486" i="6"/>
  <c r="O615" i="6"/>
  <c r="O92" i="6"/>
  <c r="O240" i="6"/>
  <c r="O89" i="6"/>
  <c r="O197" i="6"/>
  <c r="O529" i="6"/>
  <c r="O8" i="6"/>
  <c r="O10" i="6"/>
  <c r="O11" i="6"/>
  <c r="O17" i="6"/>
  <c r="O45" i="6"/>
  <c r="O49" i="6"/>
  <c r="O51" i="6"/>
  <c r="O86" i="6"/>
  <c r="O97" i="6"/>
  <c r="O100" i="6"/>
  <c r="O102" i="6"/>
  <c r="O105" i="6"/>
  <c r="O121" i="6"/>
  <c r="O125" i="6"/>
  <c r="O127" i="6"/>
  <c r="O128" i="6"/>
  <c r="O210" i="6"/>
  <c r="O231" i="6"/>
  <c r="O250" i="6"/>
  <c r="O256" i="6"/>
  <c r="O368" i="6"/>
  <c r="O442" i="6"/>
  <c r="O457" i="6"/>
  <c r="O460" i="6"/>
  <c r="O483" i="6"/>
  <c r="O484" i="6"/>
  <c r="O485" i="6"/>
  <c r="O490" i="6"/>
  <c r="O515" i="6"/>
  <c r="O548" i="6"/>
  <c r="O549" i="6"/>
  <c r="O550" i="6"/>
  <c r="O553" i="6"/>
  <c r="O573" i="6"/>
  <c r="O583" i="6"/>
  <c r="O605" i="6"/>
  <c r="O637" i="6"/>
  <c r="O638" i="6"/>
  <c r="O646" i="6"/>
  <c r="O649" i="6"/>
  <c r="O652" i="6"/>
  <c r="O664" i="6"/>
  <c r="O666" i="6"/>
  <c r="O678" i="6"/>
  <c r="O680" i="6"/>
  <c r="O195" i="6"/>
  <c r="O518" i="6"/>
  <c r="O88" i="6"/>
  <c r="O340" i="6"/>
  <c r="O421" i="6"/>
  <c r="O436" i="6"/>
  <c r="O359" i="6"/>
  <c r="O312" i="6"/>
  <c r="O179" i="6"/>
  <c r="O531" i="6"/>
  <c r="O672" i="6"/>
  <c r="O673" i="6"/>
  <c r="O236" i="6"/>
  <c r="O248" i="6"/>
  <c r="O341" i="6"/>
  <c r="O532" i="6"/>
  <c r="O580" i="6"/>
  <c r="O482" i="6"/>
  <c r="O556" i="6"/>
  <c r="O259" i="6"/>
  <c r="O94" i="6"/>
  <c r="O31" i="6"/>
  <c r="O577" i="6"/>
  <c r="O207" i="6"/>
  <c r="O579" i="6"/>
  <c r="O95" i="6"/>
  <c r="O538" i="6"/>
  <c r="O9" i="6"/>
  <c r="O93" i="6"/>
  <c r="O314" i="6"/>
  <c r="O424" i="6"/>
  <c r="O656" i="6"/>
  <c r="O592" i="6"/>
  <c r="O360" i="6"/>
  <c r="O578" i="6"/>
  <c r="O189" i="6"/>
  <c r="O431" i="6"/>
  <c r="O260" i="6"/>
  <c r="O239" i="6"/>
  <c r="O571" i="6"/>
  <c r="O572" i="6"/>
  <c r="O371" i="6"/>
  <c r="O668" i="6"/>
  <c r="O12" i="6"/>
  <c r="O27" i="6"/>
  <c r="O241" i="6"/>
  <c r="O669" i="6"/>
  <c r="O650" i="6"/>
  <c r="O423" i="6"/>
  <c r="O430" i="6"/>
  <c r="O188" i="6"/>
  <c r="O465" i="6"/>
  <c r="O557" i="6"/>
  <c r="O574" i="6"/>
  <c r="O237" i="6"/>
  <c r="O74" i="6"/>
  <c r="O361" i="6"/>
  <c r="O676" i="6"/>
  <c r="O16" i="6"/>
  <c r="O362" i="6"/>
  <c r="O101" i="6"/>
  <c r="O28" i="6"/>
  <c r="O29" i="6"/>
  <c r="O422" i="6"/>
  <c r="O369" i="6"/>
  <c r="O575" i="6"/>
  <c r="O75" i="6"/>
  <c r="O15" i="6"/>
  <c r="O463" i="6"/>
  <c r="O67" i="6"/>
  <c r="O321" i="6"/>
  <c r="O184" i="6"/>
  <c r="O185" i="6"/>
  <c r="O23" i="6"/>
  <c r="O288" i="6"/>
  <c r="O634" i="6"/>
  <c r="O635" i="6"/>
  <c r="O372" i="6"/>
  <c r="O366" i="6"/>
  <c r="O373" i="6"/>
  <c r="O324" i="6"/>
  <c r="O183" i="6"/>
  <c r="O25" i="6"/>
  <c r="O62" i="6"/>
  <c r="O133" i="6"/>
  <c r="O408" i="6"/>
  <c r="O407" i="6"/>
  <c r="O24" i="6"/>
  <c r="O437" i="6"/>
  <c r="O472" i="6"/>
  <c r="O473" i="6"/>
  <c r="O585" i="6"/>
  <c r="O440" i="6"/>
  <c r="O182" i="6"/>
  <c r="O186" i="6"/>
  <c r="O438" i="6"/>
  <c r="O187" i="6"/>
  <c r="O66" i="6"/>
  <c r="O464" i="6"/>
  <c r="O326" i="6"/>
  <c r="O471" i="6"/>
  <c r="O452" i="6"/>
  <c r="O454" i="6"/>
  <c r="O474" i="6"/>
  <c r="O87" i="6"/>
  <c r="O285" i="6"/>
  <c r="O211" i="6"/>
  <c r="O109" i="6"/>
  <c r="O353" i="6"/>
  <c r="O661" i="6"/>
  <c r="O621" i="6"/>
  <c r="O325" i="6"/>
  <c r="O491" i="6"/>
  <c r="O439" i="6"/>
  <c r="O108" i="6"/>
  <c r="O63" i="6"/>
  <c r="O201" i="6"/>
  <c r="O395" i="6"/>
  <c r="O320" i="6"/>
  <c r="O584" i="6"/>
  <c r="O417" i="6"/>
  <c r="O21" i="6"/>
  <c r="O52" i="6"/>
  <c r="O53" i="6"/>
  <c r="O54" i="6"/>
  <c r="O107" i="6"/>
  <c r="O126" i="6"/>
  <c r="O350" i="6"/>
  <c r="O351" i="6"/>
  <c r="O354" i="6"/>
  <c r="O367" i="6"/>
  <c r="O402" i="6"/>
  <c r="O443" i="6"/>
  <c r="O444" i="6"/>
  <c r="O466" i="6"/>
  <c r="O644" i="6"/>
  <c r="O645" i="6"/>
  <c r="O449" i="6"/>
  <c r="O35" i="6"/>
  <c r="O71" i="6"/>
  <c r="O76" i="6"/>
  <c r="O258" i="6"/>
  <c r="O629" i="6"/>
  <c r="O630" i="6"/>
  <c r="O412" i="6"/>
  <c r="O453" i="6"/>
  <c r="O620" i="6"/>
  <c r="O445" i="6"/>
  <c r="O64" i="6"/>
  <c r="O323" i="6"/>
  <c r="O435" i="6"/>
  <c r="O33" i="6"/>
  <c r="O413" i="6"/>
  <c r="O434" i="6"/>
  <c r="O322" i="6"/>
  <c r="O446" i="6"/>
  <c r="O418" i="6"/>
  <c r="O243" i="6"/>
  <c r="O416" i="6"/>
  <c r="O433" i="6"/>
  <c r="O651" i="6"/>
  <c r="O349" i="6"/>
  <c r="O244" i="6"/>
  <c r="O55" i="6"/>
  <c r="O212" i="6"/>
  <c r="O414" i="6"/>
  <c r="O348" i="6"/>
  <c r="O415" i="6"/>
  <c r="O61" i="6"/>
  <c r="O103" i="6"/>
  <c r="O124" i="6"/>
  <c r="O674" i="6"/>
  <c r="O34" i="6"/>
  <c r="O370" i="6"/>
  <c r="O90" i="6"/>
  <c r="O378" i="6"/>
  <c r="O632" i="6"/>
  <c r="O612" i="6"/>
  <c r="O613" i="6"/>
  <c r="O611" i="6"/>
  <c r="O566" i="6"/>
  <c r="O488" i="6"/>
  <c r="O57" i="6"/>
  <c r="O622" i="6"/>
  <c r="O624" i="6"/>
  <c r="O545" i="6"/>
  <c r="O32" i="6"/>
  <c r="O567" i="6"/>
  <c r="O487" i="6"/>
  <c r="O546" i="6"/>
  <c r="O379" i="6"/>
  <c r="O380" i="6"/>
  <c r="O58" i="6"/>
  <c r="O104" i="6"/>
  <c r="O374" i="6"/>
  <c r="O375" i="6"/>
  <c r="O376" i="6"/>
  <c r="O377" i="6"/>
  <c r="O382" i="6"/>
  <c r="O56" i="6"/>
  <c r="O176" i="6"/>
  <c r="O162" i="6"/>
  <c r="O116" i="6"/>
  <c r="O177" i="6"/>
  <c r="O161" i="6"/>
  <c r="O163" i="6"/>
  <c r="O175" i="6"/>
  <c r="O106" i="6"/>
  <c r="O178" i="6"/>
  <c r="O386" i="6"/>
  <c r="O399" i="6"/>
  <c r="O113" i="6"/>
  <c r="O420" i="6"/>
  <c r="O410" i="6"/>
  <c r="O411" i="6"/>
  <c r="O365" i="6"/>
  <c r="O520" i="6"/>
  <c r="O401" i="6"/>
  <c r="O396" i="6"/>
  <c r="O565" i="6"/>
  <c r="O387" i="6"/>
  <c r="O111" i="6"/>
  <c r="O112" i="6"/>
  <c r="O30" i="6"/>
  <c r="O419" i="6"/>
  <c r="O264" i="6"/>
  <c r="O263" i="6"/>
  <c r="O406" i="6"/>
  <c r="O114" i="6"/>
  <c r="O405" i="6"/>
  <c r="O262" i="6"/>
  <c r="O309" i="6"/>
  <c r="O115" i="6"/>
  <c r="O332" i="6"/>
  <c r="O310" i="6"/>
  <c r="O164" i="6"/>
  <c r="O331" i="6"/>
  <c r="O311" i="6"/>
  <c r="O330" i="6"/>
  <c r="O167" i="6"/>
  <c r="O166" i="6"/>
  <c r="O273" i="6"/>
  <c r="O281" i="6"/>
  <c r="O268" i="6"/>
  <c r="O282" i="6"/>
  <c r="O274" i="6"/>
  <c r="O267" i="6"/>
  <c r="O404" i="6"/>
  <c r="O280" i="6"/>
  <c r="O403" i="6"/>
  <c r="O388" i="6"/>
  <c r="O238" i="6"/>
  <c r="O618" i="6"/>
  <c r="O392" i="6"/>
  <c r="O400" i="6"/>
  <c r="O397" i="6"/>
  <c r="O398" i="6"/>
  <c r="O221" i="6"/>
  <c r="O222" i="6"/>
  <c r="O70" i="6"/>
  <c r="O77" i="6"/>
  <c r="O110" i="6"/>
  <c r="O223" i="6"/>
  <c r="O72" i="6"/>
  <c r="O73" i="6"/>
  <c r="O213" i="6"/>
  <c r="O265" i="6"/>
  <c r="O266" i="6"/>
  <c r="O216" i="6"/>
  <c r="O229" i="6"/>
  <c r="O215" i="6"/>
  <c r="O214" i="6"/>
  <c r="O299" i="6"/>
  <c r="N671" i="6"/>
  <c r="N19" i="6"/>
  <c r="N275" i="6"/>
  <c r="N18" i="6"/>
  <c r="N628" i="6"/>
  <c r="N302" i="6"/>
  <c r="N626" i="6"/>
  <c r="N181" i="6"/>
  <c r="N298" i="6"/>
  <c r="N300" i="6"/>
  <c r="N642" i="6"/>
  <c r="N20" i="6"/>
  <c r="N301" i="6"/>
  <c r="N631" i="6"/>
  <c r="N643" i="6"/>
  <c r="N647" i="6"/>
  <c r="N425" i="6"/>
  <c r="N165" i="6"/>
  <c r="N277" i="6"/>
  <c r="N426" i="6"/>
  <c r="N272" i="6"/>
  <c r="N286" i="6"/>
  <c r="N287" i="6"/>
  <c r="N270" i="6"/>
  <c r="N271" i="6"/>
  <c r="N293" i="6"/>
  <c r="N427" i="6"/>
  <c r="N364" i="6"/>
  <c r="N543" i="6"/>
  <c r="N47" i="6"/>
  <c r="N224" i="6"/>
  <c r="N254" i="6"/>
  <c r="N249" i="6"/>
  <c r="N208" i="6"/>
  <c r="N279" i="6"/>
  <c r="N269" i="6"/>
  <c r="N633" i="6"/>
  <c r="N296" i="6"/>
  <c r="N42" i="6"/>
  <c r="N313" i="6"/>
  <c r="N82" i="6"/>
  <c r="N41" i="6"/>
  <c r="N496" i="6"/>
  <c r="N289" i="6"/>
  <c r="N541" i="6"/>
  <c r="N337" i="6"/>
  <c r="N355" i="6"/>
  <c r="N191" i="6"/>
  <c r="N204" i="6"/>
  <c r="N519" i="6"/>
  <c r="N616" i="6"/>
  <c r="N22" i="6"/>
  <c r="N544" i="6"/>
  <c r="N284" i="6"/>
  <c r="N657" i="6"/>
  <c r="N6" i="6"/>
  <c r="N291" i="6"/>
  <c r="N681" i="6"/>
  <c r="N278" i="6"/>
  <c r="N357" i="6"/>
  <c r="N461" i="6"/>
  <c r="N253" i="6"/>
  <c r="N554" i="6"/>
  <c r="N225" i="6"/>
  <c r="N283" i="6"/>
  <c r="N315" i="6"/>
  <c r="N523" i="6"/>
  <c r="N660" i="6"/>
  <c r="N328" i="6"/>
  <c r="N48" i="6"/>
  <c r="N226" i="6"/>
  <c r="N13" i="6"/>
  <c r="N648" i="6"/>
  <c r="N558" i="6"/>
  <c r="N200" i="6"/>
  <c r="N329" i="6"/>
  <c r="N192" i="6"/>
  <c r="N675" i="6"/>
  <c r="N292" i="6"/>
  <c r="N522" i="6"/>
  <c r="N334" i="6"/>
  <c r="N468" i="6"/>
  <c r="N455" i="6"/>
  <c r="N363" i="6"/>
  <c r="N679" i="6"/>
  <c r="N205" i="6"/>
  <c r="N59" i="6"/>
  <c r="N429" i="6"/>
  <c r="N358" i="6"/>
  <c r="N428" i="6"/>
  <c r="N26" i="6"/>
  <c r="N134" i="6"/>
  <c r="N347" i="6"/>
  <c r="N604" i="6"/>
  <c r="N662" i="6"/>
  <c r="N481" i="6"/>
  <c r="N196" i="6"/>
  <c r="N336" i="6"/>
  <c r="N81" i="6"/>
  <c r="N247" i="6"/>
  <c r="N276" i="6"/>
  <c r="N327" i="6"/>
  <c r="N450" i="6"/>
  <c r="N504" i="6"/>
  <c r="N524" i="6"/>
  <c r="N46" i="6"/>
  <c r="N83" i="6"/>
  <c r="N462" i="6"/>
  <c r="N65" i="6"/>
  <c r="N80" i="6"/>
  <c r="N257" i="6"/>
  <c r="N502" i="6"/>
  <c r="N497" i="6"/>
  <c r="N40" i="6"/>
  <c r="N346" i="6"/>
  <c r="N658" i="6"/>
  <c r="N500" i="6"/>
  <c r="N527" i="6"/>
  <c r="N617" i="6"/>
  <c r="N209" i="6"/>
  <c r="N448" i="6"/>
  <c r="N600" i="6"/>
  <c r="N60" i="6"/>
  <c r="N492" i="6"/>
  <c r="N667" i="6"/>
  <c r="N499" i="6"/>
  <c r="N447" i="6"/>
  <c r="N509" i="6"/>
  <c r="N44" i="6"/>
  <c r="N540" i="6"/>
  <c r="N495" i="6"/>
  <c r="N194" i="6"/>
  <c r="N333" i="6"/>
  <c r="N394" i="6"/>
  <c r="N510" i="6"/>
  <c r="N479" i="6"/>
  <c r="N559" i="6"/>
  <c r="N539" i="6"/>
  <c r="N294" i="6"/>
  <c r="N43" i="6"/>
  <c r="N338" i="6"/>
  <c r="N339" i="6"/>
  <c r="N625" i="6"/>
  <c r="N627" i="6"/>
  <c r="N511" i="6"/>
  <c r="N198" i="6"/>
  <c r="N199" i="6"/>
  <c r="N513" i="6"/>
  <c r="N525" i="6"/>
  <c r="N636" i="6"/>
  <c r="N639" i="6"/>
  <c r="N568" i="6"/>
  <c r="N335" i="6"/>
  <c r="N619" i="6"/>
  <c r="N451" i="6"/>
  <c r="N456" i="6"/>
  <c r="N252" i="6"/>
  <c r="N493" i="6"/>
  <c r="N533" i="6"/>
  <c r="N96" i="6"/>
  <c r="N597" i="6"/>
  <c r="N598" i="6"/>
  <c r="N345" i="6"/>
  <c r="N570" i="6"/>
  <c r="N640" i="6"/>
  <c r="N641" i="6"/>
  <c r="N663" i="6"/>
  <c r="N79" i="6"/>
  <c r="N203" i="6"/>
  <c r="N603" i="6"/>
  <c r="N653" i="6"/>
  <c r="N659" i="6"/>
  <c r="N180" i="6"/>
  <c r="N614" i="6"/>
  <c r="N122" i="6"/>
  <c r="N129" i="6"/>
  <c r="N98" i="6"/>
  <c r="N480" i="6"/>
  <c r="N606" i="6"/>
  <c r="N623" i="6"/>
  <c r="N591" i="6"/>
  <c r="N677" i="6"/>
  <c r="N512" i="6"/>
  <c r="N467" i="6"/>
  <c r="N441" i="6"/>
  <c r="N84" i="6"/>
  <c r="N498" i="6"/>
  <c r="N501" i="6"/>
  <c r="N478" i="6"/>
  <c r="N534" i="6"/>
  <c r="N521" i="6"/>
  <c r="N547" i="6"/>
  <c r="N599" i="6"/>
  <c r="N602" i="6"/>
  <c r="N344" i="6"/>
  <c r="N601" i="6"/>
  <c r="N202" i="6"/>
  <c r="N526" i="6"/>
  <c r="N227" i="6"/>
  <c r="N343" i="6"/>
  <c r="N503" i="6"/>
  <c r="N432" i="6"/>
  <c r="N251" i="6"/>
  <c r="N477" i="6"/>
  <c r="N356" i="6"/>
  <c r="N255" i="6"/>
  <c r="N85" i="6"/>
  <c r="N514" i="6"/>
  <c r="N530" i="6"/>
  <c r="N537" i="6"/>
  <c r="N476" i="6"/>
  <c r="N536" i="6"/>
  <c r="N542" i="6"/>
  <c r="N528" i="6"/>
  <c r="N242" i="6"/>
  <c r="N551" i="6"/>
  <c r="N552" i="6"/>
  <c r="N123" i="6"/>
  <c r="N665" i="6"/>
  <c r="N190" i="6"/>
  <c r="N206" i="6"/>
  <c r="N576" i="6"/>
  <c r="N494" i="6"/>
  <c r="N7" i="6"/>
  <c r="N14" i="6"/>
  <c r="N193" i="6"/>
  <c r="N569" i="6"/>
  <c r="N393" i="6"/>
  <c r="N459" i="6"/>
  <c r="N352" i="6"/>
  <c r="N475" i="6"/>
  <c r="N555" i="6"/>
  <c r="N489" i="6"/>
  <c r="N120" i="6"/>
  <c r="N458" i="6"/>
  <c r="N409" i="6"/>
  <c r="N50" i="6"/>
  <c r="N99" i="6"/>
  <c r="N535" i="6"/>
  <c r="N297" i="6"/>
  <c r="N91" i="6"/>
  <c r="N342" i="6"/>
  <c r="N486" i="6"/>
  <c r="N615" i="6"/>
  <c r="N92" i="6"/>
  <c r="N240" i="6"/>
  <c r="N89" i="6"/>
  <c r="N197" i="6"/>
  <c r="N529" i="6"/>
  <c r="N8" i="6"/>
  <c r="N10" i="6"/>
  <c r="N11" i="6"/>
  <c r="N17" i="6"/>
  <c r="N45" i="6"/>
  <c r="N49" i="6"/>
  <c r="N51" i="6"/>
  <c r="N86" i="6"/>
  <c r="N97" i="6"/>
  <c r="N100" i="6"/>
  <c r="N102" i="6"/>
  <c r="N105" i="6"/>
  <c r="N121" i="6"/>
  <c r="N125" i="6"/>
  <c r="N127" i="6"/>
  <c r="N128" i="6"/>
  <c r="N210" i="6"/>
  <c r="N231" i="6"/>
  <c r="N250" i="6"/>
  <c r="N256" i="6"/>
  <c r="N368" i="6"/>
  <c r="N442" i="6"/>
  <c r="N457" i="6"/>
  <c r="N460" i="6"/>
  <c r="N483" i="6"/>
  <c r="N484" i="6"/>
  <c r="N485" i="6"/>
  <c r="N490" i="6"/>
  <c r="N515" i="6"/>
  <c r="N548" i="6"/>
  <c r="N549" i="6"/>
  <c r="N550" i="6"/>
  <c r="N553" i="6"/>
  <c r="N573" i="6"/>
  <c r="N583" i="6"/>
  <c r="N605" i="6"/>
  <c r="N637" i="6"/>
  <c r="N638" i="6"/>
  <c r="N646" i="6"/>
  <c r="N649" i="6"/>
  <c r="N652" i="6"/>
  <c r="N664" i="6"/>
  <c r="N666" i="6"/>
  <c r="N678" i="6"/>
  <c r="N680" i="6"/>
  <c r="N195" i="6"/>
  <c r="N518" i="6"/>
  <c r="N88" i="6"/>
  <c r="N340" i="6"/>
  <c r="N421" i="6"/>
  <c r="N436" i="6"/>
  <c r="N359" i="6"/>
  <c r="N312" i="6"/>
  <c r="N179" i="6"/>
  <c r="N531" i="6"/>
  <c r="N672" i="6"/>
  <c r="N673" i="6"/>
  <c r="N236" i="6"/>
  <c r="N248" i="6"/>
  <c r="N341" i="6"/>
  <c r="N532" i="6"/>
  <c r="N580" i="6"/>
  <c r="N482" i="6"/>
  <c r="N556" i="6"/>
  <c r="N259" i="6"/>
  <c r="N94" i="6"/>
  <c r="N31" i="6"/>
  <c r="N577" i="6"/>
  <c r="N207" i="6"/>
  <c r="N579" i="6"/>
  <c r="N95" i="6"/>
  <c r="N538" i="6"/>
  <c r="N9" i="6"/>
  <c r="N93" i="6"/>
  <c r="N314" i="6"/>
  <c r="N424" i="6"/>
  <c r="N656" i="6"/>
  <c r="N592" i="6"/>
  <c r="N360" i="6"/>
  <c r="N578" i="6"/>
  <c r="N189" i="6"/>
  <c r="N431" i="6"/>
  <c r="N260" i="6"/>
  <c r="N239" i="6"/>
  <c r="N571" i="6"/>
  <c r="N572" i="6"/>
  <c r="N371" i="6"/>
  <c r="N668" i="6"/>
  <c r="N12" i="6"/>
  <c r="N27" i="6"/>
  <c r="N241" i="6"/>
  <c r="N669" i="6"/>
  <c r="N650" i="6"/>
  <c r="N423" i="6"/>
  <c r="N430" i="6"/>
  <c r="N188" i="6"/>
  <c r="N465" i="6"/>
  <c r="N557" i="6"/>
  <c r="N574" i="6"/>
  <c r="N237" i="6"/>
  <c r="N74" i="6"/>
  <c r="N361" i="6"/>
  <c r="N676" i="6"/>
  <c r="N16" i="6"/>
  <c r="N362" i="6"/>
  <c r="N101" i="6"/>
  <c r="N28" i="6"/>
  <c r="N29" i="6"/>
  <c r="N422" i="6"/>
  <c r="N369" i="6"/>
  <c r="N575" i="6"/>
  <c r="N75" i="6"/>
  <c r="N15" i="6"/>
  <c r="N463" i="6"/>
  <c r="N67" i="6"/>
  <c r="N321" i="6"/>
  <c r="N184" i="6"/>
  <c r="N185" i="6"/>
  <c r="N23" i="6"/>
  <c r="N288" i="6"/>
  <c r="N634" i="6"/>
  <c r="N635" i="6"/>
  <c r="N372" i="6"/>
  <c r="N366" i="6"/>
  <c r="N373" i="6"/>
  <c r="N324" i="6"/>
  <c r="N183" i="6"/>
  <c r="N25" i="6"/>
  <c r="N62" i="6"/>
  <c r="N133" i="6"/>
  <c r="N408" i="6"/>
  <c r="N407" i="6"/>
  <c r="N24" i="6"/>
  <c r="N437" i="6"/>
  <c r="N472" i="6"/>
  <c r="N473" i="6"/>
  <c r="N585" i="6"/>
  <c r="N440" i="6"/>
  <c r="N182" i="6"/>
  <c r="N186" i="6"/>
  <c r="N438" i="6"/>
  <c r="N187" i="6"/>
  <c r="N66" i="6"/>
  <c r="N464" i="6"/>
  <c r="N326" i="6"/>
  <c r="N471" i="6"/>
  <c r="N452" i="6"/>
  <c r="N454" i="6"/>
  <c r="N474" i="6"/>
  <c r="N87" i="6"/>
  <c r="N285" i="6"/>
  <c r="N211" i="6"/>
  <c r="N109" i="6"/>
  <c r="N353" i="6"/>
  <c r="N661" i="6"/>
  <c r="N621" i="6"/>
  <c r="N325" i="6"/>
  <c r="N491" i="6"/>
  <c r="N439" i="6"/>
  <c r="N108" i="6"/>
  <c r="N63" i="6"/>
  <c r="N201" i="6"/>
  <c r="N395" i="6"/>
  <c r="N320" i="6"/>
  <c r="N584" i="6"/>
  <c r="N417" i="6"/>
  <c r="N21" i="6"/>
  <c r="N52" i="6"/>
  <c r="N53" i="6"/>
  <c r="N54" i="6"/>
  <c r="N107" i="6"/>
  <c r="N126" i="6"/>
  <c r="N350" i="6"/>
  <c r="N351" i="6"/>
  <c r="N354" i="6"/>
  <c r="N367" i="6"/>
  <c r="N402" i="6"/>
  <c r="N443" i="6"/>
  <c r="N444" i="6"/>
  <c r="N466" i="6"/>
  <c r="N644" i="6"/>
  <c r="N645" i="6"/>
  <c r="N449" i="6"/>
  <c r="N35" i="6"/>
  <c r="N71" i="6"/>
  <c r="N76" i="6"/>
  <c r="N258" i="6"/>
  <c r="N629" i="6"/>
  <c r="N630" i="6"/>
  <c r="N412" i="6"/>
  <c r="N453" i="6"/>
  <c r="N620" i="6"/>
  <c r="N445" i="6"/>
  <c r="N64" i="6"/>
  <c r="N323" i="6"/>
  <c r="N435" i="6"/>
  <c r="N33" i="6"/>
  <c r="N413" i="6"/>
  <c r="N434" i="6"/>
  <c r="N322" i="6"/>
  <c r="N446" i="6"/>
  <c r="N418" i="6"/>
  <c r="N243" i="6"/>
  <c r="N416" i="6"/>
  <c r="N433" i="6"/>
  <c r="N651" i="6"/>
  <c r="N349" i="6"/>
  <c r="N244" i="6"/>
  <c r="N55" i="6"/>
  <c r="N212" i="6"/>
  <c r="N414" i="6"/>
  <c r="N348" i="6"/>
  <c r="N415" i="6"/>
  <c r="N61" i="6"/>
  <c r="N103" i="6"/>
  <c r="N124" i="6"/>
  <c r="N674" i="6"/>
  <c r="N34" i="6"/>
  <c r="N370" i="6"/>
  <c r="N90" i="6"/>
  <c r="N378" i="6"/>
  <c r="N632" i="6"/>
  <c r="N612" i="6"/>
  <c r="N613" i="6"/>
  <c r="N611" i="6"/>
  <c r="N566" i="6"/>
  <c r="N488" i="6"/>
  <c r="N57" i="6"/>
  <c r="N622" i="6"/>
  <c r="N624" i="6"/>
  <c r="N545" i="6"/>
  <c r="N32" i="6"/>
  <c r="N567" i="6"/>
  <c r="N487" i="6"/>
  <c r="N546" i="6"/>
  <c r="N379" i="6"/>
  <c r="N380" i="6"/>
  <c r="N58" i="6"/>
  <c r="N104" i="6"/>
  <c r="N374" i="6"/>
  <c r="N375" i="6"/>
  <c r="N376" i="6"/>
  <c r="N377" i="6"/>
  <c r="N382" i="6"/>
  <c r="N56" i="6"/>
  <c r="N176" i="6"/>
  <c r="N162" i="6"/>
  <c r="N116" i="6"/>
  <c r="N177" i="6"/>
  <c r="N161" i="6"/>
  <c r="N163" i="6"/>
  <c r="N175" i="6"/>
  <c r="N106" i="6"/>
  <c r="N178" i="6"/>
  <c r="N386" i="6"/>
  <c r="N399" i="6"/>
  <c r="N113" i="6"/>
  <c r="N420" i="6"/>
  <c r="N410" i="6"/>
  <c r="N411" i="6"/>
  <c r="N365" i="6"/>
  <c r="N520" i="6"/>
  <c r="N401" i="6"/>
  <c r="N396" i="6"/>
  <c r="N565" i="6"/>
  <c r="N387" i="6"/>
  <c r="N111" i="6"/>
  <c r="N112" i="6"/>
  <c r="N30" i="6"/>
  <c r="N419" i="6"/>
  <c r="N264" i="6"/>
  <c r="N263" i="6"/>
  <c r="N406" i="6"/>
  <c r="N114" i="6"/>
  <c r="N405" i="6"/>
  <c r="N262" i="6"/>
  <c r="N309" i="6"/>
  <c r="N115" i="6"/>
  <c r="N332" i="6"/>
  <c r="N310" i="6"/>
  <c r="N164" i="6"/>
  <c r="N331" i="6"/>
  <c r="N311" i="6"/>
  <c r="N330" i="6"/>
  <c r="N167" i="6"/>
  <c r="N166" i="6"/>
  <c r="N273" i="6"/>
  <c r="N281" i="6"/>
  <c r="N268" i="6"/>
  <c r="N282" i="6"/>
  <c r="N274" i="6"/>
  <c r="N267" i="6"/>
  <c r="N404" i="6"/>
  <c r="N280" i="6"/>
  <c r="N403" i="6"/>
  <c r="N388" i="6"/>
  <c r="N238" i="6"/>
  <c r="N618" i="6"/>
  <c r="N392" i="6"/>
  <c r="N400" i="6"/>
  <c r="N397" i="6"/>
  <c r="N398" i="6"/>
  <c r="N221" i="6"/>
  <c r="N222" i="6"/>
  <c r="N70" i="6"/>
  <c r="N77" i="6"/>
  <c r="N110" i="6"/>
  <c r="N223" i="6"/>
  <c r="N72" i="6"/>
  <c r="N73" i="6"/>
  <c r="N213" i="6"/>
  <c r="N265" i="6"/>
  <c r="N266" i="6"/>
  <c r="N216" i="6"/>
  <c r="N229" i="6"/>
  <c r="N215" i="6"/>
  <c r="N214" i="6"/>
  <c r="N299" i="6"/>
  <c r="M145" i="6"/>
  <c r="M148" i="6"/>
  <c r="M147" i="6"/>
  <c r="M143" i="6"/>
  <c r="M146" i="6"/>
  <c r="M154" i="6"/>
  <c r="M136" i="6"/>
  <c r="M220" i="6"/>
  <c r="M654" i="6"/>
  <c r="M219" i="6"/>
  <c r="M135" i="6"/>
  <c r="M160" i="6"/>
  <c r="M156" i="6"/>
  <c r="M149" i="6"/>
  <c r="M157" i="6"/>
  <c r="M152" i="6"/>
  <c r="M153" i="6"/>
  <c r="M155" i="6"/>
  <c r="M150" i="6"/>
  <c r="M159" i="6"/>
  <c r="M158" i="6"/>
  <c r="M151" i="6"/>
  <c r="M144" i="6"/>
  <c r="M655" i="6"/>
  <c r="M140" i="6"/>
  <c r="M229" i="6"/>
  <c r="M230" i="6"/>
  <c r="M217" i="6"/>
  <c r="M228" i="6"/>
  <c r="M233" i="6"/>
  <c r="M232" i="6"/>
  <c r="M215" i="6"/>
  <c r="M214" i="6"/>
  <c r="M234" i="6"/>
  <c r="M266" i="6"/>
  <c r="M235" i="6"/>
  <c r="M216" i="6"/>
  <c r="M218" i="6"/>
  <c r="M265" i="6"/>
  <c r="M318" i="6"/>
  <c r="M110" i="6"/>
  <c r="M223" i="6"/>
  <c r="M72" i="6"/>
  <c r="M73" i="6"/>
  <c r="M213" i="6"/>
  <c r="M317" i="6"/>
  <c r="M222" i="6"/>
  <c r="M70" i="6"/>
  <c r="M77" i="6"/>
  <c r="M319" i="6"/>
  <c r="M221" i="6"/>
  <c r="M403" i="6"/>
  <c r="M304" i="6"/>
  <c r="M388" i="6"/>
  <c r="M238" i="6"/>
  <c r="M618" i="6"/>
  <c r="M306" i="6"/>
  <c r="M307" i="6"/>
  <c r="M138" i="6"/>
  <c r="M384" i="6"/>
  <c r="M385" i="6"/>
  <c r="M392" i="6"/>
  <c r="M400" i="6"/>
  <c r="M141" i="6"/>
  <c r="M397" i="6"/>
  <c r="M139" i="6"/>
  <c r="M398" i="6"/>
  <c r="M280" i="6"/>
  <c r="M281" i="6"/>
  <c r="M268" i="6"/>
  <c r="M282" i="6"/>
  <c r="M274" i="6"/>
  <c r="M267" i="6"/>
  <c r="M404" i="6"/>
  <c r="M381" i="6"/>
  <c r="M303" i="6"/>
  <c r="M308" i="6"/>
  <c r="M383" i="6"/>
  <c r="M273" i="6"/>
  <c r="M166" i="6"/>
  <c r="M117" i="6"/>
  <c r="M332" i="6"/>
  <c r="M137" i="6"/>
  <c r="M310" i="6"/>
  <c r="M168" i="6"/>
  <c r="M164" i="6"/>
  <c r="M331" i="6"/>
  <c r="M311" i="6"/>
  <c r="M330" i="6"/>
  <c r="M167" i="6"/>
  <c r="M115" i="6"/>
  <c r="M263" i="6"/>
  <c r="M406" i="6"/>
  <c r="M114" i="6"/>
  <c r="M405" i="6"/>
  <c r="M261" i="6"/>
  <c r="M262" i="6"/>
  <c r="M309" i="6"/>
  <c r="M264" i="6"/>
  <c r="M176" i="6"/>
  <c r="M162" i="6"/>
  <c r="M174" i="6"/>
  <c r="M116" i="6"/>
  <c r="M177" i="6"/>
  <c r="M161" i="6"/>
  <c r="M163" i="6"/>
  <c r="M175" i="6"/>
  <c r="M106" i="6"/>
  <c r="M178" i="6"/>
  <c r="M386" i="6"/>
  <c r="M399" i="6"/>
  <c r="M113" i="6"/>
  <c r="M420" i="6"/>
  <c r="M410" i="6"/>
  <c r="M411" i="6"/>
  <c r="M365" i="6"/>
  <c r="M520" i="6"/>
  <c r="M401" i="6"/>
  <c r="M396" i="6"/>
  <c r="M565" i="6"/>
  <c r="M387" i="6"/>
  <c r="M111" i="6"/>
  <c r="M112" i="6"/>
  <c r="M30" i="6"/>
  <c r="M419" i="6"/>
  <c r="M56" i="6"/>
  <c r="M169" i="6"/>
  <c r="M378" i="6"/>
  <c r="M632" i="6"/>
  <c r="M170" i="6"/>
  <c r="M172" i="6"/>
  <c r="M612" i="6"/>
  <c r="M564" i="6"/>
  <c r="M596" i="6"/>
  <c r="M613" i="6"/>
  <c r="M595" i="6"/>
  <c r="M611" i="6"/>
  <c r="M566" i="6"/>
  <c r="M488" i="6"/>
  <c r="M57" i="6"/>
  <c r="M622" i="6"/>
  <c r="M624" i="6"/>
  <c r="M545" i="6"/>
  <c r="M32" i="6"/>
  <c r="M567" i="6"/>
  <c r="M487" i="6"/>
  <c r="M173" i="6"/>
  <c r="M546" i="6"/>
  <c r="M379" i="6"/>
  <c r="M380" i="6"/>
  <c r="M58" i="6"/>
  <c r="M104" i="6"/>
  <c r="M374" i="6"/>
  <c r="M375" i="6"/>
  <c r="M376" i="6"/>
  <c r="M377" i="6"/>
  <c r="M382" i="6"/>
  <c r="M171" i="6"/>
  <c r="M35" i="6"/>
  <c r="M71" i="6"/>
  <c r="M76" i="6"/>
  <c r="M258" i="6"/>
  <c r="M629" i="6"/>
  <c r="M630" i="6"/>
  <c r="M412" i="6"/>
  <c r="M453" i="6"/>
  <c r="M620" i="6"/>
  <c r="M445" i="6"/>
  <c r="M64" i="6"/>
  <c r="M323" i="6"/>
  <c r="M435" i="6"/>
  <c r="M33" i="6"/>
  <c r="M413" i="6"/>
  <c r="M434" i="6"/>
  <c r="M322" i="6"/>
  <c r="M446" i="6"/>
  <c r="M418" i="6"/>
  <c r="M243" i="6"/>
  <c r="M416" i="6"/>
  <c r="M433" i="6"/>
  <c r="M651" i="6"/>
  <c r="M349" i="6"/>
  <c r="M244" i="6"/>
  <c r="M55" i="6"/>
  <c r="M212" i="6"/>
  <c r="M245" i="6"/>
  <c r="M414" i="6"/>
  <c r="M348" i="6"/>
  <c r="M246" i="6"/>
  <c r="M415" i="6"/>
  <c r="M61" i="6"/>
  <c r="M103" i="6"/>
  <c r="M124" i="6"/>
  <c r="M674" i="6"/>
  <c r="M34" i="6"/>
  <c r="M370" i="6"/>
  <c r="M90" i="6"/>
  <c r="M449" i="6"/>
  <c r="M67" i="6"/>
  <c r="M321" i="6"/>
  <c r="M590" i="6"/>
  <c r="M184" i="6"/>
  <c r="M586" i="6"/>
  <c r="M185" i="6"/>
  <c r="M23" i="6"/>
  <c r="M587" i="6"/>
  <c r="M288" i="6"/>
  <c r="M634" i="6"/>
  <c r="M635" i="6"/>
  <c r="M372" i="6"/>
  <c r="M69" i="6"/>
  <c r="M366" i="6"/>
  <c r="M373" i="6"/>
  <c r="M324" i="6"/>
  <c r="M183" i="6"/>
  <c r="M25" i="6"/>
  <c r="M62" i="6"/>
  <c r="M133" i="6"/>
  <c r="M408" i="6"/>
  <c r="M407" i="6"/>
  <c r="M24" i="6"/>
  <c r="M437" i="6"/>
  <c r="M593" i="6"/>
  <c r="M472" i="6"/>
  <c r="M473" i="6"/>
  <c r="M585" i="6"/>
  <c r="M440" i="6"/>
  <c r="M182" i="6"/>
  <c r="M186" i="6"/>
  <c r="M438" i="6"/>
  <c r="M187" i="6"/>
  <c r="M66" i="6"/>
  <c r="M464" i="6"/>
  <c r="M326" i="6"/>
  <c r="M471" i="6"/>
  <c r="M594" i="6"/>
  <c r="M452" i="6"/>
  <c r="M454" i="6"/>
  <c r="M474" i="6"/>
  <c r="M87" i="6"/>
  <c r="M285" i="6"/>
  <c r="M211" i="6"/>
  <c r="M109" i="6"/>
  <c r="M353" i="6"/>
  <c r="M661" i="6"/>
  <c r="M621" i="6"/>
  <c r="M325" i="6"/>
  <c r="M491" i="6"/>
  <c r="M439" i="6"/>
  <c r="M108" i="6"/>
  <c r="M63" i="6"/>
  <c r="M201" i="6"/>
  <c r="M395" i="6"/>
  <c r="M320" i="6"/>
  <c r="M584" i="6"/>
  <c r="M417" i="6"/>
  <c r="M21" i="6"/>
  <c r="M52" i="6"/>
  <c r="M53" i="6"/>
  <c r="M54" i="6"/>
  <c r="M107" i="6"/>
  <c r="M119" i="6"/>
  <c r="M126" i="6"/>
  <c r="M350" i="6"/>
  <c r="M351" i="6"/>
  <c r="M354" i="6"/>
  <c r="M367" i="6"/>
  <c r="M402" i="6"/>
  <c r="M443" i="6"/>
  <c r="M444" i="6"/>
  <c r="M466" i="6"/>
  <c r="M644" i="6"/>
  <c r="M645" i="6"/>
  <c r="M68" i="6"/>
  <c r="M463" i="6"/>
  <c r="M518" i="6"/>
  <c r="M88" i="6"/>
  <c r="M340" i="6"/>
  <c r="M421" i="6"/>
  <c r="M436" i="6"/>
  <c r="M359" i="6"/>
  <c r="M312" i="6"/>
  <c r="M179" i="6"/>
  <c r="M531" i="6"/>
  <c r="M672" i="6"/>
  <c r="M506" i="6"/>
  <c r="M673" i="6"/>
  <c r="M236" i="6"/>
  <c r="M248" i="6"/>
  <c r="M305" i="6"/>
  <c r="M341" i="6"/>
  <c r="M532" i="6"/>
  <c r="M580" i="6"/>
  <c r="M581" i="6"/>
  <c r="M582" i="6"/>
  <c r="M482" i="6"/>
  <c r="M556" i="6"/>
  <c r="M259" i="6"/>
  <c r="M94" i="6"/>
  <c r="M31" i="6"/>
  <c r="M577" i="6"/>
  <c r="M207" i="6"/>
  <c r="M579" i="6"/>
  <c r="M469" i="6"/>
  <c r="M95" i="6"/>
  <c r="M538" i="6"/>
  <c r="M9" i="6"/>
  <c r="M93" i="6"/>
  <c r="M314" i="6"/>
  <c r="M424" i="6"/>
  <c r="M656" i="6"/>
  <c r="M592" i="6"/>
  <c r="M360" i="6"/>
  <c r="M578" i="6"/>
  <c r="M189" i="6"/>
  <c r="M431" i="6"/>
  <c r="M608" i="6"/>
  <c r="M38" i="6"/>
  <c r="M260" i="6"/>
  <c r="M39" i="6"/>
  <c r="M239" i="6"/>
  <c r="M132" i="6"/>
  <c r="M571" i="6"/>
  <c r="M572" i="6"/>
  <c r="M371" i="6"/>
  <c r="M607" i="6"/>
  <c r="Q607" i="6" s="1"/>
  <c r="M668" i="6"/>
  <c r="M12" i="6"/>
  <c r="M27" i="6"/>
  <c r="M241" i="6"/>
  <c r="M669" i="6"/>
  <c r="M650" i="6"/>
  <c r="M130" i="6"/>
  <c r="M423" i="6"/>
  <c r="M430" i="6"/>
  <c r="M188" i="6"/>
  <c r="M465" i="6"/>
  <c r="M557" i="6"/>
  <c r="M131" i="6"/>
  <c r="M574" i="6"/>
  <c r="M237" i="6"/>
  <c r="M74" i="6"/>
  <c r="M361" i="6"/>
  <c r="M676" i="6"/>
  <c r="M16" i="6"/>
  <c r="M362" i="6"/>
  <c r="M101" i="6"/>
  <c r="M142" i="6"/>
  <c r="M28" i="6"/>
  <c r="M29" i="6"/>
  <c r="M422" i="6"/>
  <c r="M369" i="6"/>
  <c r="M575" i="6"/>
  <c r="M75" i="6"/>
  <c r="M15" i="6"/>
  <c r="M195" i="6"/>
  <c r="M426" i="6"/>
  <c r="M272" i="6"/>
  <c r="M286" i="6"/>
  <c r="M287" i="6"/>
  <c r="M270" i="6"/>
  <c r="M271" i="6"/>
  <c r="M293" i="6"/>
  <c r="M427" i="6"/>
  <c r="M364" i="6"/>
  <c r="M543" i="6"/>
  <c r="M47" i="6"/>
  <c r="M290" i="6"/>
  <c r="M224" i="6"/>
  <c r="M254" i="6"/>
  <c r="M249" i="6"/>
  <c r="M208" i="6"/>
  <c r="M279" i="6"/>
  <c r="M589" i="6"/>
  <c r="M269" i="6"/>
  <c r="M633" i="6"/>
  <c r="M296" i="6"/>
  <c r="M588" i="6"/>
  <c r="M42" i="6"/>
  <c r="M313" i="6"/>
  <c r="M82" i="6"/>
  <c r="M562" i="6"/>
  <c r="M41" i="6"/>
  <c r="M496" i="6"/>
  <c r="M289" i="6"/>
  <c r="M541" i="6"/>
  <c r="M337" i="6"/>
  <c r="M355" i="6"/>
  <c r="M191" i="6"/>
  <c r="M204" i="6"/>
  <c r="M519" i="6"/>
  <c r="M616" i="6"/>
  <c r="M22" i="6"/>
  <c r="M544" i="6"/>
  <c r="M284" i="6"/>
  <c r="M657" i="6"/>
  <c r="M6" i="6"/>
  <c r="M291" i="6"/>
  <c r="M681" i="6"/>
  <c r="M278" i="6"/>
  <c r="M357" i="6"/>
  <c r="M461" i="6"/>
  <c r="M253" i="6"/>
  <c r="M554" i="6"/>
  <c r="M225" i="6"/>
  <c r="M283" i="6"/>
  <c r="M517" i="6"/>
  <c r="M315" i="6"/>
  <c r="M316" i="6"/>
  <c r="M523" i="6"/>
  <c r="M660" i="6"/>
  <c r="M328" i="6"/>
  <c r="M48" i="6"/>
  <c r="M563" i="6"/>
  <c r="M226" i="6"/>
  <c r="M13" i="6"/>
  <c r="M648" i="6"/>
  <c r="M558" i="6"/>
  <c r="M200" i="6"/>
  <c r="M329" i="6"/>
  <c r="M192" i="6"/>
  <c r="M675" i="6"/>
  <c r="M292" i="6"/>
  <c r="M522" i="6"/>
  <c r="M334" i="6"/>
  <c r="M468" i="6"/>
  <c r="M455" i="6"/>
  <c r="M363" i="6"/>
  <c r="M679" i="6"/>
  <c r="M205" i="6"/>
  <c r="M59" i="6"/>
  <c r="M429" i="6"/>
  <c r="M358" i="6"/>
  <c r="M428" i="6"/>
  <c r="M26" i="6"/>
  <c r="M134" i="6"/>
  <c r="M347" i="6"/>
  <c r="M295" i="6"/>
  <c r="M604" i="6"/>
  <c r="M662" i="6"/>
  <c r="M481" i="6"/>
  <c r="M196" i="6"/>
  <c r="M336" i="6"/>
  <c r="M81" i="6"/>
  <c r="M247" i="6"/>
  <c r="M276" i="6"/>
  <c r="M327" i="6"/>
  <c r="M450" i="6"/>
  <c r="M504" i="6"/>
  <c r="M524" i="6"/>
  <c r="M46" i="6"/>
  <c r="M83" i="6"/>
  <c r="M462" i="6"/>
  <c r="M65" i="6"/>
  <c r="M80" i="6"/>
  <c r="M257" i="6"/>
  <c r="M502" i="6"/>
  <c r="M497" i="6"/>
  <c r="M40" i="6"/>
  <c r="M346" i="6"/>
  <c r="M658" i="6"/>
  <c r="M500" i="6"/>
  <c r="M610" i="6"/>
  <c r="M527" i="6"/>
  <c r="M617" i="6"/>
  <c r="M209" i="6"/>
  <c r="M448" i="6"/>
  <c r="M600" i="6"/>
  <c r="M60" i="6"/>
  <c r="M492" i="6"/>
  <c r="M667" i="6"/>
  <c r="M499" i="6"/>
  <c r="M507" i="6"/>
  <c r="M508" i="6"/>
  <c r="M447" i="6"/>
  <c r="M509" i="6"/>
  <c r="M561" i="6"/>
  <c r="M44" i="6"/>
  <c r="M540" i="6"/>
  <c r="M495" i="6"/>
  <c r="M194" i="6"/>
  <c r="M333" i="6"/>
  <c r="M394" i="6"/>
  <c r="M510" i="6"/>
  <c r="M609" i="6"/>
  <c r="M479" i="6"/>
  <c r="M559" i="6"/>
  <c r="M539" i="6"/>
  <c r="M37" i="6"/>
  <c r="M294" i="6"/>
  <c r="M43" i="6"/>
  <c r="M338" i="6"/>
  <c r="M339" i="6"/>
  <c r="M625" i="6"/>
  <c r="M627" i="6"/>
  <c r="M511" i="6"/>
  <c r="M198" i="6"/>
  <c r="M199" i="6"/>
  <c r="M513" i="6"/>
  <c r="M525" i="6"/>
  <c r="M636" i="6"/>
  <c r="M639" i="6"/>
  <c r="M568" i="6"/>
  <c r="M335" i="6"/>
  <c r="M619" i="6"/>
  <c r="M451" i="6"/>
  <c r="M456" i="6"/>
  <c r="M252" i="6"/>
  <c r="M36" i="6"/>
  <c r="M493" i="6"/>
  <c r="M533" i="6"/>
  <c r="M96" i="6"/>
  <c r="M597" i="6"/>
  <c r="M598" i="6"/>
  <c r="M345" i="6"/>
  <c r="M516" i="6"/>
  <c r="M570" i="6"/>
  <c r="M640" i="6"/>
  <c r="M641" i="6"/>
  <c r="M663" i="6"/>
  <c r="M79" i="6"/>
  <c r="M203" i="6"/>
  <c r="M603" i="6"/>
  <c r="M653" i="6"/>
  <c r="M659" i="6"/>
  <c r="M180" i="6"/>
  <c r="M614" i="6"/>
  <c r="M122" i="6"/>
  <c r="M129" i="6"/>
  <c r="M98" i="6"/>
  <c r="M480" i="6"/>
  <c r="M606" i="6"/>
  <c r="M623" i="6"/>
  <c r="M591" i="6"/>
  <c r="M677" i="6"/>
  <c r="M512" i="6"/>
  <c r="M467" i="6"/>
  <c r="M441" i="6"/>
  <c r="M84" i="6"/>
  <c r="M498" i="6"/>
  <c r="M501" i="6"/>
  <c r="M478" i="6"/>
  <c r="M534" i="6"/>
  <c r="M521" i="6"/>
  <c r="M547" i="6"/>
  <c r="M599" i="6"/>
  <c r="M602" i="6"/>
  <c r="M344" i="6"/>
  <c r="M601" i="6"/>
  <c r="M202" i="6"/>
  <c r="M526" i="6"/>
  <c r="M227" i="6"/>
  <c r="M343" i="6"/>
  <c r="M503" i="6"/>
  <c r="M432" i="6"/>
  <c r="M251" i="6"/>
  <c r="M477" i="6"/>
  <c r="M356" i="6"/>
  <c r="M255" i="6"/>
  <c r="M85" i="6"/>
  <c r="M514" i="6"/>
  <c r="M530" i="6"/>
  <c r="M537" i="6"/>
  <c r="M476" i="6"/>
  <c r="M536" i="6"/>
  <c r="M542" i="6"/>
  <c r="M528" i="6"/>
  <c r="M242" i="6"/>
  <c r="M551" i="6"/>
  <c r="M552" i="6"/>
  <c r="M123" i="6"/>
  <c r="M665" i="6"/>
  <c r="M190" i="6"/>
  <c r="M206" i="6"/>
  <c r="M576" i="6"/>
  <c r="M494" i="6"/>
  <c r="M7" i="6"/>
  <c r="M14" i="6"/>
  <c r="M193" i="6"/>
  <c r="M569" i="6"/>
  <c r="M393" i="6"/>
  <c r="M459" i="6"/>
  <c r="M352" i="6"/>
  <c r="M475" i="6"/>
  <c r="M555" i="6"/>
  <c r="M505" i="6"/>
  <c r="M489" i="6"/>
  <c r="M120" i="6"/>
  <c r="M458" i="6"/>
  <c r="M409" i="6"/>
  <c r="M50" i="6"/>
  <c r="M99" i="6"/>
  <c r="M535" i="6"/>
  <c r="M297" i="6"/>
  <c r="M91" i="6"/>
  <c r="M342" i="6"/>
  <c r="M486" i="6"/>
  <c r="M615" i="6"/>
  <c r="M92" i="6"/>
  <c r="M240" i="6"/>
  <c r="M89" i="6"/>
  <c r="M197" i="6"/>
  <c r="M529" i="6"/>
  <c r="M8" i="6"/>
  <c r="M10" i="6"/>
  <c r="M11" i="6"/>
  <c r="M17" i="6"/>
  <c r="M45" i="6"/>
  <c r="M49" i="6"/>
  <c r="M51" i="6"/>
  <c r="M86" i="6"/>
  <c r="M97" i="6"/>
  <c r="M100" i="6"/>
  <c r="M102" i="6"/>
  <c r="M105" i="6"/>
  <c r="M121" i="6"/>
  <c r="M125" i="6"/>
  <c r="M127" i="6"/>
  <c r="M128" i="6"/>
  <c r="M210" i="6"/>
  <c r="M231" i="6"/>
  <c r="M250" i="6"/>
  <c r="M256" i="6"/>
  <c r="M368" i="6"/>
  <c r="M442" i="6"/>
  <c r="M457" i="6"/>
  <c r="M460" i="6"/>
  <c r="M483" i="6"/>
  <c r="M484" i="6"/>
  <c r="M485" i="6"/>
  <c r="M490" i="6"/>
  <c r="M515" i="6"/>
  <c r="M548" i="6"/>
  <c r="M549" i="6"/>
  <c r="M550" i="6"/>
  <c r="M553" i="6"/>
  <c r="M560" i="6"/>
  <c r="M573" i="6"/>
  <c r="M583" i="6"/>
  <c r="M605" i="6"/>
  <c r="M637" i="6"/>
  <c r="M638" i="6"/>
  <c r="M646" i="6"/>
  <c r="M649" i="6"/>
  <c r="M652" i="6"/>
  <c r="M664" i="6"/>
  <c r="M666" i="6"/>
  <c r="M678" i="6"/>
  <c r="M680" i="6"/>
  <c r="M277" i="6"/>
  <c r="M470" i="6"/>
  <c r="M165" i="6"/>
  <c r="M390" i="6"/>
  <c r="M391" i="6"/>
  <c r="M425" i="6"/>
  <c r="M78" i="6"/>
  <c r="M670" i="6"/>
  <c r="M671" i="6"/>
  <c r="M19" i="6"/>
  <c r="M275" i="6"/>
  <c r="M18" i="6"/>
  <c r="M628" i="6"/>
  <c r="M302" i="6"/>
  <c r="M626" i="6"/>
  <c r="M181" i="6"/>
  <c r="M298" i="6"/>
  <c r="M300" i="6"/>
  <c r="M642" i="6"/>
  <c r="M20" i="6"/>
  <c r="M301" i="6"/>
  <c r="M118" i="6"/>
  <c r="M389" i="6"/>
  <c r="M631" i="6"/>
  <c r="M643" i="6"/>
  <c r="M647" i="6"/>
  <c r="M299" i="6"/>
  <c r="K8" i="5"/>
  <c r="K7" i="5"/>
  <c r="K6" i="5"/>
  <c r="J8" i="5"/>
  <c r="J7" i="5"/>
  <c r="J6" i="5"/>
  <c r="D8" i="16"/>
  <c r="C8" i="16"/>
  <c r="D7" i="16"/>
  <c r="D6" i="16"/>
  <c r="C9" i="15"/>
  <c r="D8" i="15"/>
  <c r="D7" i="15"/>
  <c r="D6" i="15"/>
  <c r="D9" i="15" s="1"/>
  <c r="D8" i="14"/>
  <c r="C8" i="14"/>
  <c r="D7" i="14"/>
  <c r="D6" i="14"/>
  <c r="C9" i="13"/>
  <c r="D8" i="13"/>
  <c r="D7" i="13"/>
  <c r="D6" i="13"/>
  <c r="D9" i="13" s="1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E8" i="11"/>
  <c r="F8" i="11" s="1"/>
  <c r="E7" i="11"/>
  <c r="F7" i="11" s="1"/>
  <c r="E6" i="11"/>
  <c r="F6" i="11" s="1"/>
  <c r="F9" i="11" s="1"/>
  <c r="M14" i="3" l="1"/>
  <c r="J15" i="3"/>
  <c r="J7" i="3"/>
  <c r="I28" i="3"/>
  <c r="I29" i="3"/>
  <c r="I30" i="3"/>
  <c r="I31" i="3"/>
  <c r="I32" i="3"/>
  <c r="I33" i="3"/>
  <c r="I34" i="3"/>
  <c r="I27" i="3"/>
  <c r="I18" i="3"/>
  <c r="I19" i="3"/>
  <c r="I20" i="3"/>
  <c r="I21" i="3"/>
  <c r="I22" i="3"/>
  <c r="I23" i="3"/>
  <c r="I24" i="3"/>
  <c r="I17" i="3"/>
  <c r="I8" i="3"/>
  <c r="I9" i="3"/>
  <c r="I10" i="3"/>
  <c r="I11" i="3"/>
  <c r="I12" i="3"/>
  <c r="I13" i="3"/>
  <c r="I14" i="3"/>
  <c r="I7" i="3"/>
  <c r="I15" i="10" l="1"/>
  <c r="I7" i="10"/>
  <c r="I8" i="10"/>
  <c r="I9" i="10"/>
  <c r="I10" i="10"/>
  <c r="I11" i="10"/>
  <c r="I12" i="10"/>
  <c r="I13" i="10"/>
  <c r="I6" i="10"/>
  <c r="Q6" i="6"/>
  <c r="D12" i="1" l="1"/>
  <c r="J192" i="9"/>
  <c r="J330" i="9"/>
  <c r="J148" i="9"/>
  <c r="J466" i="9"/>
  <c r="J339" i="9"/>
  <c r="J455" i="9"/>
  <c r="J123" i="9"/>
  <c r="J89" i="9"/>
  <c r="J142" i="9"/>
  <c r="J294" i="9"/>
  <c r="J552" i="9"/>
  <c r="J214" i="9"/>
  <c r="J84" i="9"/>
  <c r="J381" i="9"/>
  <c r="J612" i="9"/>
  <c r="J393" i="9"/>
  <c r="J486" i="9"/>
  <c r="J182" i="9"/>
  <c r="J510" i="9"/>
  <c r="J335" i="9"/>
  <c r="J207" i="9"/>
  <c r="J602" i="9"/>
  <c r="J491" i="9"/>
  <c r="J561" i="9"/>
  <c r="J503" i="9"/>
  <c r="J643" i="9"/>
  <c r="J270" i="9"/>
  <c r="J147" i="9"/>
  <c r="J119" i="9"/>
  <c r="J490" i="9"/>
  <c r="J558" i="9"/>
  <c r="J232" i="9"/>
  <c r="J278" i="9"/>
  <c r="J310" i="9"/>
  <c r="J313" i="9"/>
  <c r="J171" i="9"/>
  <c r="J452" i="9"/>
  <c r="J441" i="9"/>
  <c r="J81" i="9"/>
  <c r="J581" i="9"/>
  <c r="J203" i="9"/>
  <c r="J580" i="9"/>
  <c r="J241" i="9"/>
  <c r="J432" i="9"/>
  <c r="J578" i="9"/>
  <c r="J168" i="9"/>
  <c r="J261" i="9"/>
  <c r="J286" i="9"/>
  <c r="J655" i="9"/>
  <c r="J66" i="9"/>
  <c r="J118" i="9"/>
  <c r="J656" i="9"/>
  <c r="J650" i="9"/>
  <c r="J658" i="9"/>
  <c r="J583" i="9"/>
  <c r="J336" i="9"/>
  <c r="J651" i="9"/>
  <c r="J134" i="9"/>
  <c r="J346" i="9"/>
  <c r="J638" i="9"/>
  <c r="J213" i="9"/>
  <c r="J281" i="9"/>
  <c r="J276" i="9"/>
  <c r="J652" i="9"/>
  <c r="J414" i="9"/>
  <c r="J566" i="9"/>
  <c r="J568" i="9"/>
  <c r="J447" i="9"/>
  <c r="J582" i="9"/>
  <c r="J62" i="9"/>
  <c r="J204" i="9"/>
  <c r="J205" i="9"/>
  <c r="J564" i="9"/>
  <c r="J591" i="9"/>
  <c r="J367" i="9"/>
  <c r="J159" i="9"/>
  <c r="J567" i="9"/>
  <c r="J260" i="9"/>
  <c r="J646" i="9"/>
  <c r="J51" i="9"/>
  <c r="J337" i="9"/>
  <c r="J269" i="9"/>
  <c r="J131" i="9"/>
  <c r="J267" i="9"/>
  <c r="J333" i="9"/>
  <c r="J94" i="9"/>
  <c r="J481" i="9"/>
  <c r="J88" i="9"/>
  <c r="J645" i="9"/>
  <c r="J235" i="9"/>
  <c r="J282" i="9"/>
  <c r="J493" i="9"/>
  <c r="J639" i="9"/>
  <c r="J554" i="9"/>
  <c r="J377" i="9"/>
  <c r="J50" i="9"/>
  <c r="J280" i="9"/>
  <c r="J345" i="9"/>
  <c r="J494" i="9"/>
  <c r="J560" i="9"/>
  <c r="J389" i="9"/>
  <c r="J559" i="9"/>
  <c r="J327" i="9"/>
  <c r="J492" i="9"/>
  <c r="J378" i="9"/>
  <c r="J328" i="9"/>
  <c r="J332" i="9"/>
  <c r="J640" i="9"/>
  <c r="J220" i="9"/>
  <c r="J75" i="9"/>
  <c r="J277" i="9"/>
  <c r="J571" i="9"/>
  <c r="J379" i="9"/>
  <c r="J331" i="9"/>
  <c r="J527" i="9"/>
  <c r="J637" i="9"/>
  <c r="J483" i="9"/>
  <c r="J238" i="9"/>
  <c r="J586" i="9"/>
  <c r="J97" i="9"/>
  <c r="J315" i="9"/>
  <c r="J366" i="9"/>
  <c r="J376" i="9"/>
  <c r="J325" i="9"/>
  <c r="J406" i="9"/>
  <c r="J647" i="9"/>
  <c r="J397" i="9"/>
  <c r="J288" i="9"/>
  <c r="J649" i="9"/>
  <c r="J65" i="9"/>
  <c r="J388" i="9"/>
  <c r="J316" i="9"/>
  <c r="J458" i="9"/>
  <c r="J130" i="9"/>
  <c r="J357" i="9"/>
  <c r="J358" i="9"/>
  <c r="J648" i="9"/>
  <c r="J569" i="9"/>
  <c r="J296" i="9"/>
  <c r="J614" i="9"/>
  <c r="J412" i="9"/>
  <c r="J585" i="9"/>
  <c r="J598" i="9"/>
  <c r="J627" i="9"/>
  <c r="J95" i="9"/>
  <c r="J257" i="9"/>
  <c r="J659" i="9"/>
  <c r="J657" i="9"/>
  <c r="J453" i="9"/>
  <c r="J543" i="9"/>
  <c r="J644" i="9"/>
  <c r="J653" i="9"/>
  <c r="J158" i="9"/>
  <c r="J396" i="9"/>
  <c r="J654" i="9"/>
  <c r="J500" i="9"/>
  <c r="J85" i="9"/>
  <c r="J609" i="9"/>
  <c r="J622" i="9"/>
  <c r="J417" i="9"/>
  <c r="J219" i="9"/>
  <c r="J660" i="9"/>
  <c r="J597" i="9"/>
  <c r="J463" i="9"/>
  <c r="J416" i="9"/>
  <c r="J384" i="9"/>
  <c r="J617" i="9"/>
  <c r="J343" i="9"/>
  <c r="J548" i="9"/>
  <c r="J252" i="9"/>
  <c r="J320" i="9"/>
  <c r="J443" i="9"/>
  <c r="J303" i="9"/>
  <c r="J442" i="9"/>
  <c r="J394" i="9"/>
  <c r="J266" i="9"/>
  <c r="J306" i="9"/>
  <c r="J541" i="9"/>
  <c r="J547" i="9"/>
  <c r="J430" i="9"/>
  <c r="J347" i="9"/>
  <c r="J542" i="9"/>
  <c r="J422" i="9"/>
  <c r="J326" i="9"/>
  <c r="J540" i="9"/>
  <c r="J545" i="9"/>
  <c r="J342" i="9"/>
  <c r="J546" i="9"/>
  <c r="J549" i="9"/>
  <c r="J383" i="9"/>
  <c r="J263" i="9"/>
  <c r="J307" i="9"/>
  <c r="J423" i="9"/>
  <c r="J300" i="9"/>
  <c r="J108" i="9"/>
  <c r="J355" i="9"/>
  <c r="J92" i="9"/>
  <c r="J431" i="9"/>
  <c r="J398" i="9"/>
  <c r="J172" i="9"/>
  <c r="J251" i="9"/>
  <c r="J350" i="9"/>
  <c r="J370" i="9"/>
  <c r="J594" i="9"/>
  <c r="J403" i="9"/>
  <c r="J273" i="9"/>
  <c r="J244" i="9"/>
  <c r="J59" i="9"/>
  <c r="J240" i="9"/>
  <c r="J298" i="9"/>
  <c r="J544" i="9"/>
  <c r="J60" i="9"/>
  <c r="J369" i="9"/>
  <c r="J305" i="9"/>
  <c r="J450" i="9"/>
  <c r="J373" i="9"/>
  <c r="J387" i="9"/>
  <c r="J474" i="9"/>
  <c r="J127" i="9"/>
  <c r="J408" i="9"/>
  <c r="J239" i="9"/>
  <c r="J522" i="9"/>
  <c r="J245" i="9"/>
  <c r="J154" i="9"/>
  <c r="J606" i="9"/>
  <c r="J295" i="9"/>
  <c r="J341" i="9"/>
  <c r="J531" i="9"/>
  <c r="J433" i="9"/>
  <c r="J47" i="9"/>
  <c r="J444" i="9"/>
  <c r="J69" i="9"/>
  <c r="J312" i="9"/>
  <c r="J152" i="9"/>
  <c r="J243" i="9"/>
  <c r="J137" i="9"/>
  <c r="J98" i="9"/>
  <c r="J392" i="9"/>
  <c r="J536" i="9"/>
  <c r="J100" i="9"/>
  <c r="J478" i="9"/>
  <c r="J96" i="9"/>
  <c r="J590" i="9"/>
  <c r="J338" i="9"/>
  <c r="J555" i="9"/>
  <c r="J285" i="9"/>
  <c r="J593" i="9"/>
  <c r="J451" i="9"/>
  <c r="J415" i="9"/>
  <c r="J314" i="9"/>
  <c r="J177" i="9"/>
  <c r="J166" i="9"/>
  <c r="J52" i="9"/>
  <c r="J53" i="9"/>
  <c r="J225" i="9"/>
  <c r="J464" i="9"/>
  <c r="J489" i="9"/>
  <c r="J170" i="9"/>
  <c r="J293" i="9"/>
  <c r="J607" i="9"/>
  <c r="J107" i="9"/>
  <c r="J104" i="9"/>
  <c r="J153" i="9"/>
  <c r="J426" i="9"/>
  <c r="J274" i="9"/>
  <c r="J156" i="9"/>
  <c r="J473" i="9"/>
  <c r="J99" i="9"/>
  <c r="J43" i="9"/>
  <c r="J563" i="9"/>
  <c r="J642" i="9"/>
  <c r="J250" i="9"/>
  <c r="J454" i="9"/>
  <c r="J126" i="9"/>
  <c r="J218" i="9"/>
  <c r="J224" i="9"/>
  <c r="J319" i="9"/>
  <c r="J129" i="9"/>
  <c r="J139" i="9"/>
  <c r="J576" i="9"/>
  <c r="J534" i="9"/>
  <c r="J374" i="9"/>
  <c r="J133" i="9"/>
  <c r="J265" i="9"/>
  <c r="J413" i="9"/>
  <c r="J77" i="9"/>
  <c r="J160" i="9"/>
  <c r="J271" i="9"/>
  <c r="J468" i="9"/>
  <c r="J605" i="9"/>
  <c r="J61" i="9"/>
  <c r="J116" i="9"/>
  <c r="J114" i="9"/>
  <c r="J143" i="9"/>
  <c r="J262" i="9"/>
  <c r="J623" i="9"/>
  <c r="J304" i="9"/>
  <c r="J604" i="9"/>
  <c r="J187" i="9"/>
  <c r="J611" i="9"/>
  <c r="J530" i="9"/>
  <c r="J188" i="9"/>
  <c r="J189" i="9"/>
  <c r="J506" i="9"/>
  <c r="J64" i="9"/>
  <c r="J175" i="9"/>
  <c r="J404" i="9"/>
  <c r="J105" i="9"/>
  <c r="J297" i="9"/>
  <c r="J57" i="9"/>
  <c r="J226" i="9"/>
  <c r="J380" i="9"/>
  <c r="J519" i="9"/>
  <c r="J518" i="9"/>
  <c r="J595" i="9"/>
  <c r="J520" i="9"/>
  <c r="J323" i="9"/>
  <c r="J45" i="9"/>
  <c r="J135" i="9"/>
  <c r="J151" i="9"/>
  <c r="J438" i="9"/>
  <c r="J206" i="9"/>
  <c r="J348" i="9"/>
  <c r="J529" i="9"/>
  <c r="J199" i="9"/>
  <c r="J200" i="9"/>
  <c r="J253" i="9"/>
  <c r="J254" i="9"/>
  <c r="J435" i="9"/>
  <c r="J608" i="9"/>
  <c r="J120" i="9"/>
  <c r="J68" i="9"/>
  <c r="J573" i="9"/>
  <c r="J176" i="9"/>
  <c r="J217" i="9"/>
  <c r="J484" i="9"/>
  <c r="J535" i="9"/>
  <c r="J184" i="9"/>
  <c r="J550" i="9"/>
  <c r="J41" i="9"/>
  <c r="J185" i="9"/>
  <c r="J411" i="9"/>
  <c r="J150" i="9"/>
  <c r="J55" i="9"/>
  <c r="J109" i="9"/>
  <c r="J334" i="9"/>
  <c r="J624" i="9"/>
  <c r="J465" i="9"/>
  <c r="J629" i="9"/>
  <c r="J485" i="9"/>
  <c r="J212" i="9"/>
  <c r="J179" i="9"/>
  <c r="J186" i="9"/>
  <c r="J138" i="9"/>
  <c r="J256" i="9"/>
  <c r="J209" i="9"/>
  <c r="J210" i="9"/>
  <c r="J48" i="9"/>
  <c r="J344" i="9"/>
  <c r="J174" i="9"/>
  <c r="J102" i="9"/>
  <c r="J570" i="9"/>
  <c r="J79" i="9"/>
  <c r="J421" i="9"/>
  <c r="J211" i="9"/>
  <c r="J634" i="9"/>
  <c r="J122" i="9"/>
  <c r="J86" i="9"/>
  <c r="J533" i="9"/>
  <c r="J275" i="9"/>
  <c r="J309" i="9"/>
  <c r="J157" i="9"/>
  <c r="J246" i="9"/>
  <c r="J223" i="9"/>
  <c r="J424" i="9"/>
  <c r="J425" i="9"/>
  <c r="J429" i="9"/>
  <c r="J512" i="9"/>
  <c r="J572" i="9"/>
  <c r="J371" i="9"/>
  <c r="J169" i="9"/>
  <c r="J140" i="9"/>
  <c r="J141" i="9"/>
  <c r="J46" i="9"/>
  <c r="J471" i="9"/>
  <c r="J103" i="9"/>
  <c r="J111" i="9"/>
  <c r="J291" i="9"/>
  <c r="J76" i="9"/>
  <c r="J194" i="9"/>
  <c r="J287" i="9"/>
  <c r="J299" i="9"/>
  <c r="J511" i="9"/>
  <c r="J71" i="9"/>
  <c r="J216" i="9"/>
  <c r="J401" i="9"/>
  <c r="J428" i="9"/>
  <c r="J514" i="9"/>
  <c r="J391" i="9"/>
  <c r="J117" i="9"/>
  <c r="J115" i="9"/>
  <c r="J42" i="9"/>
  <c r="J589" i="9"/>
  <c r="J621" i="9"/>
  <c r="J145" i="9"/>
  <c r="J516" i="9"/>
  <c r="J63" i="9"/>
  <c r="J513" i="9"/>
  <c r="J289" i="9"/>
  <c r="J308" i="9"/>
  <c r="J616" i="9"/>
  <c r="J146" i="9"/>
  <c r="J633" i="9"/>
  <c r="J193" i="9"/>
  <c r="J630" i="9"/>
  <c r="J362" i="9"/>
  <c r="J472" i="9"/>
  <c r="J197" i="9"/>
  <c r="J599" i="9"/>
  <c r="J390" i="9"/>
  <c r="J121" i="9"/>
  <c r="J82" i="9"/>
  <c r="J222" i="9"/>
  <c r="J178" i="9"/>
  <c r="J242" i="9"/>
  <c r="J132" i="9"/>
  <c r="J49" i="9"/>
  <c r="J155" i="9"/>
  <c r="J284" i="9"/>
  <c r="J196" i="9"/>
  <c r="J551" i="9"/>
  <c r="J144" i="9"/>
  <c r="J201" i="9"/>
  <c r="J302" i="9"/>
  <c r="J440" i="9"/>
  <c r="J227" i="9"/>
  <c r="J228" i="9"/>
  <c r="J495" i="9"/>
  <c r="J448" i="9"/>
  <c r="J556" i="9"/>
  <c r="J600" i="9"/>
  <c r="J610" i="9"/>
  <c r="J420" i="9"/>
  <c r="J83" i="9"/>
  <c r="J487" i="9"/>
  <c r="J562" i="9"/>
  <c r="J577" i="9"/>
  <c r="J78" i="9"/>
  <c r="J136" i="9"/>
  <c r="J410" i="9"/>
  <c r="J317" i="9"/>
  <c r="J329" i="9"/>
  <c r="J553" i="9"/>
  <c r="J311" i="9"/>
  <c r="J162" i="9"/>
  <c r="J641" i="9"/>
  <c r="J230" i="9"/>
  <c r="J477" i="9"/>
  <c r="J626" i="9"/>
  <c r="J290" i="9"/>
  <c r="J469" i="9"/>
  <c r="J625" i="9"/>
  <c r="J80" i="9"/>
  <c r="J661" i="9"/>
  <c r="J667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668" i="9"/>
  <c r="J669" i="9"/>
  <c r="J665" i="9"/>
  <c r="J666" i="9"/>
  <c r="J670" i="9"/>
  <c r="J671" i="9"/>
  <c r="J672" i="9"/>
  <c r="J673" i="9"/>
  <c r="J674" i="9"/>
  <c r="J662" i="9"/>
  <c r="J663" i="9"/>
  <c r="J664" i="9"/>
  <c r="J38" i="9"/>
  <c r="J39" i="9"/>
  <c r="J40" i="9"/>
  <c r="J44" i="9"/>
  <c r="J54" i="9"/>
  <c r="J56" i="9"/>
  <c r="J58" i="9"/>
  <c r="J67" i="9"/>
  <c r="J70" i="9"/>
  <c r="J72" i="9"/>
  <c r="J73" i="9"/>
  <c r="J74" i="9"/>
  <c r="J87" i="9"/>
  <c r="J90" i="9"/>
  <c r="J91" i="9"/>
  <c r="J93" i="9"/>
  <c r="J101" i="9"/>
  <c r="J106" i="9"/>
  <c r="J110" i="9"/>
  <c r="J112" i="9"/>
  <c r="J113" i="9"/>
  <c r="J124" i="9"/>
  <c r="J125" i="9"/>
  <c r="J128" i="9"/>
  <c r="J149" i="9"/>
  <c r="J161" i="9"/>
  <c r="J163" i="9"/>
  <c r="J164" i="9"/>
  <c r="J165" i="9"/>
  <c r="J167" i="9"/>
  <c r="J173" i="9"/>
  <c r="J180" i="9"/>
  <c r="J181" i="9"/>
  <c r="J183" i="9"/>
  <c r="J190" i="9"/>
  <c r="J191" i="9"/>
  <c r="J195" i="9"/>
  <c r="J198" i="9"/>
  <c r="J202" i="9"/>
  <c r="J208" i="9"/>
  <c r="J215" i="9"/>
  <c r="J221" i="9"/>
  <c r="J229" i="9"/>
  <c r="J231" i="9"/>
  <c r="J233" i="9"/>
  <c r="J234" i="9"/>
  <c r="J236" i="9"/>
  <c r="J237" i="9"/>
  <c r="J247" i="9"/>
  <c r="J248" i="9"/>
  <c r="J249" i="9"/>
  <c r="J255" i="9"/>
  <c r="J258" i="9"/>
  <c r="J259" i="9"/>
  <c r="J264" i="9"/>
  <c r="J268" i="9"/>
  <c r="J272" i="9"/>
  <c r="J279" i="9"/>
  <c r="J283" i="9"/>
  <c r="J292" i="9"/>
  <c r="J301" i="9"/>
  <c r="J318" i="9"/>
  <c r="J321" i="9"/>
  <c r="J322" i="9"/>
  <c r="J324" i="9"/>
  <c r="J340" i="9"/>
  <c r="J351" i="9"/>
  <c r="J352" i="9"/>
  <c r="J353" i="9"/>
  <c r="J354" i="9"/>
  <c r="J356" i="9"/>
  <c r="J359" i="9"/>
  <c r="J360" i="9"/>
  <c r="J361" i="9"/>
  <c r="J363" i="9"/>
  <c r="J364" i="9"/>
  <c r="J365" i="9"/>
  <c r="J368" i="9"/>
  <c r="J372" i="9"/>
  <c r="J375" i="9"/>
  <c r="J382" i="9"/>
  <c r="J385" i="9"/>
  <c r="J386" i="9"/>
  <c r="J395" i="9"/>
  <c r="J399" i="9"/>
  <c r="J400" i="9"/>
  <c r="J402" i="9"/>
  <c r="J405" i="9"/>
  <c r="J407" i="9"/>
  <c r="J409" i="9"/>
  <c r="J418" i="9"/>
  <c r="J419" i="9"/>
  <c r="J427" i="9"/>
  <c r="J434" i="9"/>
  <c r="J436" i="9"/>
  <c r="J437" i="9"/>
  <c r="J439" i="9"/>
  <c r="J445" i="9"/>
  <c r="J446" i="9"/>
  <c r="J449" i="9"/>
  <c r="J456" i="9"/>
  <c r="J457" i="9"/>
  <c r="J459" i="9"/>
  <c r="J460" i="9"/>
  <c r="J461" i="9"/>
  <c r="J462" i="9"/>
  <c r="J467" i="9"/>
  <c r="J470" i="9"/>
  <c r="J475" i="9"/>
  <c r="J476" i="9"/>
  <c r="J479" i="9"/>
  <c r="J480" i="9"/>
  <c r="J482" i="9"/>
  <c r="J488" i="9"/>
  <c r="J496" i="9"/>
  <c r="J497" i="9"/>
  <c r="J498" i="9"/>
  <c r="J499" i="9"/>
  <c r="J501" i="9"/>
  <c r="J502" i="9"/>
  <c r="J504" i="9"/>
  <c r="J505" i="9"/>
  <c r="J507" i="9"/>
  <c r="J508" i="9"/>
  <c r="J509" i="9"/>
  <c r="J515" i="9"/>
  <c r="J517" i="9"/>
  <c r="J521" i="9"/>
  <c r="J523" i="9"/>
  <c r="J524" i="9"/>
  <c r="J525" i="9"/>
  <c r="J526" i="9"/>
  <c r="J528" i="9"/>
  <c r="J532" i="9"/>
  <c r="J537" i="9"/>
  <c r="J538" i="9"/>
  <c r="J539" i="9"/>
  <c r="J557" i="9"/>
  <c r="J565" i="9"/>
  <c r="J574" i="9"/>
  <c r="J575" i="9"/>
  <c r="J579" i="9"/>
  <c r="J584" i="9"/>
  <c r="J587" i="9"/>
  <c r="J588" i="9"/>
  <c r="J592" i="9"/>
  <c r="J596" i="9"/>
  <c r="J601" i="9"/>
  <c r="J603" i="9"/>
  <c r="J613" i="9"/>
  <c r="J615" i="9"/>
  <c r="J618" i="9"/>
  <c r="J619" i="9"/>
  <c r="J620" i="9"/>
  <c r="J628" i="9"/>
  <c r="J631" i="9"/>
  <c r="J632" i="9"/>
  <c r="J635" i="9"/>
  <c r="J636" i="9"/>
  <c r="J675" i="9"/>
  <c r="J676" i="9"/>
  <c r="J677" i="9"/>
  <c r="J349" i="9"/>
  <c r="Q278" i="6"/>
  <c r="T278" i="6" s="1"/>
  <c r="Q508" i="6"/>
  <c r="T508" i="6" s="1"/>
  <c r="Q568" i="6"/>
  <c r="T568" i="6" s="1"/>
  <c r="Q521" i="6"/>
  <c r="T521" i="6" s="1"/>
  <c r="Q356" i="6"/>
  <c r="T356" i="6" s="1"/>
  <c r="Q393" i="6"/>
  <c r="T393" i="6" s="1"/>
  <c r="Q448" i="6"/>
  <c r="T448" i="6" s="1"/>
  <c r="Q400" i="6"/>
  <c r="T400" i="6" s="1"/>
  <c r="Q264" i="6"/>
  <c r="T264" i="6" s="1"/>
  <c r="Q267" i="6"/>
  <c r="T267" i="6" s="1"/>
  <c r="Q656" i="6"/>
  <c r="T656" i="6" s="1"/>
  <c r="Q661" i="6"/>
  <c r="T661" i="6" s="1"/>
  <c r="Q137" i="6"/>
  <c r="T137" i="6" s="1"/>
  <c r="Q319" i="6"/>
  <c r="T319" i="6" s="1"/>
  <c r="Q318" i="6"/>
  <c r="T318" i="6" s="1"/>
  <c r="Q110" i="6"/>
  <c r="T110" i="6" s="1"/>
  <c r="Q213" i="6"/>
  <c r="T213" i="6" s="1"/>
  <c r="Q117" i="6"/>
  <c r="T117" i="6" s="1"/>
  <c r="Q332" i="6"/>
  <c r="T332" i="6" s="1"/>
  <c r="Q404" i="6"/>
  <c r="T404" i="6" s="1"/>
  <c r="Q56" i="6"/>
  <c r="T56" i="6" s="1"/>
  <c r="Q399" i="6"/>
  <c r="T399" i="6" s="1"/>
  <c r="Q411" i="6"/>
  <c r="Q34" i="6"/>
  <c r="T34" i="6" s="1"/>
  <c r="Q395" i="6"/>
  <c r="T395" i="6" s="1"/>
  <c r="Q24" i="6"/>
  <c r="T24" i="6" s="1"/>
  <c r="Q35" i="6"/>
  <c r="T35" i="6" s="1"/>
  <c r="Q289" i="6"/>
  <c r="T289" i="6" s="1"/>
  <c r="Q303" i="6"/>
  <c r="T303" i="6" s="1"/>
  <c r="Q150" i="6"/>
  <c r="T150" i="6" s="1"/>
  <c r="Q634" i="6"/>
  <c r="T634" i="6" s="1"/>
  <c r="Q522" i="6"/>
  <c r="T522" i="6" s="1"/>
  <c r="Q254" i="6"/>
  <c r="T254" i="6" s="1"/>
  <c r="Q255" i="6"/>
  <c r="T255" i="6" s="1"/>
  <c r="Q424" i="6"/>
  <c r="T424" i="6" s="1"/>
  <c r="Q36" i="6"/>
  <c r="T36" i="6" s="1"/>
  <c r="Q313" i="6"/>
  <c r="T313" i="6" s="1"/>
  <c r="Q663" i="6"/>
  <c r="T663" i="6" s="1"/>
  <c r="Q329" i="6"/>
  <c r="T329" i="6" s="1"/>
  <c r="Q462" i="6"/>
  <c r="T462" i="6" s="1"/>
  <c r="Q502" i="6"/>
  <c r="T502" i="6" s="1"/>
  <c r="Q617" i="6"/>
  <c r="T617" i="6" s="1"/>
  <c r="Q492" i="6"/>
  <c r="T492" i="6" s="1"/>
  <c r="Q540" i="6"/>
  <c r="T540" i="6" s="1"/>
  <c r="Q194" i="6"/>
  <c r="T194" i="6" s="1"/>
  <c r="Q559" i="6"/>
  <c r="T559" i="6" s="1"/>
  <c r="Q511" i="6"/>
  <c r="T511" i="6" s="1"/>
  <c r="Q493" i="6"/>
  <c r="T493" i="6" s="1"/>
  <c r="Q516" i="6"/>
  <c r="T516" i="6" s="1"/>
  <c r="Q659" i="6"/>
  <c r="T659" i="6" s="1"/>
  <c r="Q129" i="6"/>
  <c r="T129" i="6" s="1"/>
  <c r="Q602" i="6"/>
  <c r="T602" i="6" s="1"/>
  <c r="Q343" i="6"/>
  <c r="T343" i="6" s="1"/>
  <c r="Q549" i="6"/>
  <c r="T549" i="6" s="1"/>
  <c r="Q537" i="6"/>
  <c r="T537" i="6" s="1"/>
  <c r="Q528" i="6"/>
  <c r="T528" i="6" s="1"/>
  <c r="Q206" i="6"/>
  <c r="T206" i="6" s="1"/>
  <c r="Q7" i="6"/>
  <c r="T7" i="6" s="1"/>
  <c r="Q555" i="6"/>
  <c r="T555" i="6" s="1"/>
  <c r="Q458" i="6"/>
  <c r="T458" i="6" s="1"/>
  <c r="Q105" i="6"/>
  <c r="T105" i="6" s="1"/>
  <c r="Q298" i="6"/>
  <c r="T298" i="6" s="1"/>
  <c r="Q165" i="6"/>
  <c r="T165" i="6" s="1"/>
  <c r="Q671" i="6"/>
  <c r="T671" i="6" s="1"/>
  <c r="Q626" i="6"/>
  <c r="T626" i="6" s="1"/>
  <c r="J679" i="9" l="1"/>
  <c r="D9" i="1" s="1"/>
  <c r="Q159" i="6"/>
  <c r="T159" i="6" s="1"/>
  <c r="Q647" i="6"/>
  <c r="T647" i="6" s="1"/>
  <c r="Q100" i="6"/>
  <c r="T100" i="6" s="1"/>
  <c r="Q535" i="6"/>
  <c r="T535" i="6" s="1"/>
  <c r="Q658" i="6"/>
  <c r="T658" i="6" s="1"/>
  <c r="Q204" i="6"/>
  <c r="T204" i="6" s="1"/>
  <c r="Q200" i="6"/>
  <c r="T200" i="6" s="1"/>
  <c r="Q199" i="6"/>
  <c r="T199" i="6" s="1"/>
  <c r="Q23" i="6"/>
  <c r="T23" i="6" s="1"/>
  <c r="Q44" i="6"/>
  <c r="T44" i="6" s="1"/>
  <c r="Q558" i="6"/>
  <c r="T558" i="6" s="1"/>
  <c r="Q286" i="6"/>
  <c r="T286" i="6" s="1"/>
  <c r="Q457" i="6"/>
  <c r="T457" i="6" s="1"/>
  <c r="Q357" i="6"/>
  <c r="T357" i="6" s="1"/>
  <c r="Q146" i="6"/>
  <c r="T146" i="6" s="1"/>
  <c r="Q242" i="6"/>
  <c r="T242" i="6" s="1"/>
  <c r="Q287" i="6"/>
  <c r="T287" i="6" s="1"/>
  <c r="Q388" i="6"/>
  <c r="T388" i="6" s="1"/>
  <c r="Q219" i="6"/>
  <c r="T219" i="6" s="1"/>
  <c r="Q628" i="6"/>
  <c r="T628" i="6" s="1"/>
  <c r="Q636" i="6"/>
  <c r="T636" i="6" s="1"/>
  <c r="Q141" i="6"/>
  <c r="T141" i="6" s="1"/>
  <c r="Q648" i="6"/>
  <c r="T648" i="6" s="1"/>
  <c r="Q655" i="6"/>
  <c r="T655" i="6" s="1"/>
  <c r="Q167" i="6"/>
  <c r="T167" i="6" s="1"/>
  <c r="Q111" i="6"/>
  <c r="T111" i="6" s="1"/>
  <c r="Q323" i="6"/>
  <c r="T323" i="6" s="1"/>
  <c r="Q402" i="6"/>
  <c r="T402" i="6" s="1"/>
  <c r="Q321" i="6"/>
  <c r="T321" i="6" s="1"/>
  <c r="Q650" i="6"/>
  <c r="T650" i="6" s="1"/>
  <c r="Q14" i="6"/>
  <c r="T14" i="6" s="1"/>
  <c r="Q551" i="6"/>
  <c r="T551" i="6" s="1"/>
  <c r="Q85" i="6"/>
  <c r="T85" i="6" s="1"/>
  <c r="Q202" i="6"/>
  <c r="T202" i="6" s="1"/>
  <c r="Q478" i="6"/>
  <c r="T478" i="6" s="1"/>
  <c r="Q447" i="6"/>
  <c r="T447" i="6" s="1"/>
  <c r="Q209" i="6"/>
  <c r="T209" i="6" s="1"/>
  <c r="Q40" i="6"/>
  <c r="T40" i="6" s="1"/>
  <c r="Q450" i="6"/>
  <c r="T450" i="6" s="1"/>
  <c r="Q604" i="6"/>
  <c r="T604" i="6" s="1"/>
  <c r="Q523" i="6"/>
  <c r="T523" i="6" s="1"/>
  <c r="Q616" i="6"/>
  <c r="T616" i="6" s="1"/>
  <c r="Q208" i="6"/>
  <c r="T208" i="6" s="1"/>
  <c r="Q293" i="6"/>
  <c r="T293" i="6" s="1"/>
  <c r="Q505" i="6"/>
  <c r="T505" i="6" s="1"/>
  <c r="Q339" i="6"/>
  <c r="T339" i="6" s="1"/>
  <c r="Q409" i="6"/>
  <c r="T409" i="6" s="1"/>
  <c r="Q459" i="6"/>
  <c r="T459" i="6" s="1"/>
  <c r="Q576" i="6"/>
  <c r="T576" i="6" s="1"/>
  <c r="Q476" i="6"/>
  <c r="T476" i="6" s="1"/>
  <c r="Q503" i="6"/>
  <c r="T503" i="6" s="1"/>
  <c r="Q599" i="6"/>
  <c r="T599" i="6" s="1"/>
  <c r="Q512" i="6"/>
  <c r="T512" i="6" s="1"/>
  <c r="Q180" i="6"/>
  <c r="T180" i="6" s="1"/>
  <c r="Q345" i="6"/>
  <c r="T345" i="6" s="1"/>
  <c r="Q619" i="6"/>
  <c r="T619" i="6" s="1"/>
  <c r="Q43" i="6"/>
  <c r="T43" i="6" s="1"/>
  <c r="Q495" i="6"/>
  <c r="T495" i="6" s="1"/>
  <c r="Q499" i="6"/>
  <c r="T499" i="6" s="1"/>
  <c r="Q610" i="6"/>
  <c r="T610" i="6" s="1"/>
  <c r="Q65" i="6"/>
  <c r="T65" i="6" s="1"/>
  <c r="Q336" i="6"/>
  <c r="T336" i="6" s="1"/>
  <c r="Q26" i="6"/>
  <c r="T26" i="6" s="1"/>
  <c r="Q468" i="6"/>
  <c r="T468" i="6" s="1"/>
  <c r="Q480" i="6"/>
  <c r="T480" i="6" s="1"/>
  <c r="Q563" i="6"/>
  <c r="T563" i="6" s="1"/>
  <c r="Q283" i="6"/>
  <c r="T283" i="6" s="1"/>
  <c r="Q96" i="6"/>
  <c r="T96" i="6" s="1"/>
  <c r="Q657" i="6"/>
  <c r="T657" i="6" s="1"/>
  <c r="Q337" i="6"/>
  <c r="T337" i="6" s="1"/>
  <c r="Q294" i="6"/>
  <c r="T294" i="6" s="1"/>
  <c r="Q296" i="6"/>
  <c r="T296" i="6" s="1"/>
  <c r="Q543" i="6"/>
  <c r="T543" i="6" s="1"/>
  <c r="Q277" i="6"/>
  <c r="T277" i="6" s="1"/>
  <c r="Q300" i="6"/>
  <c r="T300" i="6" s="1"/>
  <c r="Q347" i="6"/>
  <c r="T347" i="6" s="1"/>
  <c r="Q515" i="6"/>
  <c r="T515" i="6" s="1"/>
  <c r="Q460" i="6"/>
  <c r="T460" i="6" s="1"/>
  <c r="Q256" i="6"/>
  <c r="T256" i="6" s="1"/>
  <c r="Q128" i="6"/>
  <c r="T128" i="6" s="1"/>
  <c r="Q102" i="6"/>
  <c r="T102" i="6" s="1"/>
  <c r="Q51" i="6"/>
  <c r="T51" i="6" s="1"/>
  <c r="Q11" i="6"/>
  <c r="T11" i="6" s="1"/>
  <c r="Q529" i="6"/>
  <c r="T529" i="6" s="1"/>
  <c r="Q615" i="6"/>
  <c r="T615" i="6" s="1"/>
  <c r="Q297" i="6"/>
  <c r="T297" i="6" s="1"/>
  <c r="Q31" i="6"/>
  <c r="T31" i="6" s="1"/>
  <c r="Q113" i="6"/>
  <c r="T113" i="6" s="1"/>
  <c r="Q177" i="6"/>
  <c r="T177" i="6" s="1"/>
  <c r="Q230" i="6"/>
  <c r="T230" i="6" s="1"/>
  <c r="Q223" i="6"/>
  <c r="T223" i="6" s="1"/>
  <c r="Q77" i="6"/>
  <c r="T77" i="6" s="1"/>
  <c r="Q273" i="6"/>
  <c r="T273" i="6" s="1"/>
  <c r="Q145" i="6"/>
  <c r="T145" i="6" s="1"/>
  <c r="Q243" i="6"/>
  <c r="T243" i="6" s="1"/>
  <c r="Q271" i="6"/>
  <c r="T271" i="6" s="1"/>
  <c r="Q152" i="6"/>
  <c r="T152" i="6" s="1"/>
  <c r="Q158" i="6"/>
  <c r="T158" i="6" s="1"/>
  <c r="Q228" i="6"/>
  <c r="T228" i="6" s="1"/>
  <c r="Q234" i="6"/>
  <c r="T234" i="6" s="1"/>
  <c r="Q73" i="6"/>
  <c r="T73" i="6" s="1"/>
  <c r="Q70" i="6"/>
  <c r="T70" i="6" s="1"/>
  <c r="Q397" i="6"/>
  <c r="T397" i="6" s="1"/>
  <c r="Q417" i="6"/>
  <c r="T417" i="6" s="1"/>
  <c r="Q231" i="6"/>
  <c r="T231" i="6" s="1"/>
  <c r="Q263" i="6"/>
  <c r="T263" i="6" s="1"/>
  <c r="Q218" i="6"/>
  <c r="T218" i="6" s="1"/>
  <c r="Q596" i="6"/>
  <c r="T596" i="6" s="1"/>
  <c r="Q71" i="6"/>
  <c r="T71" i="6" s="1"/>
  <c r="Q214" i="6"/>
  <c r="T214" i="6" s="1"/>
  <c r="Q82" i="6"/>
  <c r="T82" i="6" s="1"/>
  <c r="Q335" i="6"/>
  <c r="T335" i="6" s="1"/>
  <c r="Q633" i="6"/>
  <c r="T633" i="6" s="1"/>
  <c r="Q309" i="6"/>
  <c r="T309" i="6" s="1"/>
  <c r="Q603" i="6"/>
  <c r="T603" i="6" s="1"/>
  <c r="Q510" i="6"/>
  <c r="T510" i="6" s="1"/>
  <c r="Q675" i="6"/>
  <c r="T675" i="6" s="1"/>
  <c r="Q18" i="6"/>
  <c r="T18" i="6" s="1"/>
  <c r="Q518" i="6"/>
  <c r="T518" i="6" s="1"/>
  <c r="Q533" i="6"/>
  <c r="T533" i="6" s="1"/>
  <c r="Q539" i="6"/>
  <c r="T539" i="6" s="1"/>
  <c r="Q591" i="6"/>
  <c r="T591" i="6" s="1"/>
  <c r="Q467" i="6"/>
  <c r="T467" i="6" s="1"/>
  <c r="Q606" i="6"/>
  <c r="T606" i="6" s="1"/>
  <c r="Q122" i="6"/>
  <c r="T122" i="6" s="1"/>
  <c r="Q203" i="6"/>
  <c r="T203" i="6" s="1"/>
  <c r="Q640" i="6"/>
  <c r="T640" i="6" s="1"/>
  <c r="Q598" i="6"/>
  <c r="T598" i="6" s="1"/>
  <c r="Q46" i="6"/>
  <c r="T46" i="6" s="1"/>
  <c r="Q276" i="6"/>
  <c r="T276" i="6" s="1"/>
  <c r="Q481" i="6"/>
  <c r="T481" i="6" s="1"/>
  <c r="Q134" i="6"/>
  <c r="T134" i="6" s="1"/>
  <c r="Q429" i="6"/>
  <c r="T429" i="6" s="1"/>
  <c r="Q455" i="6"/>
  <c r="T455" i="6" s="1"/>
  <c r="Q292" i="6"/>
  <c r="T292" i="6" s="1"/>
  <c r="Q191" i="6"/>
  <c r="T191" i="6" s="1"/>
  <c r="Q496" i="6"/>
  <c r="T496" i="6" s="1"/>
  <c r="Q37" i="6"/>
  <c r="T37" i="6" s="1"/>
  <c r="Q266" i="6"/>
  <c r="T266" i="6" s="1"/>
  <c r="Q241" i="6"/>
  <c r="T241" i="6" s="1"/>
  <c r="Q251" i="6"/>
  <c r="T251" i="6" s="1"/>
  <c r="Q285" i="6"/>
  <c r="T285" i="6" s="1"/>
  <c r="Q681" i="6"/>
  <c r="T681" i="6" s="1"/>
  <c r="Q139" i="6"/>
  <c r="T139" i="6" s="1"/>
  <c r="Q644" i="6"/>
  <c r="T644" i="6" s="1"/>
  <c r="Q646" i="6"/>
  <c r="T646" i="6" s="1"/>
  <c r="Q160" i="6"/>
  <c r="T160" i="6" s="1"/>
  <c r="Q311" i="6"/>
  <c r="T311" i="6" s="1"/>
  <c r="Q54" i="6"/>
  <c r="T54" i="6" s="1"/>
  <c r="Q373" i="6"/>
  <c r="T373" i="6" s="1"/>
  <c r="Q184" i="6"/>
  <c r="T184" i="6" s="1"/>
  <c r="Q632" i="6"/>
  <c r="T632" i="6" s="1"/>
  <c r="Q38" i="6"/>
  <c r="T38" i="6" s="1"/>
  <c r="Q253" i="6"/>
  <c r="T253" i="6" s="1"/>
  <c r="Q622" i="6"/>
  <c r="T622" i="6" s="1"/>
  <c r="Q627" i="6"/>
  <c r="T627" i="6" s="1"/>
  <c r="Q261" i="6"/>
  <c r="T261" i="6" s="1"/>
  <c r="Q201" i="6"/>
  <c r="T201" i="6" s="1"/>
  <c r="Q233" i="6"/>
  <c r="T233" i="6" s="1"/>
  <c r="Q653" i="6"/>
  <c r="T653" i="6" s="1"/>
  <c r="Q153" i="6"/>
  <c r="T153" i="6" s="1"/>
  <c r="Q221" i="6"/>
  <c r="T221" i="6" s="1"/>
  <c r="Q39" i="6"/>
  <c r="T39" i="6" s="1"/>
  <c r="Q422" i="6"/>
  <c r="T422" i="6" s="1"/>
  <c r="Q265" i="6"/>
  <c r="T265" i="6" s="1"/>
  <c r="Q260" i="6"/>
  <c r="T260" i="6" s="1"/>
  <c r="Q252" i="6"/>
  <c r="T252" i="6" s="1"/>
  <c r="Q244" i="6"/>
  <c r="T244" i="6" s="1"/>
  <c r="Q288" i="6"/>
  <c r="T288" i="6" s="1"/>
  <c r="Q147" i="6"/>
  <c r="T147" i="6" s="1"/>
  <c r="Q138" i="6"/>
  <c r="T138" i="6" s="1"/>
  <c r="Q21" i="6"/>
  <c r="T21" i="6" s="1"/>
  <c r="Q623" i="6"/>
  <c r="T623" i="6" s="1"/>
  <c r="Q625" i="6"/>
  <c r="T625" i="6" s="1"/>
  <c r="Q220" i="6"/>
  <c r="T220" i="6" s="1"/>
  <c r="Q164" i="6"/>
  <c r="T164" i="6" s="1"/>
  <c r="Q262" i="6"/>
  <c r="T262" i="6" s="1"/>
  <c r="Q170" i="6"/>
  <c r="T170" i="6" s="1"/>
  <c r="Q584" i="6"/>
  <c r="T584" i="6" s="1"/>
  <c r="Q594" i="6"/>
  <c r="T594" i="6" s="1"/>
  <c r="Q101" i="6"/>
  <c r="T101" i="6" s="1"/>
  <c r="Q581" i="6"/>
  <c r="T581" i="6" s="1"/>
  <c r="Q314" i="6"/>
  <c r="T314" i="6" s="1"/>
  <c r="Q439" i="6"/>
  <c r="T439" i="6" s="1"/>
  <c r="Q211" i="6"/>
  <c r="T211" i="6" s="1"/>
  <c r="Q454" i="6"/>
  <c r="T454" i="6" s="1"/>
  <c r="Q66" i="6"/>
  <c r="T66" i="6" s="1"/>
  <c r="Q182" i="6"/>
  <c r="T182" i="6" s="1"/>
  <c r="Q68" i="6"/>
  <c r="T68" i="6" s="1"/>
  <c r="Q29" i="6"/>
  <c r="T29" i="6" s="1"/>
  <c r="Q142" i="6"/>
  <c r="T142" i="6" s="1"/>
  <c r="Q361" i="6"/>
  <c r="T361" i="6" s="1"/>
  <c r="Q557" i="6"/>
  <c r="T557" i="6" s="1"/>
  <c r="Q12" i="6"/>
  <c r="T12" i="6" s="1"/>
  <c r="Q571" i="6"/>
  <c r="T571" i="6" s="1"/>
  <c r="Q189" i="6"/>
  <c r="T189" i="6" s="1"/>
  <c r="Q444" i="6"/>
  <c r="T444" i="6" s="1"/>
  <c r="Q354" i="6"/>
  <c r="T354" i="6" s="1"/>
  <c r="Q126" i="6"/>
  <c r="T126" i="6" s="1"/>
  <c r="Q375" i="6"/>
  <c r="T375" i="6" s="1"/>
  <c r="Q379" i="6"/>
  <c r="T379" i="6" s="1"/>
  <c r="Q566" i="6"/>
  <c r="T566" i="6" s="1"/>
  <c r="Q32" i="6"/>
  <c r="T32" i="6" s="1"/>
  <c r="Q564" i="6"/>
  <c r="T564" i="6" s="1"/>
  <c r="Q173" i="6"/>
  <c r="T173" i="6" s="1"/>
  <c r="Q382" i="6"/>
  <c r="T382" i="6" s="1"/>
  <c r="Q306" i="6"/>
  <c r="T306" i="6" s="1"/>
  <c r="Q151" i="6"/>
  <c r="T151" i="6" s="1"/>
  <c r="Q670" i="6"/>
  <c r="T670" i="6" s="1"/>
  <c r="Q136" i="6"/>
  <c r="T136" i="6" s="1"/>
  <c r="Q282" i="6"/>
  <c r="T282" i="6" s="1"/>
  <c r="Q377" i="6"/>
  <c r="T377" i="6" s="1"/>
  <c r="Q351" i="6"/>
  <c r="T351" i="6" s="1"/>
  <c r="Q385" i="6"/>
  <c r="T385" i="6" s="1"/>
  <c r="Q238" i="6"/>
  <c r="T238" i="6" s="1"/>
  <c r="Q642" i="6"/>
  <c r="T642" i="6" s="1"/>
  <c r="Q157" i="6"/>
  <c r="T157" i="6" s="1"/>
  <c r="Q645" i="6"/>
  <c r="T645" i="6" s="1"/>
  <c r="Q631" i="6"/>
  <c r="T631" i="6" s="1"/>
  <c r="Q217" i="6"/>
  <c r="T217" i="6" s="1"/>
  <c r="Q166" i="6"/>
  <c r="T166" i="6" s="1"/>
  <c r="Q546" i="6"/>
  <c r="T546" i="6" s="1"/>
  <c r="Q435" i="6"/>
  <c r="T435" i="6" s="1"/>
  <c r="Q304" i="6"/>
  <c r="T304" i="6" s="1"/>
  <c r="Q247" i="6"/>
  <c r="T247" i="6" s="1"/>
  <c r="Q489" i="6"/>
  <c r="T489" i="6" s="1"/>
  <c r="Q352" i="6"/>
  <c r="T352" i="6" s="1"/>
  <c r="Q193" i="6"/>
  <c r="T193" i="6" s="1"/>
  <c r="Q190" i="6"/>
  <c r="T190" i="6" s="1"/>
  <c r="Q123" i="6"/>
  <c r="T123" i="6" s="1"/>
  <c r="Q536" i="6"/>
  <c r="T536" i="6" s="1"/>
  <c r="Q514" i="6"/>
  <c r="T514" i="6" s="1"/>
  <c r="Q432" i="6"/>
  <c r="T432" i="6" s="1"/>
  <c r="Q526" i="6"/>
  <c r="T526" i="6" s="1"/>
  <c r="Q344" i="6"/>
  <c r="T344" i="6" s="1"/>
  <c r="Q547" i="6"/>
  <c r="T547" i="6" s="1"/>
  <c r="Q84" i="6"/>
  <c r="T84" i="6" s="1"/>
  <c r="Q98" i="6"/>
  <c r="T98" i="6" s="1"/>
  <c r="Q614" i="6"/>
  <c r="T614" i="6" s="1"/>
  <c r="Q79" i="6"/>
  <c r="T79" i="6" s="1"/>
  <c r="Q570" i="6"/>
  <c r="T570" i="6" s="1"/>
  <c r="Q597" i="6"/>
  <c r="T597" i="6" s="1"/>
  <c r="Q513" i="6"/>
  <c r="T513" i="6" s="1"/>
  <c r="Q338" i="6"/>
  <c r="T338" i="6" s="1"/>
  <c r="Q509" i="6"/>
  <c r="T509" i="6" s="1"/>
  <c r="Q667" i="6"/>
  <c r="T667" i="6" s="1"/>
  <c r="Q600" i="6"/>
  <c r="T600" i="6" s="1"/>
  <c r="Q527" i="6"/>
  <c r="T527" i="6" s="1"/>
  <c r="Q497" i="6"/>
  <c r="T497" i="6" s="1"/>
  <c r="Q80" i="6"/>
  <c r="T80" i="6" s="1"/>
  <c r="Q524" i="6"/>
  <c r="T524" i="6" s="1"/>
  <c r="Q81" i="6"/>
  <c r="T81" i="6" s="1"/>
  <c r="Q662" i="6"/>
  <c r="T662" i="6" s="1"/>
  <c r="Q428" i="6"/>
  <c r="T428" i="6" s="1"/>
  <c r="Q59" i="6"/>
  <c r="T59" i="6" s="1"/>
  <c r="Q363" i="6"/>
  <c r="T363" i="6" s="1"/>
  <c r="Q192" i="6"/>
  <c r="T192" i="6" s="1"/>
  <c r="Q226" i="6"/>
  <c r="T226" i="6" s="1"/>
  <c r="Q660" i="6"/>
  <c r="T660" i="6" s="1"/>
  <c r="Q517" i="6"/>
  <c r="T517" i="6" s="1"/>
  <c r="Q461" i="6"/>
  <c r="T461" i="6" s="1"/>
  <c r="T6" i="6"/>
  <c r="Q22" i="6"/>
  <c r="T22" i="6" s="1"/>
  <c r="Q355" i="6"/>
  <c r="T355" i="6" s="1"/>
  <c r="Q41" i="6"/>
  <c r="T41" i="6" s="1"/>
  <c r="Q279" i="6"/>
  <c r="T279" i="6" s="1"/>
  <c r="Q290" i="6"/>
  <c r="T290" i="6" s="1"/>
  <c r="Q427" i="6"/>
  <c r="T427" i="6" s="1"/>
  <c r="Q426" i="6"/>
  <c r="T426" i="6" s="1"/>
  <c r="Q112" i="6"/>
  <c r="T112" i="6" s="1"/>
  <c r="Q401" i="6"/>
  <c r="T401" i="6" s="1"/>
  <c r="Q320" i="6"/>
  <c r="T320" i="6" s="1"/>
  <c r="Q491" i="6"/>
  <c r="T491" i="6" s="1"/>
  <c r="Q87" i="6"/>
  <c r="T87" i="6" s="1"/>
  <c r="Q187" i="6"/>
  <c r="T187" i="6" s="1"/>
  <c r="Q69" i="6"/>
  <c r="T69" i="6" s="1"/>
  <c r="Q590" i="6"/>
  <c r="T590" i="6" s="1"/>
  <c r="Q463" i="6"/>
  <c r="T463" i="6" s="1"/>
  <c r="Q369" i="6"/>
  <c r="T369" i="6" s="1"/>
  <c r="Q362" i="6"/>
  <c r="T362" i="6" s="1"/>
  <c r="Q74" i="6"/>
  <c r="T74" i="6" s="1"/>
  <c r="Q430" i="6"/>
  <c r="T430" i="6" s="1"/>
  <c r="Q668" i="6"/>
  <c r="T668" i="6" s="1"/>
  <c r="Q239" i="6"/>
  <c r="T239" i="6" s="1"/>
  <c r="Q578" i="6"/>
  <c r="T578" i="6" s="1"/>
  <c r="Q620" i="6"/>
  <c r="T620" i="6" s="1"/>
  <c r="Q443" i="6"/>
  <c r="T443" i="6" s="1"/>
  <c r="Q53" i="6"/>
  <c r="T53" i="6" s="1"/>
  <c r="Q611" i="6"/>
  <c r="T611" i="6" s="1"/>
  <c r="Q612" i="6"/>
  <c r="T612" i="6" s="1"/>
  <c r="Q548" i="6"/>
  <c r="T548" i="6" s="1"/>
  <c r="Q423" i="6"/>
  <c r="T423" i="6" s="1"/>
  <c r="Q240" i="6"/>
  <c r="T240" i="6" s="1"/>
  <c r="Q245" i="6"/>
  <c r="T245" i="6" s="1"/>
  <c r="Q154" i="6"/>
  <c r="T154" i="6" s="1"/>
  <c r="Q635" i="6"/>
  <c r="T635" i="6" s="1"/>
  <c r="Q148" i="6"/>
  <c r="T148" i="6" s="1"/>
  <c r="Q168" i="6"/>
  <c r="T168" i="6" s="1"/>
  <c r="Q322" i="6"/>
  <c r="T322" i="6" s="1"/>
  <c r="Q440" i="6"/>
  <c r="T440" i="6" s="1"/>
  <c r="Q188" i="6"/>
  <c r="T188" i="6" s="1"/>
  <c r="Q582" i="6"/>
  <c r="T582" i="6" s="1"/>
  <c r="Q550" i="6"/>
  <c r="T550" i="6" s="1"/>
  <c r="Q583" i="6"/>
  <c r="T583" i="6" s="1"/>
  <c r="Q207" i="6"/>
  <c r="T207" i="6" s="1"/>
  <c r="Q471" i="6"/>
  <c r="T471" i="6" s="1"/>
  <c r="Q378" i="6"/>
  <c r="T378" i="6" s="1"/>
  <c r="Q585" i="6"/>
  <c r="T585" i="6" s="1"/>
  <c r="Q103" i="6"/>
  <c r="T103" i="6" s="1"/>
  <c r="Q446" i="6"/>
  <c r="T446" i="6" s="1"/>
  <c r="Q406" i="6"/>
  <c r="T406" i="6" s="1"/>
  <c r="Q232" i="6"/>
  <c r="T232" i="6" s="1"/>
  <c r="Q131" i="6"/>
  <c r="T131" i="6" s="1"/>
  <c r="Q83" i="6"/>
  <c r="T83" i="6" s="1"/>
  <c r="Q88" i="6"/>
  <c r="T88" i="6" s="1"/>
  <c r="Q421" i="6"/>
  <c r="T421" i="6" s="1"/>
  <c r="Q326" i="6"/>
  <c r="T326" i="6" s="1"/>
  <c r="Q664" i="6"/>
  <c r="T664" i="6" s="1"/>
  <c r="Q436" i="6"/>
  <c r="T436" i="6" s="1"/>
  <c r="Q312" i="6"/>
  <c r="T312" i="6" s="1"/>
  <c r="Q236" i="6"/>
  <c r="T236" i="6" s="1"/>
  <c r="Q586" i="6"/>
  <c r="T586" i="6" s="1"/>
  <c r="Q621" i="6"/>
  <c r="T621" i="6" s="1"/>
  <c r="Q567" i="6"/>
  <c r="T567" i="6" s="1"/>
  <c r="Q437" i="6"/>
  <c r="T437" i="6" s="1"/>
  <c r="Q25" i="6"/>
  <c r="T25" i="6" s="1"/>
  <c r="Q651" i="6"/>
  <c r="T651" i="6" s="1"/>
  <c r="Q414" i="6"/>
  <c r="T414" i="6" s="1"/>
  <c r="Q104" i="6"/>
  <c r="T104" i="6" s="1"/>
  <c r="Q307" i="6"/>
  <c r="T307" i="6" s="1"/>
  <c r="Q370" i="6"/>
  <c r="T370" i="6" s="1"/>
  <c r="Q365" i="6"/>
  <c r="T365" i="6" s="1"/>
  <c r="Q106" i="6"/>
  <c r="T106" i="6" s="1"/>
  <c r="Q176" i="6"/>
  <c r="T176" i="6" s="1"/>
  <c r="Q280" i="6"/>
  <c r="T280" i="6" s="1"/>
  <c r="Q330" i="6"/>
  <c r="T330" i="6" s="1"/>
  <c r="Q334" i="6"/>
  <c r="T334" i="6" s="1"/>
  <c r="Q541" i="6"/>
  <c r="T541" i="6" s="1"/>
  <c r="Q270" i="6"/>
  <c r="T270" i="6" s="1"/>
  <c r="Q78" i="6"/>
  <c r="T78" i="6" s="1"/>
  <c r="Q498" i="6"/>
  <c r="T498" i="6" s="1"/>
  <c r="Q677" i="6"/>
  <c r="T677" i="6" s="1"/>
  <c r="Q327" i="6"/>
  <c r="T327" i="6" s="1"/>
  <c r="Q196" i="6"/>
  <c r="T196" i="6" s="1"/>
  <c r="Q205" i="6"/>
  <c r="T205" i="6" s="1"/>
  <c r="Q389" i="6"/>
  <c r="T389" i="6" s="1"/>
  <c r="Q562" i="6"/>
  <c r="T562" i="6" s="1"/>
  <c r="Q501" i="6"/>
  <c r="T501" i="6" s="1"/>
  <c r="Q120" i="6"/>
  <c r="T120" i="6" s="1"/>
  <c r="Q475" i="6"/>
  <c r="T475" i="6" s="1"/>
  <c r="Q569" i="6"/>
  <c r="T569" i="6" s="1"/>
  <c r="Q494" i="6"/>
  <c r="T494" i="6" s="1"/>
  <c r="Q665" i="6"/>
  <c r="T665" i="6" s="1"/>
  <c r="Q552" i="6"/>
  <c r="T552" i="6" s="1"/>
  <c r="Q530" i="6"/>
  <c r="T530" i="6" s="1"/>
  <c r="Q477" i="6"/>
  <c r="T477" i="6" s="1"/>
  <c r="Q227" i="6"/>
  <c r="T227" i="6" s="1"/>
  <c r="Q601" i="6"/>
  <c r="T601" i="6" s="1"/>
  <c r="Q534" i="6"/>
  <c r="T534" i="6" s="1"/>
  <c r="Q456" i="6"/>
  <c r="T456" i="6" s="1"/>
  <c r="Q525" i="6"/>
  <c r="T525" i="6" s="1"/>
  <c r="Q198" i="6"/>
  <c r="T198" i="6" s="1"/>
  <c r="Q479" i="6"/>
  <c r="T479" i="6" s="1"/>
  <c r="Q394" i="6"/>
  <c r="T394" i="6" s="1"/>
  <c r="Q561" i="6"/>
  <c r="T561" i="6" s="1"/>
  <c r="Q507" i="6"/>
  <c r="T507" i="6" s="1"/>
  <c r="Q60" i="6"/>
  <c r="T60" i="6" s="1"/>
  <c r="Q500" i="6"/>
  <c r="T500" i="6" s="1"/>
  <c r="Q346" i="6"/>
  <c r="T346" i="6" s="1"/>
  <c r="Q257" i="6"/>
  <c r="T257" i="6" s="1"/>
  <c r="Q13" i="6"/>
  <c r="T13" i="6" s="1"/>
  <c r="Q328" i="6"/>
  <c r="T328" i="6" s="1"/>
  <c r="Q315" i="6"/>
  <c r="T315" i="6" s="1"/>
  <c r="Q554" i="6"/>
  <c r="T554" i="6" s="1"/>
  <c r="Q291" i="6"/>
  <c r="T291" i="6" s="1"/>
  <c r="Q544" i="6"/>
  <c r="T544" i="6" s="1"/>
  <c r="Q42" i="6"/>
  <c r="T42" i="6" s="1"/>
  <c r="Q618" i="6"/>
  <c r="T618" i="6" s="1"/>
  <c r="Q392" i="6"/>
  <c r="T392" i="6" s="1"/>
  <c r="Q72" i="6"/>
  <c r="T72" i="6" s="1"/>
  <c r="Q317" i="6"/>
  <c r="T317" i="6" s="1"/>
  <c r="Q222" i="6"/>
  <c r="T222" i="6" s="1"/>
  <c r="Q135" i="6"/>
  <c r="T135" i="6" s="1"/>
  <c r="Q140" i="6"/>
  <c r="T140" i="6" s="1"/>
  <c r="Q143" i="6"/>
  <c r="T143" i="6" s="1"/>
  <c r="Q295" i="6"/>
  <c r="T295" i="6" s="1"/>
  <c r="Q641" i="6"/>
  <c r="T641" i="6" s="1"/>
  <c r="Q156" i="6"/>
  <c r="T156" i="6" s="1"/>
  <c r="Q624" i="6"/>
  <c r="T624" i="6" s="1"/>
  <c r="Q637" i="6"/>
  <c r="T637" i="6" s="1"/>
  <c r="Q258" i="6"/>
  <c r="T258" i="6" s="1"/>
  <c r="Q390" i="6"/>
  <c r="T390" i="6" s="1"/>
  <c r="T607" i="6"/>
  <c r="Q27" i="6"/>
  <c r="T27" i="6" s="1"/>
  <c r="Q451" i="6"/>
  <c r="T451" i="6" s="1"/>
  <c r="Q609" i="6"/>
  <c r="T609" i="6" s="1"/>
  <c r="Q333" i="6"/>
  <c r="T333" i="6" s="1"/>
  <c r="Q588" i="6"/>
  <c r="T588" i="6" s="1"/>
  <c r="Q425" i="6"/>
  <c r="T425" i="6" s="1"/>
  <c r="Q20" i="6"/>
  <c r="T20" i="6" s="1"/>
  <c r="Q302" i="6"/>
  <c r="T302" i="6" s="1"/>
  <c r="Q299" i="6"/>
  <c r="T299" i="6" s="1"/>
  <c r="Q372" i="6"/>
  <c r="T372" i="6" s="1"/>
  <c r="Q506" i="6"/>
  <c r="T506" i="6" s="1"/>
  <c r="Q553" i="6"/>
  <c r="T553" i="6" s="1"/>
  <c r="Q305" i="6"/>
  <c r="T305" i="6" s="1"/>
  <c r="Q666" i="6"/>
  <c r="T666" i="6" s="1"/>
  <c r="Q179" i="6"/>
  <c r="T179" i="6" s="1"/>
  <c r="Q482" i="6"/>
  <c r="T482" i="6" s="1"/>
  <c r="Q605" i="6"/>
  <c r="T605" i="6" s="1"/>
  <c r="Q532" i="6"/>
  <c r="T532" i="6" s="1"/>
  <c r="Q469" i="6"/>
  <c r="T469" i="6" s="1"/>
  <c r="Q538" i="6"/>
  <c r="T538" i="6" s="1"/>
  <c r="Q94" i="6"/>
  <c r="T94" i="6" s="1"/>
  <c r="Q483" i="6"/>
  <c r="T483" i="6" s="1"/>
  <c r="Q442" i="6"/>
  <c r="T442" i="6" s="1"/>
  <c r="Q210" i="6"/>
  <c r="T210" i="6" s="1"/>
  <c r="Q121" i="6"/>
  <c r="T121" i="6" s="1"/>
  <c r="Q86" i="6"/>
  <c r="T86" i="6" s="1"/>
  <c r="Q17" i="6"/>
  <c r="T17" i="6" s="1"/>
  <c r="Q560" i="6"/>
  <c r="T560" i="6" s="1"/>
  <c r="Q92" i="6"/>
  <c r="T92" i="6" s="1"/>
  <c r="Q91" i="6"/>
  <c r="T91" i="6" s="1"/>
  <c r="Q542" i="6"/>
  <c r="T542" i="6" s="1"/>
  <c r="Q593" i="6"/>
  <c r="T593" i="6" s="1"/>
  <c r="Q62" i="6"/>
  <c r="T62" i="6" s="1"/>
  <c r="Q183" i="6"/>
  <c r="T183" i="6" s="1"/>
  <c r="Q185" i="6"/>
  <c r="T185" i="6" s="1"/>
  <c r="Q348" i="6"/>
  <c r="T348" i="6" s="1"/>
  <c r="Q349" i="6"/>
  <c r="T349" i="6" s="1"/>
  <c r="Q418" i="6"/>
  <c r="T418" i="6" s="1"/>
  <c r="Q33" i="6"/>
  <c r="T33" i="6" s="1"/>
  <c r="Q64" i="6"/>
  <c r="T64" i="6" s="1"/>
  <c r="Q76" i="6"/>
  <c r="T76" i="6" s="1"/>
  <c r="Q124" i="6"/>
  <c r="T124" i="6" s="1"/>
  <c r="Q171" i="6"/>
  <c r="T171" i="6" s="1"/>
  <c r="Q420" i="6"/>
  <c r="T420" i="6" s="1"/>
  <c r="Q178" i="6"/>
  <c r="T178" i="6" s="1"/>
  <c r="Q161" i="6"/>
  <c r="T161" i="6" s="1"/>
  <c r="Q162" i="6"/>
  <c r="T162" i="6" s="1"/>
  <c r="Q383" i="6"/>
  <c r="T383" i="6" s="1"/>
  <c r="Q274" i="6"/>
  <c r="T274" i="6" s="1"/>
  <c r="Q281" i="6"/>
  <c r="T281" i="6" s="1"/>
  <c r="Q216" i="6"/>
  <c r="T216" i="6" s="1"/>
  <c r="Q155" i="6"/>
  <c r="T155" i="6" s="1"/>
  <c r="Q149" i="6"/>
  <c r="T149" i="6" s="1"/>
  <c r="Q358" i="6"/>
  <c r="T358" i="6" s="1"/>
  <c r="Q679" i="6"/>
  <c r="T679" i="6" s="1"/>
  <c r="Q48" i="6"/>
  <c r="T48" i="6" s="1"/>
  <c r="Q316" i="6"/>
  <c r="T316" i="6" s="1"/>
  <c r="Q225" i="6"/>
  <c r="T225" i="6" s="1"/>
  <c r="Q284" i="6"/>
  <c r="T284" i="6" s="1"/>
  <c r="Q519" i="6"/>
  <c r="T519" i="6" s="1"/>
  <c r="Q269" i="6"/>
  <c r="T269" i="6" s="1"/>
  <c r="Q249" i="6"/>
  <c r="T249" i="6" s="1"/>
  <c r="Q47" i="6"/>
  <c r="T47" i="6" s="1"/>
  <c r="Q391" i="6"/>
  <c r="T391" i="6" s="1"/>
  <c r="Q301" i="6"/>
  <c r="T301" i="6" s="1"/>
  <c r="Q275" i="6"/>
  <c r="T275" i="6" s="1"/>
  <c r="Q130" i="6"/>
  <c r="T130" i="6" s="1"/>
  <c r="Q248" i="6"/>
  <c r="T248" i="6" s="1"/>
  <c r="Q144" i="6"/>
  <c r="T144" i="6" s="1"/>
  <c r="Q630" i="6"/>
  <c r="T630" i="6" s="1"/>
  <c r="Q565" i="6"/>
  <c r="T565" i="6" s="1"/>
  <c r="Q108" i="6"/>
  <c r="T108" i="6" s="1"/>
  <c r="Q465" i="6"/>
  <c r="T465" i="6" s="1"/>
  <c r="Q580" i="6"/>
  <c r="T580" i="6" s="1"/>
  <c r="Q340" i="6"/>
  <c r="T340" i="6" s="1"/>
  <c r="Q649" i="6"/>
  <c r="T649" i="6" s="1"/>
  <c r="Q259" i="6"/>
  <c r="T259" i="6" s="1"/>
  <c r="Q678" i="6"/>
  <c r="T678" i="6" s="1"/>
  <c r="Q672" i="6"/>
  <c r="T672" i="6" s="1"/>
  <c r="Q531" i="6"/>
  <c r="T531" i="6" s="1"/>
  <c r="Q673" i="6"/>
  <c r="T673" i="6" s="1"/>
  <c r="Q490" i="6"/>
  <c r="T490" i="6" s="1"/>
  <c r="Q250" i="6"/>
  <c r="T250" i="6" s="1"/>
  <c r="Q127" i="6"/>
  <c r="T127" i="6" s="1"/>
  <c r="Q49" i="6"/>
  <c r="T49" i="6" s="1"/>
  <c r="Q10" i="6"/>
  <c r="T10" i="6" s="1"/>
  <c r="Q197" i="6"/>
  <c r="T197" i="6" s="1"/>
  <c r="Q486" i="6"/>
  <c r="T486" i="6" s="1"/>
  <c r="Q93" i="6"/>
  <c r="T93" i="6" s="1"/>
  <c r="Q573" i="6"/>
  <c r="T573" i="6" s="1"/>
  <c r="Q353" i="6"/>
  <c r="T353" i="6" s="1"/>
  <c r="Q474" i="6"/>
  <c r="T474" i="6" s="1"/>
  <c r="Q438" i="6"/>
  <c r="T438" i="6" s="1"/>
  <c r="Q473" i="6"/>
  <c r="T473" i="6" s="1"/>
  <c r="Q407" i="6"/>
  <c r="T407" i="6" s="1"/>
  <c r="Q133" i="6"/>
  <c r="T133" i="6" s="1"/>
  <c r="Q366" i="6"/>
  <c r="T366" i="6" s="1"/>
  <c r="Q15" i="6"/>
  <c r="T15" i="6" s="1"/>
  <c r="Q575" i="6"/>
  <c r="T575" i="6" s="1"/>
  <c r="Q16" i="6"/>
  <c r="T16" i="6" s="1"/>
  <c r="Q237" i="6"/>
  <c r="T237" i="6" s="1"/>
  <c r="Q371" i="6"/>
  <c r="T371" i="6" s="1"/>
  <c r="Q608" i="6"/>
  <c r="T608" i="6" s="1"/>
  <c r="Q360" i="6"/>
  <c r="T360" i="6" s="1"/>
  <c r="Q415" i="6"/>
  <c r="T415" i="6" s="1"/>
  <c r="Q212" i="6"/>
  <c r="T212" i="6" s="1"/>
  <c r="Q433" i="6"/>
  <c r="T433" i="6" s="1"/>
  <c r="Q434" i="6"/>
  <c r="T434" i="6" s="1"/>
  <c r="Q453" i="6"/>
  <c r="T453" i="6" s="1"/>
  <c r="Q449" i="6"/>
  <c r="T449" i="6" s="1"/>
  <c r="Q350" i="6"/>
  <c r="T350" i="6" s="1"/>
  <c r="Q119" i="6"/>
  <c r="T119" i="6" s="1"/>
  <c r="Q376" i="6"/>
  <c r="T376" i="6" s="1"/>
  <c r="Q58" i="6"/>
  <c r="T58" i="6" s="1"/>
  <c r="Q57" i="6"/>
  <c r="T57" i="6" s="1"/>
  <c r="Q595" i="6"/>
  <c r="T595" i="6" s="1"/>
  <c r="Q172" i="6"/>
  <c r="T172" i="6" s="1"/>
  <c r="Q169" i="6"/>
  <c r="T169" i="6" s="1"/>
  <c r="Q30" i="6"/>
  <c r="T30" i="6" s="1"/>
  <c r="Q387" i="6"/>
  <c r="T387" i="6" s="1"/>
  <c r="T411" i="6"/>
  <c r="Q175" i="6"/>
  <c r="T175" i="6" s="1"/>
  <c r="Q116" i="6"/>
  <c r="T116" i="6" s="1"/>
  <c r="Q331" i="6"/>
  <c r="T331" i="6" s="1"/>
  <c r="Q405" i="6"/>
  <c r="T405" i="6" s="1"/>
  <c r="Q308" i="6"/>
  <c r="T308" i="6" s="1"/>
  <c r="Q403" i="6"/>
  <c r="T403" i="6" s="1"/>
  <c r="Q384" i="6"/>
  <c r="T384" i="6" s="1"/>
  <c r="Q229" i="6"/>
  <c r="T229" i="6" s="1"/>
  <c r="Q215" i="6"/>
  <c r="T215" i="6" s="1"/>
  <c r="Q441" i="6"/>
  <c r="T441" i="6" s="1"/>
  <c r="Q654" i="6"/>
  <c r="T654" i="6" s="1"/>
  <c r="Q235" i="6"/>
  <c r="T235" i="6" s="1"/>
  <c r="Q629" i="6"/>
  <c r="T629" i="6" s="1"/>
  <c r="Q589" i="6"/>
  <c r="T589" i="6" s="1"/>
  <c r="Q224" i="6"/>
  <c r="T224" i="6" s="1"/>
  <c r="Q364" i="6"/>
  <c r="T364" i="6" s="1"/>
  <c r="Q272" i="6"/>
  <c r="T272" i="6" s="1"/>
  <c r="Q470" i="6"/>
  <c r="T470" i="6" s="1"/>
  <c r="Q118" i="6"/>
  <c r="T118" i="6" s="1"/>
  <c r="Q181" i="6"/>
  <c r="T181" i="6" s="1"/>
  <c r="Q19" i="6"/>
  <c r="T19" i="6" s="1"/>
  <c r="Q132" i="6"/>
  <c r="T132" i="6" s="1"/>
  <c r="Q246" i="6"/>
  <c r="T246" i="6" s="1"/>
  <c r="Q639" i="6"/>
  <c r="T639" i="6" s="1"/>
  <c r="Q115" i="6"/>
  <c r="T115" i="6" s="1"/>
  <c r="Q520" i="6"/>
  <c r="T520" i="6" s="1"/>
  <c r="Q325" i="6"/>
  <c r="T325" i="6" s="1"/>
  <c r="Q99" i="6"/>
  <c r="T99" i="6" s="1"/>
  <c r="Q680" i="6"/>
  <c r="T680" i="6" s="1"/>
  <c r="Q341" i="6"/>
  <c r="T341" i="6" s="1"/>
  <c r="Q195" i="6"/>
  <c r="T195" i="6" s="1"/>
  <c r="Q9" i="6"/>
  <c r="T9" i="6" s="1"/>
  <c r="Q556" i="6"/>
  <c r="T556" i="6" s="1"/>
  <c r="Q638" i="6"/>
  <c r="T638" i="6" s="1"/>
  <c r="Q652" i="6"/>
  <c r="T652" i="6" s="1"/>
  <c r="Q359" i="6"/>
  <c r="T359" i="6" s="1"/>
  <c r="Q579" i="6"/>
  <c r="T579" i="6" s="1"/>
  <c r="Q577" i="6"/>
  <c r="T577" i="6" s="1"/>
  <c r="Q484" i="6"/>
  <c r="T484" i="6" s="1"/>
  <c r="Q368" i="6"/>
  <c r="T368" i="6" s="1"/>
  <c r="Q125" i="6"/>
  <c r="T125" i="6" s="1"/>
  <c r="Q97" i="6"/>
  <c r="T97" i="6" s="1"/>
  <c r="Q45" i="6"/>
  <c r="T45" i="6" s="1"/>
  <c r="Q8" i="6"/>
  <c r="T8" i="6" s="1"/>
  <c r="Q89" i="6"/>
  <c r="T89" i="6" s="1"/>
  <c r="Q342" i="6"/>
  <c r="T342" i="6" s="1"/>
  <c r="Q50" i="6"/>
  <c r="T50" i="6" s="1"/>
  <c r="Q95" i="6"/>
  <c r="T95" i="6" s="1"/>
  <c r="Q63" i="6"/>
  <c r="T63" i="6" s="1"/>
  <c r="Q485" i="6"/>
  <c r="T485" i="6" s="1"/>
  <c r="Q109" i="6"/>
  <c r="T109" i="6" s="1"/>
  <c r="Q452" i="6"/>
  <c r="T452" i="6" s="1"/>
  <c r="Q464" i="6"/>
  <c r="T464" i="6" s="1"/>
  <c r="Q186" i="6"/>
  <c r="T186" i="6" s="1"/>
  <c r="Q472" i="6"/>
  <c r="T472" i="6" s="1"/>
  <c r="Q408" i="6"/>
  <c r="T408" i="6" s="1"/>
  <c r="Q324" i="6"/>
  <c r="T324" i="6" s="1"/>
  <c r="Q587" i="6"/>
  <c r="T587" i="6" s="1"/>
  <c r="Q67" i="6"/>
  <c r="T67" i="6" s="1"/>
  <c r="Q75" i="6"/>
  <c r="T75" i="6" s="1"/>
  <c r="Q28" i="6"/>
  <c r="T28" i="6" s="1"/>
  <c r="Q676" i="6"/>
  <c r="T676" i="6" s="1"/>
  <c r="Q574" i="6"/>
  <c r="T574" i="6" s="1"/>
  <c r="Q669" i="6"/>
  <c r="T669" i="6" s="1"/>
  <c r="Q572" i="6"/>
  <c r="T572" i="6" s="1"/>
  <c r="Q431" i="6"/>
  <c r="T431" i="6" s="1"/>
  <c r="Q592" i="6"/>
  <c r="T592" i="6" s="1"/>
  <c r="Q61" i="6"/>
  <c r="T61" i="6" s="1"/>
  <c r="Q55" i="6"/>
  <c r="T55" i="6" s="1"/>
  <c r="Q416" i="6"/>
  <c r="T416" i="6" s="1"/>
  <c r="Q413" i="6"/>
  <c r="T413" i="6" s="1"/>
  <c r="Q445" i="6"/>
  <c r="T445" i="6" s="1"/>
  <c r="Q412" i="6"/>
  <c r="T412" i="6" s="1"/>
  <c r="Q466" i="6"/>
  <c r="T466" i="6" s="1"/>
  <c r="Q367" i="6"/>
  <c r="T367" i="6" s="1"/>
  <c r="Q107" i="6"/>
  <c r="T107" i="6" s="1"/>
  <c r="Q52" i="6"/>
  <c r="T52" i="6" s="1"/>
  <c r="Q374" i="6"/>
  <c r="T374" i="6" s="1"/>
  <c r="Q380" i="6"/>
  <c r="T380" i="6" s="1"/>
  <c r="Q488" i="6"/>
  <c r="T488" i="6" s="1"/>
  <c r="Q613" i="6"/>
  <c r="T613" i="6" s="1"/>
  <c r="Q545" i="6"/>
  <c r="T545" i="6" s="1"/>
  <c r="Q487" i="6"/>
  <c r="T487" i="6" s="1"/>
  <c r="Q90" i="6"/>
  <c r="T90" i="6" s="1"/>
  <c r="Q674" i="6"/>
  <c r="T674" i="6" s="1"/>
  <c r="Q419" i="6"/>
  <c r="T419" i="6" s="1"/>
  <c r="Q396" i="6"/>
  <c r="T396" i="6" s="1"/>
  <c r="Q410" i="6"/>
  <c r="T410" i="6" s="1"/>
  <c r="Q386" i="6"/>
  <c r="T386" i="6" s="1"/>
  <c r="Q163" i="6"/>
  <c r="T163" i="6" s="1"/>
  <c r="Q174" i="6"/>
  <c r="T174" i="6" s="1"/>
  <c r="Q114" i="6"/>
  <c r="T114" i="6" s="1"/>
  <c r="Q310" i="6"/>
  <c r="T310" i="6" s="1"/>
  <c r="Q381" i="6"/>
  <c r="T381" i="6" s="1"/>
  <c r="Q268" i="6"/>
  <c r="T268" i="6" s="1"/>
  <c r="Q398" i="6"/>
  <c r="T398" i="6" s="1"/>
  <c r="Q504" i="6"/>
  <c r="T504" i="6" s="1"/>
  <c r="Q643" i="6"/>
  <c r="T643" i="6" s="1"/>
  <c r="H6" i="7"/>
  <c r="K6" i="7" s="1"/>
  <c r="K8" i="7" s="1"/>
  <c r="L6" i="5" l="1"/>
  <c r="T683" i="6"/>
  <c r="K6" i="2" l="1"/>
  <c r="K7" i="2"/>
  <c r="L8" i="5"/>
  <c r="O8" i="5" s="1"/>
  <c r="F6" i="5"/>
  <c r="O6" i="5" s="1"/>
  <c r="F7" i="5"/>
  <c r="L7" i="5" s="1"/>
  <c r="O7" i="5" s="1"/>
  <c r="J33" i="3"/>
  <c r="M33" i="3" s="1"/>
  <c r="J23" i="3"/>
  <c r="M23" i="3" s="1"/>
  <c r="J13" i="3"/>
  <c r="M13" i="3" s="1"/>
  <c r="J14" i="3"/>
  <c r="I13" i="8"/>
  <c r="L13" i="8" s="1"/>
  <c r="I11" i="8"/>
  <c r="L11" i="8" s="1"/>
  <c r="I10" i="8"/>
  <c r="L10" i="8" s="1"/>
  <c r="I7" i="8"/>
  <c r="L7" i="8" s="1"/>
  <c r="I8" i="8"/>
  <c r="L8" i="8" s="1"/>
  <c r="L27" i="4"/>
  <c r="L26" i="4"/>
  <c r="L25" i="4"/>
  <c r="L24" i="4"/>
  <c r="L23" i="4"/>
  <c r="L22" i="4"/>
  <c r="L21" i="4"/>
  <c r="L20" i="4"/>
  <c r="O10" i="5" l="1"/>
  <c r="M7" i="3"/>
  <c r="L15" i="8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J34" i="3"/>
  <c r="J32" i="3"/>
  <c r="M32" i="3" s="1"/>
  <c r="J31" i="3"/>
  <c r="M31" i="3" s="1"/>
  <c r="J30" i="3"/>
  <c r="M30" i="3" s="1"/>
  <c r="J29" i="3"/>
  <c r="M29" i="3" s="1"/>
  <c r="J28" i="3"/>
  <c r="M28" i="3" s="1"/>
  <c r="J27" i="3"/>
  <c r="M27" i="3" s="1"/>
  <c r="J24" i="3"/>
  <c r="J22" i="3"/>
  <c r="M22" i="3" s="1"/>
  <c r="J21" i="3"/>
  <c r="M21" i="3" s="1"/>
  <c r="J20" i="3"/>
  <c r="M20" i="3" s="1"/>
  <c r="J19" i="3"/>
  <c r="M19" i="3" s="1"/>
  <c r="J18" i="3"/>
  <c r="M18" i="3" s="1"/>
  <c r="J17" i="3"/>
  <c r="M17" i="3" s="1"/>
  <c r="J8" i="3"/>
  <c r="M8" i="3" s="1"/>
  <c r="J9" i="3"/>
  <c r="M9" i="3" s="1"/>
  <c r="J10" i="3"/>
  <c r="M10" i="3" s="1"/>
  <c r="J12" i="3"/>
  <c r="M12" i="3" s="1"/>
  <c r="J11" i="3"/>
  <c r="M11" i="3" s="1"/>
  <c r="K8" i="2"/>
  <c r="M15" i="3" l="1"/>
  <c r="M34" i="3"/>
  <c r="M35" i="3" s="1"/>
  <c r="J35" i="3"/>
  <c r="M24" i="3"/>
  <c r="M25" i="3" s="1"/>
  <c r="J25" i="3"/>
  <c r="D11" i="1"/>
  <c r="D10" i="1"/>
  <c r="D8" i="1"/>
  <c r="D7" i="1"/>
  <c r="M37" i="3" l="1"/>
  <c r="D5" i="1"/>
  <c r="D13" i="1" s="1"/>
  <c r="L29" i="4"/>
  <c r="D6" i="1" s="1"/>
  <c r="K10" i="2"/>
  <c r="D4" i="1" s="1"/>
</calcChain>
</file>

<file path=xl/sharedStrings.xml><?xml version="1.0" encoding="utf-8"?>
<sst xmlns="http://schemas.openxmlformats.org/spreadsheetml/2006/main" count="3970" uniqueCount="948">
  <si>
    <t>Account No.</t>
  </si>
  <si>
    <t>Description</t>
  </si>
  <si>
    <t>Original Cost</t>
  </si>
  <si>
    <t>Land and Right-of-Ways</t>
  </si>
  <si>
    <t>Pump Station Structures and Improvements</t>
  </si>
  <si>
    <t>Structures and Improvements - Treatment and Disposal Facilities</t>
  </si>
  <si>
    <t>Pump Station Force Mains</t>
  </si>
  <si>
    <t>Collection Sewers - Gravity</t>
  </si>
  <si>
    <t>Services to Customers - Laterals</t>
  </si>
  <si>
    <t>Pump Station Pumping Equipment</t>
  </si>
  <si>
    <t>TOTAL</t>
  </si>
  <si>
    <t>Year Constructed</t>
  </si>
  <si>
    <t>Quantity</t>
  </si>
  <si>
    <t>Units</t>
  </si>
  <si>
    <t>Unit Price</t>
  </si>
  <si>
    <t>Current Evaluation</t>
  </si>
  <si>
    <t>Current ENR Construction Cost Index</t>
  </si>
  <si>
    <t>Old ENR Construction Cost Index</t>
  </si>
  <si>
    <t xml:space="preserve">Barrett Street Pump Station </t>
  </si>
  <si>
    <t xml:space="preserve">Penn Avenue Pump Station </t>
  </si>
  <si>
    <t xml:space="preserve">North Front Street Pump Station </t>
  </si>
  <si>
    <t>Greenville Wastewater Treatment Plant</t>
  </si>
  <si>
    <t>Barrett Street Pump Station Force Main</t>
  </si>
  <si>
    <t>Penn Avenue Pump Station Force Main</t>
  </si>
  <si>
    <t>North Front Street Pump Station Force Main</t>
  </si>
  <si>
    <t>Diameter (in)</t>
  </si>
  <si>
    <t>Pipe Material</t>
  </si>
  <si>
    <t>Length (LF)</t>
  </si>
  <si>
    <t>Count</t>
  </si>
  <si>
    <t>Lateral Cost</t>
  </si>
  <si>
    <t>LS</t>
  </si>
  <si>
    <t>Easements</t>
  </si>
  <si>
    <t>N/A</t>
  </si>
  <si>
    <t>EA</t>
  </si>
  <si>
    <t>Easement</t>
  </si>
  <si>
    <t>Site Grading and Clearing</t>
  </si>
  <si>
    <t>Erosion and Sedimentation Pollution Control</t>
  </si>
  <si>
    <t>Stone</t>
  </si>
  <si>
    <t>Grinder Pump Basin</t>
  </si>
  <si>
    <t>Excavation and Backfill</t>
  </si>
  <si>
    <t>Site Fence</t>
  </si>
  <si>
    <t>Electrical Service</t>
  </si>
  <si>
    <t>Original Construction</t>
  </si>
  <si>
    <t>Digestor Modifications</t>
  </si>
  <si>
    <t>Comminutor Replacement</t>
  </si>
  <si>
    <t>Storage Building</t>
  </si>
  <si>
    <t>Raw Sewage Pumping Modifications</t>
  </si>
  <si>
    <t>WWTP Site Paving</t>
  </si>
  <si>
    <t>Flow Measurement and Sewage Sampling Equipment</t>
  </si>
  <si>
    <t>Sludge Lagoons</t>
  </si>
  <si>
    <t>Digester No. 1 Repairs</t>
  </si>
  <si>
    <t>Upgrade of Raw Sewage Pumps and Controls</t>
  </si>
  <si>
    <t>Raw Sewage Grinders</t>
  </si>
  <si>
    <t>Anaerobic Digester Cover Replacement</t>
  </si>
  <si>
    <t>Property</t>
  </si>
  <si>
    <t>Subtotal</t>
  </si>
  <si>
    <t>WWTP Roof Replacement</t>
  </si>
  <si>
    <t>Primary Clarifier Equipment Replacement</t>
  </si>
  <si>
    <t>Incinerator Demolition Project</t>
  </si>
  <si>
    <t>Influent Metering &amp; Valves</t>
  </si>
  <si>
    <t>Rebuild Heat Exchanger</t>
  </si>
  <si>
    <t>Garage Expansion and Raw Sewage Pump Station  Roof Construction</t>
  </si>
  <si>
    <t>Admin Building Roof Stairs</t>
  </si>
  <si>
    <t>Chlorination Rehabilitation</t>
  </si>
  <si>
    <t>PVC</t>
  </si>
  <si>
    <t>Grinder Pumps</t>
  </si>
  <si>
    <t>Grinder Pump Replacement</t>
  </si>
  <si>
    <t>Pump Controls</t>
  </si>
  <si>
    <t>---</t>
  </si>
  <si>
    <t>Length in Road (LF)</t>
  </si>
  <si>
    <t>Length Out of Road (LF)</t>
  </si>
  <si>
    <t>Greenville Wastewater Treatment Plant Property (Tax Parcel ID No. 09 069 001)</t>
  </si>
  <si>
    <t>Property Adjacent to Greenville Wastewater Treatment Plant Property (Tax Parcel ID No. 09 056 235)</t>
  </si>
  <si>
    <t>Year Acquired</t>
  </si>
  <si>
    <t>Notes:</t>
  </si>
  <si>
    <t>Notes</t>
  </si>
  <si>
    <t>1</t>
  </si>
  <si>
    <t>2. Number of easements obtained by overlaying GSA sewer and manhole GIS data on county tax parcel GIS.  Each overlapping parcel represents one easement.</t>
  </si>
  <si>
    <t>Cost per LF in Roadway</t>
  </si>
  <si>
    <t>Cost per LF Out of Roadway</t>
  </si>
  <si>
    <t>3. Cost of easements assumed to be $1.00 each at the time of acquisition.</t>
  </si>
  <si>
    <t>2,3</t>
  </si>
  <si>
    <t>1. All costs for the Wastewater Treatment Plant represent original construction costs at the time of construction.</t>
  </si>
  <si>
    <t>1. Total length of force mains obtained from Greenville Sanitary Authority GIS data.  Length of force mains in roadway estimated based on aerial mapping. Remainder assumed out of roadway.</t>
  </si>
  <si>
    <t>1. Unit price for grinder pumps provided by Greenville Sanitary Authority based on most recent pump replacement.</t>
  </si>
  <si>
    <t>3. Refer to Appendix C for unit cost breakdown.</t>
  </si>
  <si>
    <t>2. All force mains assumed to have consistent 4' depth.</t>
  </si>
  <si>
    <t>1,2,3</t>
  </si>
  <si>
    <t>4. Refer to Appendix C for unit cost breakdown.</t>
  </si>
  <si>
    <t>2. In road vs. our of road assigned visually using GIS and aerial mapping.</t>
  </si>
  <si>
    <t>1. Data obtained from Greenville Sanitary Authority GIS data.</t>
  </si>
  <si>
    <t>1. Greenville Wastewater Treatment Plant Property and Adjacent Property was gifted to GSA.</t>
  </si>
  <si>
    <t>3. Average depth assigned based on upstream and downstream manhole depths where available.  For pipe segments lacking upstream and downstream manhole data, depth was assumed to be 8 feet.</t>
  </si>
  <si>
    <t>ID</t>
  </si>
  <si>
    <t>Upstream Manhole</t>
  </si>
  <si>
    <t>Downstream Manhole</t>
  </si>
  <si>
    <t>Average
Depth</t>
  </si>
  <si>
    <t>`</t>
  </si>
  <si>
    <t>Service Laterals</t>
  </si>
  <si>
    <t>1. All laterals assumed to be part of original system.</t>
  </si>
  <si>
    <t>2. Additional pump replacements may have occurred, but there were none of record.</t>
  </si>
  <si>
    <t>In Road?</t>
  </si>
  <si>
    <t>CI</t>
  </si>
  <si>
    <t>MH-415</t>
  </si>
  <si>
    <t>MH-414</t>
  </si>
  <si>
    <t>Yes</t>
  </si>
  <si>
    <t>MH-338</t>
  </si>
  <si>
    <t>MH-337</t>
  </si>
  <si>
    <t>MH-336</t>
  </si>
  <si>
    <t>PE</t>
  </si>
  <si>
    <t>DIVERSION CHAMBER</t>
  </si>
  <si>
    <t>RH-R10</t>
  </si>
  <si>
    <t>No</t>
  </si>
  <si>
    <t>MH-R7</t>
  </si>
  <si>
    <t>MH-R4</t>
  </si>
  <si>
    <t>MH-R1</t>
  </si>
  <si>
    <t>WWTP</t>
  </si>
  <si>
    <t>MH-R6</t>
  </si>
  <si>
    <t>MH-R5</t>
  </si>
  <si>
    <t>MH-R8</t>
  </si>
  <si>
    <t>MH-R2</t>
  </si>
  <si>
    <t>MH-R3</t>
  </si>
  <si>
    <t>MH-R10</t>
  </si>
  <si>
    <t>MH-R9</t>
  </si>
  <si>
    <t>C132C</t>
  </si>
  <si>
    <t>C382B</t>
  </si>
  <si>
    <t>R132C</t>
  </si>
  <si>
    <t>B371A</t>
  </si>
  <si>
    <t>C382C</t>
  </si>
  <si>
    <t>B382</t>
  </si>
  <si>
    <t>C371A</t>
  </si>
  <si>
    <t>B371A1</t>
  </si>
  <si>
    <t>C254B</t>
  </si>
  <si>
    <t>R254B</t>
  </si>
  <si>
    <t>MH-293A</t>
  </si>
  <si>
    <t>MH-293</t>
  </si>
  <si>
    <t>MH-294</t>
  </si>
  <si>
    <t>MH-292C</t>
  </si>
  <si>
    <t>MH-292B</t>
  </si>
  <si>
    <t>MH-270A</t>
  </si>
  <si>
    <t>MH-270</t>
  </si>
  <si>
    <t>MH-295C</t>
  </si>
  <si>
    <t>MH-271</t>
  </si>
  <si>
    <t>MH-295B</t>
  </si>
  <si>
    <t>MH-295D</t>
  </si>
  <si>
    <t>MH-295</t>
  </si>
  <si>
    <t>MH-294A</t>
  </si>
  <si>
    <t>MH-P2-3</t>
  </si>
  <si>
    <t>MH-P2-2</t>
  </si>
  <si>
    <t>MH-P2-4</t>
  </si>
  <si>
    <t>MH-P2-1</t>
  </si>
  <si>
    <t>PUMP STATION-PS-2</t>
  </si>
  <si>
    <t>MH-P1-7</t>
  </si>
  <si>
    <t>MH-P1-6</t>
  </si>
  <si>
    <t>MH-P1-5</t>
  </si>
  <si>
    <t>MH-387A</t>
  </si>
  <si>
    <t>MH-387</t>
  </si>
  <si>
    <t>MH-273</t>
  </si>
  <si>
    <t>MH-172</t>
  </si>
  <si>
    <t>MH-169</t>
  </si>
  <si>
    <t>MH-222</t>
  </si>
  <si>
    <t>MH-221</t>
  </si>
  <si>
    <t>C132B</t>
  </si>
  <si>
    <t>MH-132</t>
  </si>
  <si>
    <t>C132</t>
  </si>
  <si>
    <t>B224A</t>
  </si>
  <si>
    <t>MH-224</t>
  </si>
  <si>
    <t>C224</t>
  </si>
  <si>
    <t>C371B</t>
  </si>
  <si>
    <t>MH-371</t>
  </si>
  <si>
    <t>MH-491A</t>
  </si>
  <si>
    <t>MH-491</t>
  </si>
  <si>
    <t>C343B</t>
  </si>
  <si>
    <t>MH-343</t>
  </si>
  <si>
    <t>&lt;Null&gt;</t>
  </si>
  <si>
    <t>B224A1</t>
  </si>
  <si>
    <t>MH-254</t>
  </si>
  <si>
    <t>MH-220</t>
  </si>
  <si>
    <t>MH-292A</t>
  </si>
  <si>
    <t>MH-292</t>
  </si>
  <si>
    <t>MH-291A</t>
  </si>
  <si>
    <t>MH-322</t>
  </si>
  <si>
    <t>C322out</t>
  </si>
  <si>
    <t>C322A</t>
  </si>
  <si>
    <t>MH-385</t>
  </si>
  <si>
    <t>MH-383</t>
  </si>
  <si>
    <t>C254out</t>
  </si>
  <si>
    <t>C254A</t>
  </si>
  <si>
    <t>MH-382</t>
  </si>
  <si>
    <t>Y382</t>
  </si>
  <si>
    <t>C382A</t>
  </si>
  <si>
    <t>C345</t>
  </si>
  <si>
    <t>MH-345</t>
  </si>
  <si>
    <t>C343A</t>
  </si>
  <si>
    <t>C343</t>
  </si>
  <si>
    <t>MH-R14</t>
  </si>
  <si>
    <t>MH-R13</t>
  </si>
  <si>
    <t>MH-505</t>
  </si>
  <si>
    <t>MH-504A</t>
  </si>
  <si>
    <t>MH-506</t>
  </si>
  <si>
    <t>MH-504</t>
  </si>
  <si>
    <t>MH-504B</t>
  </si>
  <si>
    <t>NH-504A</t>
  </si>
  <si>
    <t>MH-291B</t>
  </si>
  <si>
    <t>PVC-VCP</t>
  </si>
  <si>
    <t>MH-307</t>
  </si>
  <si>
    <t>MH-308</t>
  </si>
  <si>
    <t>RCP</t>
  </si>
  <si>
    <t>MH-9</t>
  </si>
  <si>
    <t>MH-141</t>
  </si>
  <si>
    <t>MH-94</t>
  </si>
  <si>
    <t>MH-78</t>
  </si>
  <si>
    <t>MH-286</t>
  </si>
  <si>
    <t>MH-285</t>
  </si>
  <si>
    <t>MH-291A-1</t>
  </si>
  <si>
    <t>MH-248B</t>
  </si>
  <si>
    <t>MH-284A</t>
  </si>
  <si>
    <t>MH-291</t>
  </si>
  <si>
    <t>MH-284</t>
  </si>
  <si>
    <t>MH-280</t>
  </si>
  <si>
    <t>MH-70</t>
  </si>
  <si>
    <t>MH-10</t>
  </si>
  <si>
    <t>MH-1</t>
  </si>
  <si>
    <t>MH-10A</t>
  </si>
  <si>
    <t>MH-12</t>
  </si>
  <si>
    <t>MH-11</t>
  </si>
  <si>
    <t>MH-2</t>
  </si>
  <si>
    <t>MH-3</t>
  </si>
  <si>
    <t>MH-5</t>
  </si>
  <si>
    <t>MH-4</t>
  </si>
  <si>
    <t>MH-6</t>
  </si>
  <si>
    <t>MH-7</t>
  </si>
  <si>
    <t>MH-8</t>
  </si>
  <si>
    <t>TRUSS</t>
  </si>
  <si>
    <t>MH-196</t>
  </si>
  <si>
    <t>MH-195</t>
  </si>
  <si>
    <t>MH-325</t>
  </si>
  <si>
    <t>MH-193A</t>
  </si>
  <si>
    <t>MH-193</t>
  </si>
  <si>
    <t>MH-190</t>
  </si>
  <si>
    <t>MH-192</t>
  </si>
  <si>
    <t>MH-188</t>
  </si>
  <si>
    <t>MH-185</t>
  </si>
  <si>
    <t>MH-202</t>
  </si>
  <si>
    <t>MH-201</t>
  </si>
  <si>
    <t>MH-205</t>
  </si>
  <si>
    <t>MH-203</t>
  </si>
  <si>
    <t>MH-427A</t>
  </si>
  <si>
    <t>MH-427</t>
  </si>
  <si>
    <t>MH-183</t>
  </si>
  <si>
    <t>MH-178</t>
  </si>
  <si>
    <t>MH-475</t>
  </si>
  <si>
    <t>MH-474</t>
  </si>
  <si>
    <t>MH-470A</t>
  </si>
  <si>
    <t>MH-470</t>
  </si>
  <si>
    <t>MH-472A</t>
  </si>
  <si>
    <t>MH-471</t>
  </si>
  <si>
    <t>MH-472</t>
  </si>
  <si>
    <t>MH-177</t>
  </si>
  <si>
    <t>MH-266</t>
  </si>
  <si>
    <t>MH-264</t>
  </si>
  <si>
    <t>MH-176</t>
  </si>
  <si>
    <t>MH-151</t>
  </si>
  <si>
    <t>Unknown</t>
  </si>
  <si>
    <t>BARRET PS</t>
  </si>
  <si>
    <t>MH-284A-1</t>
  </si>
  <si>
    <t>MH-279</t>
  </si>
  <si>
    <t>MH-278</t>
  </si>
  <si>
    <t>Syphon In Chamber</t>
  </si>
  <si>
    <t>Syphon Out Chamber</t>
  </si>
  <si>
    <t>MH-455</t>
  </si>
  <si>
    <t>MH-454</t>
  </si>
  <si>
    <t>MH-156B</t>
  </si>
  <si>
    <t>MH-156A</t>
  </si>
  <si>
    <t>MH-452</t>
  </si>
  <si>
    <t>MH-451</t>
  </si>
  <si>
    <t>MH-491B</t>
  </si>
  <si>
    <t>MH-374</t>
  </si>
  <si>
    <t>MH-349B</t>
  </si>
  <si>
    <t>VCP</t>
  </si>
  <si>
    <t>MH-319</t>
  </si>
  <si>
    <t>MH-318</t>
  </si>
  <si>
    <t>MH-392</t>
  </si>
  <si>
    <t>MH-391</t>
  </si>
  <si>
    <t>MH-503A</t>
  </si>
  <si>
    <t>MH-503</t>
  </si>
  <si>
    <t>MH-390</t>
  </si>
  <si>
    <t>MH-277</t>
  </si>
  <si>
    <t>MH-81</t>
  </si>
  <si>
    <t>MH-80</t>
  </si>
  <si>
    <t>MH-320</t>
  </si>
  <si>
    <t>MH-317</t>
  </si>
  <si>
    <t>MH-393</t>
  </si>
  <si>
    <t>MH-533</t>
  </si>
  <si>
    <t>MH-532</t>
  </si>
  <si>
    <t>MH-327</t>
  </si>
  <si>
    <t>MH-326</t>
  </si>
  <si>
    <t>MH-247</t>
  </si>
  <si>
    <t>MH-246</t>
  </si>
  <si>
    <t>MH-16</t>
  </si>
  <si>
    <t>MH-15</t>
  </si>
  <si>
    <t>MH-531</t>
  </si>
  <si>
    <t>MH-530</t>
  </si>
  <si>
    <t>MH-309</t>
  </si>
  <si>
    <t>MH-271A</t>
  </si>
  <si>
    <t>MH-P3-8</t>
  </si>
  <si>
    <t>PUMP STATION PS 3</t>
  </si>
  <si>
    <t>MH-P3-9</t>
  </si>
  <si>
    <t>MH-P3-10</t>
  </si>
  <si>
    <t>MH-514</t>
  </si>
  <si>
    <t>MH-513</t>
  </si>
  <si>
    <t>MH-509A</t>
  </si>
  <si>
    <t>MH-509</t>
  </si>
  <si>
    <t>MH-510</t>
  </si>
  <si>
    <t>MH-510A</t>
  </si>
  <si>
    <t>MH-274</t>
  </si>
  <si>
    <t>MH-276</t>
  </si>
  <si>
    <t>MH-362</t>
  </si>
  <si>
    <t>MH-361</t>
  </si>
  <si>
    <t>MH-118</t>
  </si>
  <si>
    <t>MH-117</t>
  </si>
  <si>
    <t>MH-418</t>
  </si>
  <si>
    <t>MH-416</t>
  </si>
  <si>
    <t>MH-305</t>
  </si>
  <si>
    <t>MH-304A</t>
  </si>
  <si>
    <t>MH-284A-5</t>
  </si>
  <si>
    <t>MH-284A-4</t>
  </si>
  <si>
    <t>MH-300</t>
  </si>
  <si>
    <t>MH-299</t>
  </si>
  <si>
    <t>MH-66</t>
  </si>
  <si>
    <t>MH-67</t>
  </si>
  <si>
    <t>MH-515</t>
  </si>
  <si>
    <t>MH-41</t>
  </si>
  <si>
    <t>MH-40</t>
  </si>
  <si>
    <t>vcp</t>
  </si>
  <si>
    <t>MH-502</t>
  </si>
  <si>
    <t>344</t>
  </si>
  <si>
    <t>C344out</t>
  </si>
  <si>
    <t>MH-275</t>
  </si>
  <si>
    <t>MH-42</t>
  </si>
  <si>
    <t>MH-409</t>
  </si>
  <si>
    <t>MH-408</t>
  </si>
  <si>
    <t>MH-152</t>
  </si>
  <si>
    <t>MH-150</t>
  </si>
  <si>
    <t>MH-31-2</t>
  </si>
  <si>
    <t>MH-31-1</t>
  </si>
  <si>
    <t>MH-410</t>
  </si>
  <si>
    <t>MH-304</t>
  </si>
  <si>
    <t>MH-119</t>
  </si>
  <si>
    <t>MH-173</t>
  </si>
  <si>
    <t>MH-366</t>
  </si>
  <si>
    <t>MH-365</t>
  </si>
  <si>
    <t>MH-68</t>
  </si>
  <si>
    <t>MH-153</t>
  </si>
  <si>
    <t>MH-154</t>
  </si>
  <si>
    <t>MH-384</t>
  </si>
  <si>
    <t>MH-101</t>
  </si>
  <si>
    <t>MH-302</t>
  </si>
  <si>
    <t>MH-301</t>
  </si>
  <si>
    <t>MH-111</t>
  </si>
  <si>
    <t>MH-110</t>
  </si>
  <si>
    <t>MH-492</t>
  </si>
  <si>
    <t>MH-503B</t>
  </si>
  <si>
    <t>MH-363</t>
  </si>
  <si>
    <t>MH-258</t>
  </si>
  <si>
    <t>MH-257</t>
  </si>
  <si>
    <t>MH-126</t>
  </si>
  <si>
    <t>MH-125</t>
  </si>
  <si>
    <t>MH-284A-2</t>
  </si>
  <si>
    <t>MH-294A-1</t>
  </si>
  <si>
    <t>MH-303</t>
  </si>
  <si>
    <t>MH-259</t>
  </si>
  <si>
    <t>MH-148</t>
  </si>
  <si>
    <t>MH-146</t>
  </si>
  <si>
    <t>MH-147</t>
  </si>
  <si>
    <t>MH-159</t>
  </si>
  <si>
    <t>MH-157</t>
  </si>
  <si>
    <t>MH-144</t>
  </si>
  <si>
    <t>MH-215</t>
  </si>
  <si>
    <t>MH-214</t>
  </si>
  <si>
    <t>MH-412A</t>
  </si>
  <si>
    <t>MH-31</t>
  </si>
  <si>
    <t>MH-388</t>
  </si>
  <si>
    <t>MH-107</t>
  </si>
  <si>
    <t>MH-106</t>
  </si>
  <si>
    <t>MH-75</t>
  </si>
  <si>
    <t>MH-76</t>
  </si>
  <si>
    <t>MH-85</t>
  </si>
  <si>
    <t>MH-288A</t>
  </si>
  <si>
    <t>MH-288</t>
  </si>
  <si>
    <t>MH-160</t>
  </si>
  <si>
    <t>MH-180</t>
  </si>
  <si>
    <t>MH-179</t>
  </si>
  <si>
    <t>MH-251</t>
  </si>
  <si>
    <t>MH-250</t>
  </si>
  <si>
    <t>MH-226</t>
  </si>
  <si>
    <t>MH-225</t>
  </si>
  <si>
    <t>MH-367</t>
  </si>
  <si>
    <t>MH-349</t>
  </si>
  <si>
    <t>MH-63</t>
  </si>
  <si>
    <t>MH-63A</t>
  </si>
  <si>
    <t>MH-434</t>
  </si>
  <si>
    <t>MH-342</t>
  </si>
  <si>
    <t>MH-341</t>
  </si>
  <si>
    <t>MH-364</t>
  </si>
  <si>
    <t>MH-396</t>
  </si>
  <si>
    <t>MH-395</t>
  </si>
  <si>
    <t>MH-493</t>
  </si>
  <si>
    <t>MH-183A</t>
  </si>
  <si>
    <t>MH-490A</t>
  </si>
  <si>
    <t>MH-490B</t>
  </si>
  <si>
    <t>MH-209</t>
  </si>
  <si>
    <t>MH-208</t>
  </si>
  <si>
    <t>MH-90A</t>
  </si>
  <si>
    <t>MH-90</t>
  </si>
  <si>
    <t>MH-182</t>
  </si>
  <si>
    <t>MH-181</t>
  </si>
  <si>
    <t>MH-417</t>
  </si>
  <si>
    <t>MH-213</t>
  </si>
  <si>
    <t>MH-223</t>
  </si>
  <si>
    <t>MH-419</t>
  </si>
  <si>
    <t>MH-256</t>
  </si>
  <si>
    <t>MH-430</t>
  </si>
  <si>
    <t>MH-429</t>
  </si>
  <si>
    <t>MH-413</t>
  </si>
  <si>
    <t>MH-412</t>
  </si>
  <si>
    <t>MH-194</t>
  </si>
  <si>
    <t>MH-298</t>
  </si>
  <si>
    <t>MH-200</t>
  </si>
  <si>
    <t>MH-199</t>
  </si>
  <si>
    <t>MH-411</t>
  </si>
  <si>
    <t>MH-184</t>
  </si>
  <si>
    <t>MH-109</t>
  </si>
  <si>
    <t>MH-33</t>
  </si>
  <si>
    <t>MH-32</t>
  </si>
  <si>
    <t>MH-156</t>
  </si>
  <si>
    <t>MH-155</t>
  </si>
  <si>
    <t>MH-108</t>
  </si>
  <si>
    <t>MH-105</t>
  </si>
  <si>
    <t>MH-65</t>
  </si>
  <si>
    <t>MH-267A</t>
  </si>
  <si>
    <t>MH-267</t>
  </si>
  <si>
    <t>MH-434A</t>
  </si>
  <si>
    <t>MH-197</t>
  </si>
  <si>
    <t>MH-198</t>
  </si>
  <si>
    <t>MH-166</t>
  </si>
  <si>
    <t>MH-165A</t>
  </si>
  <si>
    <t>MH-165</t>
  </si>
  <si>
    <t>MH-164</t>
  </si>
  <si>
    <t>MH-31A</t>
  </si>
  <si>
    <t>MH-120</t>
  </si>
  <si>
    <t>MH-407</t>
  </si>
  <si>
    <t>MH-205A</t>
  </si>
  <si>
    <t>MH-84</t>
  </si>
  <si>
    <t>MH-528</t>
  </si>
  <si>
    <t>MH-527</t>
  </si>
  <si>
    <t>MH-168</t>
  </si>
  <si>
    <t>MH-34</t>
  </si>
  <si>
    <t>MH-211</t>
  </si>
  <si>
    <t>MH-121</t>
  </si>
  <si>
    <t>MH-174</t>
  </si>
  <si>
    <t>MH-175</t>
  </si>
  <si>
    <t>MH-168A</t>
  </si>
  <si>
    <t>MH-91</t>
  </si>
  <si>
    <t>MH-74A</t>
  </si>
  <si>
    <t>MH-162A-1</t>
  </si>
  <si>
    <t>MH-96</t>
  </si>
  <si>
    <t>MH-95A</t>
  </si>
  <si>
    <t>MH-227</t>
  </si>
  <si>
    <t>C224A</t>
  </si>
  <si>
    <t>MH-187</t>
  </si>
  <si>
    <t>MH-186</t>
  </si>
  <si>
    <t>MH-158</t>
  </si>
  <si>
    <t>MH-116</t>
  </si>
  <si>
    <t>MH-115</t>
  </si>
  <si>
    <t>MH-468</t>
  </si>
  <si>
    <t>MH-465</t>
  </si>
  <si>
    <t>MH-114</t>
  </si>
  <si>
    <t>MH-260</t>
  </si>
  <si>
    <t>MH-99</t>
  </si>
  <si>
    <t>MH-98</t>
  </si>
  <si>
    <t>C371</t>
  </si>
  <si>
    <t>MH-490C</t>
  </si>
  <si>
    <t>MH-69</t>
  </si>
  <si>
    <t>MH-490</t>
  </si>
  <si>
    <t>MH-81A</t>
  </si>
  <si>
    <t>MH-104</t>
  </si>
  <si>
    <t>MH-488</t>
  </si>
  <si>
    <t>MH-489</t>
  </si>
  <si>
    <t>MH-466</t>
  </si>
  <si>
    <t>MH-207</t>
  </si>
  <si>
    <t>MH-422</t>
  </si>
  <si>
    <t>MH-421</t>
  </si>
  <si>
    <t>MH-44</t>
  </si>
  <si>
    <t>MH-249</t>
  </si>
  <si>
    <t>MH-453</t>
  </si>
  <si>
    <t>MH-231</t>
  </si>
  <si>
    <t>MH-230</t>
  </si>
  <si>
    <t>MH-134</t>
  </si>
  <si>
    <t>MH-133</t>
  </si>
  <si>
    <t>MH-162-A</t>
  </si>
  <si>
    <t>MH-113</t>
  </si>
  <si>
    <t>MH-161</t>
  </si>
  <si>
    <t>MH-112</t>
  </si>
  <si>
    <t>MH-64</t>
  </si>
  <si>
    <t>MH-189</t>
  </si>
  <si>
    <t>MH-333</t>
  </si>
  <si>
    <t>MH-332</t>
  </si>
  <si>
    <t>MH-234</t>
  </si>
  <si>
    <t>MH-233</t>
  </si>
  <si>
    <t>MH-162</t>
  </si>
  <si>
    <t>MH-135</t>
  </si>
  <si>
    <t>MH-131</t>
  </si>
  <si>
    <t>MH-138</t>
  </si>
  <si>
    <t>MH-137</t>
  </si>
  <si>
    <t>MH-232</t>
  </si>
  <si>
    <t>MH-140</t>
  </si>
  <si>
    <t>MH-139</t>
  </si>
  <si>
    <t>MH-128A</t>
  </si>
  <si>
    <t>MH-128</t>
  </si>
  <si>
    <t>MH-489A</t>
  </si>
  <si>
    <t>MH-89</t>
  </si>
  <si>
    <t>MH-88</t>
  </si>
  <si>
    <t>MH-62</t>
  </si>
  <si>
    <t>MH-50</t>
  </si>
  <si>
    <t>MH-49</t>
  </si>
  <si>
    <t>MH-489B</t>
  </si>
  <si>
    <t>MH-386</t>
  </si>
  <si>
    <t>MH-97</t>
  </si>
  <si>
    <t>MH-529</t>
  </si>
  <si>
    <t>MH-229</t>
  </si>
  <si>
    <t>MH-356</t>
  </si>
  <si>
    <t>MH-355</t>
  </si>
  <si>
    <t>MH-235</t>
  </si>
  <si>
    <t>MH-123</t>
  </si>
  <si>
    <t>MH-167</t>
  </si>
  <si>
    <t>MH-487</t>
  </si>
  <si>
    <t>MH-486</t>
  </si>
  <si>
    <t>MH-522</t>
  </si>
  <si>
    <t>MH-521</t>
  </si>
  <si>
    <t>MH-397</t>
  </si>
  <si>
    <t>MH-469</t>
  </si>
  <si>
    <t>MH-316</t>
  </si>
  <si>
    <t>MH-459</t>
  </si>
  <si>
    <t>MH-450</t>
  </si>
  <si>
    <t>MH-93</t>
  </si>
  <si>
    <t>MH-92</t>
  </si>
  <si>
    <t>MH-460</t>
  </si>
  <si>
    <t>MH-228</t>
  </si>
  <si>
    <t>MH-422A</t>
  </si>
  <si>
    <t>MH-490D</t>
  </si>
  <si>
    <t>MH-283</t>
  </si>
  <si>
    <t>MH-282</t>
  </si>
  <si>
    <t>MH-357A</t>
  </si>
  <si>
    <t>MH-357A1</t>
  </si>
  <si>
    <t>MH-129</t>
  </si>
  <si>
    <t>MH-467</t>
  </si>
  <si>
    <t>MH-481</t>
  </si>
  <si>
    <t>MH-480</t>
  </si>
  <si>
    <t>MH-420</t>
  </si>
  <si>
    <t>MH-443</t>
  </si>
  <si>
    <t>mh-376</t>
  </si>
  <si>
    <t>MH-461</t>
  </si>
  <si>
    <t>MH-272</t>
  </si>
  <si>
    <t>MH-31B</t>
  </si>
  <si>
    <t>MH-59</t>
  </si>
  <si>
    <t>MH-53</t>
  </si>
  <si>
    <t>MH-54</t>
  </si>
  <si>
    <t>MH-458</t>
  </si>
  <si>
    <t>MH-219B</t>
  </si>
  <si>
    <t>MH-489C</t>
  </si>
  <si>
    <t>MH-449</t>
  </si>
  <si>
    <t>MH-479-DNF</t>
  </si>
  <si>
    <t>MH-478</t>
  </si>
  <si>
    <t>MH-484</t>
  </si>
  <si>
    <t>MH-483</t>
  </si>
  <si>
    <t>MH-284A-3</t>
  </si>
  <si>
    <t>C344</t>
  </si>
  <si>
    <t>MH-129A</t>
  </si>
  <si>
    <t>MH-127</t>
  </si>
  <si>
    <t>MH-457</t>
  </si>
  <si>
    <t>MH-485</t>
  </si>
  <si>
    <t>MH-494</t>
  </si>
  <si>
    <t>MH-496</t>
  </si>
  <si>
    <t>MH-495</t>
  </si>
  <si>
    <t>MH-206</t>
  </si>
  <si>
    <t>MH-170</t>
  </si>
  <si>
    <t>MH-448</t>
  </si>
  <si>
    <t>MH-191</t>
  </si>
  <si>
    <t>MH-526</t>
  </si>
  <si>
    <t>MH-335</t>
  </si>
  <si>
    <t>MH-334</t>
  </si>
  <si>
    <t>MH-372</t>
  </si>
  <si>
    <t>MH-82A</t>
  </si>
  <si>
    <t>MH-136</t>
  </si>
  <si>
    <t>MH-74</t>
  </si>
  <si>
    <t>MH-287</t>
  </si>
  <si>
    <t>MH-261B</t>
  </si>
  <si>
    <t>MH-261C</t>
  </si>
  <si>
    <t>MH-56A</t>
  </si>
  <si>
    <t>MH-56</t>
  </si>
  <si>
    <t>MH-55</t>
  </si>
  <si>
    <t>MH-124</t>
  </si>
  <si>
    <t>MH-464</t>
  </si>
  <si>
    <t>MH-437</t>
  </si>
  <si>
    <t>LH-406</t>
  </si>
  <si>
    <t>MH-400</t>
  </si>
  <si>
    <t>MH-57</t>
  </si>
  <si>
    <t>MH-56B</t>
  </si>
  <si>
    <t>MH-248</t>
  </si>
  <si>
    <t>MH-122</t>
  </si>
  <si>
    <t>MH-149</t>
  </si>
  <si>
    <t>MH-462</t>
  </si>
  <si>
    <t>MH-463</t>
  </si>
  <si>
    <t>MH-37</t>
  </si>
  <si>
    <t>MH-38</t>
  </si>
  <si>
    <t>MH-369</t>
  </si>
  <si>
    <t>MH-83</t>
  </si>
  <si>
    <t>MH-79</t>
  </si>
  <si>
    <t>MH-340</t>
  </si>
  <si>
    <t>MH-35</t>
  </si>
  <si>
    <t>MH-60</t>
  </si>
  <si>
    <t>MH-61</t>
  </si>
  <si>
    <t>MH-368</t>
  </si>
  <si>
    <t>MH-373</t>
  </si>
  <si>
    <t>MH-26</t>
  </si>
  <si>
    <t>MH-394</t>
  </si>
  <si>
    <t>MH-394A</t>
  </si>
  <si>
    <t>MH-386A</t>
  </si>
  <si>
    <t>MH-83A</t>
  </si>
  <si>
    <t>MH-252</t>
  </si>
  <si>
    <t>MH-51</t>
  </si>
  <si>
    <t>MH-281</t>
  </si>
  <si>
    <t>MH-446</t>
  </si>
  <si>
    <t>MH-445</t>
  </si>
  <si>
    <t>MH-370</t>
  </si>
  <si>
    <t>MH-389</t>
  </si>
  <si>
    <t>MH-477</t>
  </si>
  <si>
    <t>MH-403</t>
  </si>
  <si>
    <t>MH-404</t>
  </si>
  <si>
    <t>MH-375</t>
  </si>
  <si>
    <t>MH-52</t>
  </si>
  <si>
    <t>MH-439</t>
  </si>
  <si>
    <t>MH-253</t>
  </si>
  <si>
    <t>MH-428</t>
  </si>
  <si>
    <t>MH-266A</t>
  </si>
  <si>
    <t>MH-45</t>
  </si>
  <si>
    <t>MH-77</t>
  </si>
  <si>
    <t>MH-47</t>
  </si>
  <si>
    <t>MH-46</t>
  </si>
  <si>
    <t>MH-349A</t>
  </si>
  <si>
    <t>MH-268</t>
  </si>
  <si>
    <t>MH-381</t>
  </si>
  <si>
    <t>MH-380</t>
  </si>
  <si>
    <t>MH-433</t>
  </si>
  <si>
    <t>MH-520</t>
  </si>
  <si>
    <t>MH-519</t>
  </si>
  <si>
    <t>MH-236</t>
  </si>
  <si>
    <t>MH-219</t>
  </si>
  <si>
    <t>MH-39</t>
  </si>
  <si>
    <t>MH-245</t>
  </si>
  <si>
    <t>MH-244</t>
  </si>
  <si>
    <t>MH-48</t>
  </si>
  <si>
    <t>MH-237</t>
  </si>
  <si>
    <t>MH-218</t>
  </si>
  <si>
    <t>MH-22</t>
  </si>
  <si>
    <t>MH-431</t>
  </si>
  <si>
    <t>MH-255</t>
  </si>
  <si>
    <t>MH-321</t>
  </si>
  <si>
    <t>MH-242</t>
  </si>
  <si>
    <t>MH-241</t>
  </si>
  <si>
    <t>MH-243A</t>
  </si>
  <si>
    <t>MH-243</t>
  </si>
  <si>
    <t>MH-447</t>
  </si>
  <si>
    <t>MH-72</t>
  </si>
  <si>
    <t>MH-71</t>
  </si>
  <si>
    <t>MH-426</t>
  </si>
  <si>
    <t>MH-473</t>
  </si>
  <si>
    <t>MH-353</t>
  </si>
  <si>
    <t>MH-217</t>
  </si>
  <si>
    <t>MH-238</t>
  </si>
  <si>
    <t>MH-473A</t>
  </si>
  <si>
    <t>MH-432</t>
  </si>
  <si>
    <t>MH-73</t>
  </si>
  <si>
    <t>MH-444</t>
  </si>
  <si>
    <t>MH-442</t>
  </si>
  <si>
    <t>MH-441</t>
  </si>
  <si>
    <t>MH-219A</t>
  </si>
  <si>
    <t>C254</t>
  </si>
  <si>
    <t>MH-360</t>
  </si>
  <si>
    <t>MH-357</t>
  </si>
  <si>
    <t>MH-352</t>
  </si>
  <si>
    <t>MH-351</t>
  </si>
  <si>
    <t>MH-518</t>
  </si>
  <si>
    <t>MH-240</t>
  </si>
  <si>
    <t>MH-378</t>
  </si>
  <si>
    <t>MH-377</t>
  </si>
  <si>
    <t>mh-378</t>
  </si>
  <si>
    <t>MH-438</t>
  </si>
  <si>
    <t>MH-330</t>
  </si>
  <si>
    <t>MH-329</t>
  </si>
  <si>
    <t>MH-239</t>
  </si>
  <si>
    <t>MH-331</t>
  </si>
  <si>
    <t>MH-379</t>
  </si>
  <si>
    <t>MH-326C</t>
  </si>
  <si>
    <t>MH-212</t>
  </si>
  <si>
    <t>MH-324</t>
  </si>
  <si>
    <t>MH-326A</t>
  </si>
  <si>
    <t>MH-358</t>
  </si>
  <si>
    <t>MH-440</t>
  </si>
  <si>
    <t>MH-326B</t>
  </si>
  <si>
    <t>MH-359</t>
  </si>
  <si>
    <t>MH-436</t>
  </si>
  <si>
    <t>MH-435</t>
  </si>
  <si>
    <t>MH-476</t>
  </si>
  <si>
    <t>MH-28</t>
  </si>
  <si>
    <t>MH-27</t>
  </si>
  <si>
    <t>MH-30</t>
  </si>
  <si>
    <t>MH-29</t>
  </si>
  <si>
    <t>MH-103</t>
  </si>
  <si>
    <t>MH-102</t>
  </si>
  <si>
    <t>MH-399</t>
  </si>
  <si>
    <t>MH-398</t>
  </si>
  <si>
    <t>MH-100</t>
  </si>
  <si>
    <t>MH-95</t>
  </si>
  <si>
    <t>MH-401</t>
  </si>
  <si>
    <t>MH-25</t>
  </si>
  <si>
    <t>MH-542</t>
  </si>
  <si>
    <t>SYPHON CH. #541</t>
  </si>
  <si>
    <t>SYPHON CH. #538</t>
  </si>
  <si>
    <t>MH-347</t>
  </si>
  <si>
    <t>MH-346</t>
  </si>
  <si>
    <t>MH-348</t>
  </si>
  <si>
    <t>MH-23</t>
  </si>
  <si>
    <t>MH-19</t>
  </si>
  <si>
    <t>MH-18</t>
  </si>
  <si>
    <t>MH-24</t>
  </si>
  <si>
    <t>MH-21</t>
  </si>
  <si>
    <t>MH-20</t>
  </si>
  <si>
    <t>MH-17</t>
  </si>
  <si>
    <t>MH-537</t>
  </si>
  <si>
    <t>MH-525</t>
  </si>
  <si>
    <t>MH-523</t>
  </si>
  <si>
    <t>MH-323</t>
  </si>
  <si>
    <t>MH-314</t>
  </si>
  <si>
    <t>MH-315</t>
  </si>
  <si>
    <t>MH-350</t>
  </si>
  <si>
    <t>MH-312</t>
  </si>
  <si>
    <t>MH-313</t>
  </si>
  <si>
    <t>MH-534</t>
  </si>
  <si>
    <t>MH-402</t>
  </si>
  <si>
    <t>MH-517</t>
  </si>
  <si>
    <t>MH-425</t>
  </si>
  <si>
    <t>MH-507</t>
  </si>
  <si>
    <t>MH-263</t>
  </si>
  <si>
    <t>MH-13</t>
  </si>
  <si>
    <t>MH-14</t>
  </si>
  <si>
    <t>MH-R12</t>
  </si>
  <si>
    <t>MH-R11</t>
  </si>
  <si>
    <t>MH-512</t>
  </si>
  <si>
    <t>MH-508</t>
  </si>
  <si>
    <t>MH-516</t>
  </si>
  <si>
    <t>SYPHON CH. #540</t>
  </si>
  <si>
    <t>syphon ch #539</t>
  </si>
  <si>
    <t>MH-261F</t>
  </si>
  <si>
    <t>MH-261A</t>
  </si>
  <si>
    <t>MH-311</t>
  </si>
  <si>
    <t>MH-310</t>
  </si>
  <si>
    <t>MH-261</t>
  </si>
  <si>
    <t>MH-141A</t>
  </si>
  <si>
    <t>MH-261E</t>
  </si>
  <si>
    <t>MH-261D</t>
  </si>
  <si>
    <t>MH-536</t>
  </si>
  <si>
    <t>MH-535</t>
  </si>
  <si>
    <t>MH-524</t>
  </si>
  <si>
    <t>MH-290</t>
  </si>
  <si>
    <t>MH-287A</t>
  </si>
  <si>
    <t>MH-145</t>
  </si>
  <si>
    <t>MH-143</t>
  </si>
  <si>
    <t>MH-376</t>
  </si>
  <si>
    <t>VCP-PVC</t>
  </si>
  <si>
    <t>MH-297</t>
  </si>
  <si>
    <t>MH-295A</t>
  </si>
  <si>
    <t>1,2,3,4</t>
  </si>
  <si>
    <t>Pipe Cost</t>
  </si>
  <si>
    <t>Backfill Cost</t>
  </si>
  <si>
    <t>Asphalt Restoration Cost</t>
  </si>
  <si>
    <t>Lawn Restoration Cost</t>
  </si>
  <si>
    <t>Collection Sewers - Gravity Sewers</t>
  </si>
  <si>
    <t>Collection Sewers - Manholes</t>
  </si>
  <si>
    <t>Depth</t>
  </si>
  <si>
    <t>B344A</t>
  </si>
  <si>
    <t>B344A2</t>
  </si>
  <si>
    <t>C322</t>
  </si>
  <si>
    <t>C672</t>
  </si>
  <si>
    <t>C673</t>
  </si>
  <si>
    <t>CO-617</t>
  </si>
  <si>
    <t>CO-618</t>
  </si>
  <si>
    <t>MH-162A-2</t>
  </si>
  <si>
    <t>MH-167A</t>
  </si>
  <si>
    <t>MH-171</t>
  </si>
  <si>
    <t>MH-204</t>
  </si>
  <si>
    <t>MH-210</t>
  </si>
  <si>
    <t>MH-284B</t>
  </si>
  <si>
    <t>MH-306</t>
  </si>
  <si>
    <t>MH-344</t>
  </si>
  <si>
    <t>MH-375A-1</t>
  </si>
  <si>
    <t>MH-405</t>
  </si>
  <si>
    <t>MH-43</t>
  </si>
  <si>
    <t>MH-482</t>
  </si>
  <si>
    <t>MH-506A</t>
  </si>
  <si>
    <t>MH-538</t>
  </si>
  <si>
    <t>MH-539</t>
  </si>
  <si>
    <t>MH-540</t>
  </si>
  <si>
    <t>MH-541</t>
  </si>
  <si>
    <t>MH-58</t>
  </si>
  <si>
    <t>MH-86</t>
  </si>
  <si>
    <t>MH-87</t>
  </si>
  <si>
    <t>MH-MH-532</t>
  </si>
  <si>
    <t>MH-MH-533</t>
  </si>
  <si>
    <t>MH-Y382</t>
  </si>
  <si>
    <t>4</t>
  </si>
  <si>
    <t>Equipment &amp; Vehicles</t>
  </si>
  <si>
    <t>Treatment Plant Backup Pumps &amp; Motors</t>
  </si>
  <si>
    <t>Miscellaneous Treatment Plant</t>
  </si>
  <si>
    <t>Varies</t>
  </si>
  <si>
    <t>Laboratory Equipment</t>
  </si>
  <si>
    <t>Collection System Backup Pumps</t>
  </si>
  <si>
    <t>Collection System Manhole Supplies</t>
  </si>
  <si>
    <t>Miscellaneous Collection System</t>
  </si>
  <si>
    <t>Major Equipment</t>
  </si>
  <si>
    <t>Vehicles</t>
  </si>
  <si>
    <t>1. Equipment list provided by Greenville Sanitary Authority. Refer to Appendix E for complete listing.</t>
  </si>
  <si>
    <t>Greenville Sanitary Authority, Mercer County, Pennsylvania
Original Cost of Sanitary Sewer System
May 2023</t>
  </si>
  <si>
    <t>2. For manholes lacking depth data, depth was assumed to be 8 feet.</t>
  </si>
  <si>
    <t>Unit Price
May 2023</t>
  </si>
  <si>
    <t>Unit Price
June 2022</t>
  </si>
  <si>
    <t>Land and Rights-of-Way</t>
  </si>
  <si>
    <t>353.2</t>
  </si>
  <si>
    <t>380</t>
  </si>
  <si>
    <t>354</t>
  </si>
  <si>
    <t>360.2</t>
  </si>
  <si>
    <t>361.2</t>
  </si>
  <si>
    <t>362.2</t>
  </si>
  <si>
    <t>363.2</t>
  </si>
  <si>
    <t>371</t>
  </si>
  <si>
    <t>389</t>
  </si>
  <si>
    <t>Greenville Sanitary Authority, Mercer County, Pennsylvania
Original Cost of Sanitary Sewer System
May 2023
Account No. 353.2 Land and Right-of-Ways</t>
  </si>
  <si>
    <t>Greenville Sanitary Authority, Mercer County, Pennsylvania
Original Cost of Sanitary Sewer System
May 2023
Account No. 354 Pump Station Structures and Improvements</t>
  </si>
  <si>
    <t>Greenville Sanitary Authority, Mercer County, Pennsylvania
Original Cost of Sanitary Sewer System
May 2023
Account No. 380 Structures and Improvements - Treatment and Disposal Facilities</t>
  </si>
  <si>
    <t>TOTAL Account No. 353.2 Land and Rights-of-Way</t>
  </si>
  <si>
    <t>TOTAL Account No. 354 Pump Station Structures and Improvements</t>
  </si>
  <si>
    <t>TOTAL Account No. 380 Structures and Improvements - Treatment and Disposal Facilities</t>
  </si>
  <si>
    <t>Greenville Sanitary Authority, Mercer County, Pennsylvania
Original Cost of Sanitary Sewer System
May 2023
Account No. 360.2 Pump Station Force Mains</t>
  </si>
  <si>
    <t>TOTAL Account No. 360.2 Pump Station Force Mains</t>
  </si>
  <si>
    <t>Greenville Sanitary Authority, Mercer County, Pennsylvania
Original Cost of Sanitary Sewer System
May 2023
Account No. 361.2 Collection Sewers - Gravity Sewers</t>
  </si>
  <si>
    <t>TOTAL Account No. 361.2 Collection Sewers - Gravity</t>
  </si>
  <si>
    <t>TOTAL Account No. 362.2 Collection Sewers - Manholes</t>
  </si>
  <si>
    <t>Greenville Sanitary Authority, Mercer County, Pennsylvania
Original Cost of Sanitary Sewer System
May 2023
Account No. 362.2 Collection Sewers - Manholes</t>
  </si>
  <si>
    <t>Greenville Sanitary Authority, Mercer County, Pennsylvania
Original Cost of Sanitary Sewer System
May 2023
Account No. 363.2 Services to Customers - Laterals</t>
  </si>
  <si>
    <t>TOTAL Account No. 363.2 Services to Customers - Laterals</t>
  </si>
  <si>
    <t>Greenville Sanitary Authority, Mercer County, Pennsylvania
Original Cost of Sanitary Sewer System
May 2023
Account No. 371 Pump Station Pumping Equipment</t>
  </si>
  <si>
    <t>TOTAL Account No. 371 Pump Station Pumping Equipment</t>
  </si>
  <si>
    <t>Greenville Sanitary Authority, Mercer County, Pennsylvania
Original Cost of Sanitary Sewer System
May 2023
Account No. 389 Equipment &amp; Vehicles</t>
  </si>
  <si>
    <t>TOTAL Account No. 389 Equipment &amp; Vahicles</t>
  </si>
  <si>
    <t>1. All pump stations have identical footprints. All pump stations are equipped with identical E/one grinder pumps.</t>
  </si>
  <si>
    <t>MH-X1</t>
  </si>
  <si>
    <t>MH-X2</t>
  </si>
  <si>
    <t>MH-X3</t>
  </si>
  <si>
    <t>MH-X4</t>
  </si>
  <si>
    <t>MH-X5</t>
  </si>
  <si>
    <t>MH-X6</t>
  </si>
  <si>
    <t>MH-X7</t>
  </si>
  <si>
    <t>MH-X8</t>
  </si>
  <si>
    <t>MH-X9</t>
  </si>
  <si>
    <t>MH-X10</t>
  </si>
  <si>
    <t>MH-X11</t>
  </si>
  <si>
    <t>MH-X12</t>
  </si>
  <si>
    <t>MH-X13</t>
  </si>
  <si>
    <t>MH-X14</t>
  </si>
  <si>
    <t>4. Greenville Sanitary Authority GIS data did not include manhole ID. Unique manhole ID manually assigned.</t>
  </si>
  <si>
    <t>1,2,3,4,5</t>
  </si>
  <si>
    <t>1,2,3,5</t>
  </si>
  <si>
    <t>3. All pump stations are equipped with identical E/one grinder pumps.</t>
  </si>
  <si>
    <t>4. Unit prices include excavation, pipe bedding, installation, backfill, restoration, traffic control, etc.</t>
  </si>
  <si>
    <t>5. Unit prices include excavation, pipe bedding, installation, backfill, restoration, traffic control, etc.</t>
  </si>
  <si>
    <t>5. Unit prices include excavation, stone subbase, installation, backfill, restoration, traffic control, etc.</t>
  </si>
  <si>
    <t>2. Unit prices include excavation, pipe bedding, installation, backfill, restoration, traffic control, etc.</t>
  </si>
  <si>
    <t>WWTP Expansion and Upgrades</t>
  </si>
  <si>
    <t>Greenville Sanitary Authority, Mercer County, PA
Sanitary Sewer System
Unit Prices in May 2023 Dollars</t>
  </si>
  <si>
    <t>Average Length</t>
  </si>
  <si>
    <t>Unit</t>
  </si>
  <si>
    <t>Unit Price June 2022</t>
  </si>
  <si>
    <t>Unit Price May 2023</t>
  </si>
  <si>
    <t>May 2023 Project Cost</t>
  </si>
  <si>
    <t>Excavation, Installation, and Restoration for 6" Diameter Sewer Lateral Out of Roadways</t>
  </si>
  <si>
    <t>6" Lateral (0'-8' depth)</t>
  </si>
  <si>
    <t>LF</t>
  </si>
  <si>
    <t>Wye Connection</t>
  </si>
  <si>
    <t>Lawn Restoration</t>
  </si>
  <si>
    <t>Total</t>
  </si>
  <si>
    <t>Excavation, Installation, and Restoration for Gravity Sewers and Manholes</t>
  </si>
  <si>
    <t>6" PVC Gravity Sewer (0'-8' depth)</t>
  </si>
  <si>
    <t>6" PVC Gravity Sewer (8'-12' depth)</t>
  </si>
  <si>
    <t>6" PVC Gravity Sewer (12+' depth)</t>
  </si>
  <si>
    <t>8" PVC Gravity Sewer (0'-8' depth)</t>
  </si>
  <si>
    <t>8" PVC Gravity Sewer (8'-12' depth)</t>
  </si>
  <si>
    <t>8" PVC Gravity Sewer (12+' depth)</t>
  </si>
  <si>
    <t>10" PVC Gravity Sewer (0'-8' depth)</t>
  </si>
  <si>
    <t>10" PVC Gravity Sewer (8'-12' depth)</t>
  </si>
  <si>
    <t>10" PVC Gravity Sewer (12+' depth)</t>
  </si>
  <si>
    <t>12" PVC Gravity Sewer (0'-8' depth)</t>
  </si>
  <si>
    <t>12" PVC Gravity Sewer (8'-12' depth)</t>
  </si>
  <si>
    <t>12" PVC Gravity Sewer (12+' depth)</t>
  </si>
  <si>
    <t>15" PVC Gravity Sewer (0'-8' depth)</t>
  </si>
  <si>
    <t>15" PVC Gravity Sewer (8'-12' depth)</t>
  </si>
  <si>
    <t>15" PVC Gravity Sewer (12+' depth)</t>
  </si>
  <si>
    <t>18" PVC Gravity Sewer (0'-8' depth)</t>
  </si>
  <si>
    <t>18" PVC Gravity Sewer (8'-12' depth)</t>
  </si>
  <si>
    <t>18" PVC Gravity Sewer (12+' depth)</t>
  </si>
  <si>
    <t>20" PVC Gravity Sewer (0'-8' depth)</t>
  </si>
  <si>
    <t>20" PVC Gravity Sewer (8'-12' depth)</t>
  </si>
  <si>
    <t>20" PVC Gravity Sewer (12+' depth)</t>
  </si>
  <si>
    <t>24" PVC Gravity Sewer (0'-8' depth)</t>
  </si>
  <si>
    <t>24" PVC Gravity Sewer (8'-12' depth)</t>
  </si>
  <si>
    <t>24" PVC Gravity Sewer (12+' depth)</t>
  </si>
  <si>
    <t>30" PVC Gravity Sewer (0'-8' depth)</t>
  </si>
  <si>
    <t>30" PVC Gravity Sewer (8'-12' depth)</t>
  </si>
  <si>
    <t>30" PVC Gravity Sewer (12+' depth)</t>
  </si>
  <si>
    <t>4' Diam. MH w/ Frame and Cover (0'-8' depth)</t>
  </si>
  <si>
    <t>4' Diam. MH Barrel (8'+ depth)</t>
  </si>
  <si>
    <t>VF</t>
  </si>
  <si>
    <t>5' Diam. MH w/ Frame and Cover (0'-8' depth)</t>
  </si>
  <si>
    <t>5' Diam. MH Barrel (8'+ depth)</t>
  </si>
  <si>
    <t>Stone Backfill</t>
  </si>
  <si>
    <t>CY</t>
  </si>
  <si>
    <t>Asphalt Roadway Restoration</t>
  </si>
  <si>
    <t>SY</t>
  </si>
  <si>
    <t>Excavation, Installation, and Restoration for 1" Diameter Force Main in Roadways</t>
  </si>
  <si>
    <t>1" PVC Force Main (4' depth)</t>
  </si>
  <si>
    <t>Total Cost per LF*</t>
  </si>
  <si>
    <t>*Assumes trench is 1' wide and 4' deep. Assumes 3' wide asphalt restoration.</t>
  </si>
  <si>
    <t>Excavation, Installation, and Restoration for 1" Diameter Force Main Out of Roadways</t>
  </si>
  <si>
    <t>*Assumes 10' wide lawn restoration.</t>
  </si>
  <si>
    <t>Excavation, Installation, and Restoration for 2" Diameter Force Main in Roadways</t>
  </si>
  <si>
    <t>2" PVC Force Main (4' depth)</t>
  </si>
  <si>
    <t>Excavation, Installation, and Restoration for 2" Diameter Force Main Out of Roadways</t>
  </si>
  <si>
    <t>3. Greenville Sanitary Authority services a total of 4,007 customers in Greenville Borough (2,268), Hempfield Township (1,168), and West Salem Township (571). Only Greenville Borough customer laterals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</si>
</sst>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4" fontId="0" fillId="0" borderId="7" xfId="1" applyFont="1" applyBorder="1"/>
    <xf numFmtId="49" fontId="0" fillId="0" borderId="8" xfId="0" applyNumberFormat="1" applyBorder="1" applyAlignment="1">
      <alignment horizontal="center"/>
    </xf>
    <xf numFmtId="44" fontId="0" fillId="0" borderId="9" xfId="1" applyFont="1" applyBorder="1"/>
    <xf numFmtId="49" fontId="0" fillId="0" borderId="11" xfId="0" applyNumberFormat="1" applyBorder="1" applyAlignment="1">
      <alignment horizontal="center"/>
    </xf>
    <xf numFmtId="0" fontId="0" fillId="0" borderId="12" xfId="0" applyBorder="1"/>
    <xf numFmtId="44" fontId="0" fillId="0" borderId="13" xfId="1" applyFont="1" applyBorder="1"/>
    <xf numFmtId="44" fontId="2" fillId="0" borderId="4" xfId="1" applyFont="1" applyBorder="1"/>
    <xf numFmtId="49" fontId="0" fillId="0" borderId="10" xfId="0" applyNumberFormat="1" applyBorder="1" applyAlignment="1">
      <alignment horizontal="center"/>
    </xf>
    <xf numFmtId="0" fontId="2" fillId="0" borderId="6" xfId="0" applyFont="1" applyBorder="1"/>
    <xf numFmtId="0" fontId="2" fillId="0" borderId="16" xfId="0" applyFont="1" applyBorder="1"/>
    <xf numFmtId="0" fontId="0" fillId="0" borderId="17" xfId="0" applyBorder="1"/>
    <xf numFmtId="0" fontId="0" fillId="0" borderId="18" xfId="0" applyBorder="1"/>
    <xf numFmtId="0" fontId="2" fillId="0" borderId="1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/>
    </xf>
    <xf numFmtId="0" fontId="2" fillId="0" borderId="1" xfId="0" applyFont="1" applyBorder="1"/>
    <xf numFmtId="49" fontId="3" fillId="0" borderId="5" xfId="0" applyNumberFormat="1" applyFont="1" applyBorder="1" applyAlignment="1">
      <alignment horizontal="center"/>
    </xf>
    <xf numFmtId="0" fontId="3" fillId="0" borderId="6" xfId="0" applyFont="1" applyBorder="1"/>
    <xf numFmtId="44" fontId="3" fillId="0" borderId="7" xfId="1" applyFont="1" applyBorder="1"/>
    <xf numFmtId="0" fontId="2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44" fontId="2" fillId="0" borderId="16" xfId="1" applyFont="1" applyBorder="1"/>
    <xf numFmtId="44" fontId="0" fillId="0" borderId="17" xfId="1" applyFont="1" applyBorder="1"/>
    <xf numFmtId="44" fontId="0" fillId="0" borderId="18" xfId="1" applyFont="1" applyBorder="1"/>
    <xf numFmtId="44" fontId="0" fillId="0" borderId="17" xfId="1" applyFont="1" applyFill="1" applyBorder="1"/>
    <xf numFmtId="44" fontId="0" fillId="0" borderId="18" xfId="1" applyFont="1" applyFill="1" applyBorder="1"/>
    <xf numFmtId="44" fontId="2" fillId="0" borderId="17" xfId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44" fontId="0" fillId="0" borderId="1" xfId="1" applyFont="1" applyBorder="1"/>
    <xf numFmtId="49" fontId="2" fillId="0" borderId="20" xfId="0" applyNumberFormat="1" applyFont="1" applyBorder="1" applyAlignment="1">
      <alignment horizontal="right"/>
    </xf>
    <xf numFmtId="0" fontId="0" fillId="0" borderId="18" xfId="0" quotePrefix="1" applyBorder="1" applyAlignment="1">
      <alignment horizontal="center"/>
    </xf>
    <xf numFmtId="0" fontId="0" fillId="0" borderId="17" xfId="0" quotePrefix="1" applyBorder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2" fillId="0" borderId="14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44" fontId="0" fillId="0" borderId="9" xfId="1" applyFont="1" applyFill="1" applyBorder="1"/>
    <xf numFmtId="37" fontId="0" fillId="0" borderId="17" xfId="2" applyNumberFormat="1" applyFont="1" applyFill="1" applyBorder="1" applyAlignment="1">
      <alignment horizontal="center"/>
    </xf>
    <xf numFmtId="44" fontId="0" fillId="0" borderId="17" xfId="0" applyNumberFormat="1" applyBorder="1"/>
    <xf numFmtId="49" fontId="0" fillId="0" borderId="22" xfId="0" applyNumberFormat="1" applyBorder="1" applyAlignment="1">
      <alignment horizontal="center"/>
    </xf>
    <xf numFmtId="44" fontId="0" fillId="0" borderId="7" xfId="1" applyFont="1" applyFill="1" applyBorder="1"/>
    <xf numFmtId="49" fontId="2" fillId="0" borderId="25" xfId="0" applyNumberFormat="1" applyFon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0" fontId="2" fillId="0" borderId="28" xfId="0" applyFont="1" applyBorder="1"/>
    <xf numFmtId="44" fontId="0" fillId="0" borderId="29" xfId="1" applyFont="1" applyFill="1" applyBorder="1"/>
    <xf numFmtId="44" fontId="0" fillId="0" borderId="13" xfId="1" applyFont="1" applyFill="1" applyBorder="1"/>
    <xf numFmtId="44" fontId="2" fillId="0" borderId="4" xfId="1" applyFont="1" applyFill="1" applyBorder="1"/>
    <xf numFmtId="0" fontId="2" fillId="0" borderId="2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28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44" fontId="0" fillId="0" borderId="1" xfId="1" applyFont="1" applyFill="1" applyBorder="1"/>
    <xf numFmtId="4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7" fillId="0" borderId="16" xfId="0" applyFont="1" applyBorder="1"/>
    <xf numFmtId="44" fontId="3" fillId="0" borderId="7" xfId="1" applyFont="1" applyFill="1" applyBorder="1"/>
    <xf numFmtId="49" fontId="7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0" fontId="7" fillId="0" borderId="28" xfId="0" applyFont="1" applyBorder="1"/>
    <xf numFmtId="44" fontId="3" fillId="0" borderId="29" xfId="1" applyFont="1" applyFill="1" applyBorder="1"/>
    <xf numFmtId="44" fontId="3" fillId="0" borderId="1" xfId="1" applyFont="1" applyFill="1" applyBorder="1"/>
    <xf numFmtId="49" fontId="3" fillId="0" borderId="10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0" fontId="3" fillId="0" borderId="18" xfId="0" applyFont="1" applyBorder="1"/>
    <xf numFmtId="44" fontId="3" fillId="0" borderId="13" xfId="1" applyFont="1" applyFill="1" applyBorder="1"/>
    <xf numFmtId="44" fontId="7" fillId="0" borderId="4" xfId="1" applyFont="1" applyFill="1" applyBorder="1"/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7" fontId="0" fillId="0" borderId="0" xfId="0" applyNumberFormat="1"/>
    <xf numFmtId="0" fontId="0" fillId="0" borderId="18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7" xfId="0" applyBorder="1" applyAlignment="1">
      <alignment horizontal="center" wrapText="1"/>
    </xf>
    <xf numFmtId="14" fontId="0" fillId="0" borderId="27" xfId="0" applyNumberFormat="1" applyBorder="1" applyAlignment="1">
      <alignment horizontal="center"/>
    </xf>
    <xf numFmtId="44" fontId="0" fillId="0" borderId="23" xfId="1" applyFont="1" applyFill="1" applyBorder="1"/>
    <xf numFmtId="44" fontId="0" fillId="0" borderId="26" xfId="1" applyFont="1" applyFill="1" applyBorder="1"/>
    <xf numFmtId="44" fontId="0" fillId="0" borderId="27" xfId="1" applyFont="1" applyFill="1" applyBorder="1" applyAlignment="1">
      <alignment horizontal="center"/>
    </xf>
    <xf numFmtId="0" fontId="0" fillId="0" borderId="17" xfId="0" applyBorder="1" applyAlignment="1">
      <alignment horizontal="left" wrapText="1"/>
    </xf>
    <xf numFmtId="0" fontId="0" fillId="0" borderId="0" xfId="0" applyAlignment="1">
      <alignment horizontal="left" wrapText="1"/>
    </xf>
    <xf numFmtId="17" fontId="0" fillId="0" borderId="0" xfId="0" applyNumberFormat="1" applyAlignment="1">
      <alignment vertical="center"/>
    </xf>
    <xf numFmtId="0" fontId="3" fillId="0" borderId="18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4" fontId="0" fillId="0" borderId="26" xfId="1" applyFont="1" applyFill="1" applyBorder="1" applyAlignment="1">
      <alignment horizontal="center"/>
    </xf>
    <xf numFmtId="0" fontId="3" fillId="0" borderId="27" xfId="0" applyFont="1" applyBorder="1"/>
    <xf numFmtId="17" fontId="3" fillId="0" borderId="27" xfId="0" applyNumberFormat="1" applyFont="1" applyBorder="1" applyAlignment="1">
      <alignment horizontal="center"/>
    </xf>
    <xf numFmtId="44" fontId="3" fillId="0" borderId="26" xfId="1" applyFont="1" applyFill="1" applyBorder="1" applyAlignment="1">
      <alignment horizontal="center"/>
    </xf>
    <xf numFmtId="0" fontId="3" fillId="0" borderId="1" xfId="0" applyFont="1" applyBorder="1"/>
    <xf numFmtId="17" fontId="3" fillId="0" borderId="1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 vertical="center"/>
    </xf>
    <xf numFmtId="44" fontId="3" fillId="0" borderId="0" xfId="0" applyNumberFormat="1" applyFont="1"/>
    <xf numFmtId="0" fontId="3" fillId="0" borderId="34" xfId="0" applyFont="1" applyBorder="1" applyAlignment="1">
      <alignment horizontal="left" wrapText="1"/>
    </xf>
    <xf numFmtId="17" fontId="3" fillId="0" borderId="34" xfId="0" applyNumberFormat="1" applyFont="1" applyBorder="1" applyAlignment="1">
      <alignment horizontal="center"/>
    </xf>
    <xf numFmtId="44" fontId="3" fillId="0" borderId="34" xfId="1" applyFont="1" applyFill="1" applyBorder="1" applyAlignment="1">
      <alignment horizontal="center"/>
    </xf>
    <xf numFmtId="0" fontId="7" fillId="0" borderId="27" xfId="0" applyFont="1" applyBorder="1"/>
    <xf numFmtId="44" fontId="7" fillId="0" borderId="27" xfId="0" applyNumberFormat="1" applyFont="1" applyBorder="1"/>
    <xf numFmtId="0" fontId="3" fillId="0" borderId="0" xfId="0" applyFont="1" applyAlignment="1">
      <alignment horizontal="left" wrapText="1"/>
    </xf>
    <xf numFmtId="44" fontId="3" fillId="0" borderId="0" xfId="1" applyFont="1"/>
    <xf numFmtId="0" fontId="3" fillId="0" borderId="0" xfId="0" applyFont="1" applyAlignment="1">
      <alignment horizontal="left"/>
    </xf>
    <xf numFmtId="17" fontId="3" fillId="0" borderId="0" xfId="0" applyNumberFormat="1" applyFont="1" applyAlignment="1">
      <alignment vertical="center"/>
    </xf>
    <xf numFmtId="44" fontId="3" fillId="0" borderId="0" xfId="1" applyFont="1" applyBorder="1"/>
    <xf numFmtId="0" fontId="0" fillId="0" borderId="35" xfId="0" applyBorder="1" applyAlignment="1">
      <alignment horizontal="left" wrapText="1"/>
    </xf>
    <xf numFmtId="17" fontId="0" fillId="0" borderId="34" xfId="0" applyNumberFormat="1" applyBorder="1" applyAlignment="1">
      <alignment horizontal="center" vertical="center"/>
    </xf>
    <xf numFmtId="44" fontId="0" fillId="0" borderId="36" xfId="1" applyFont="1" applyFill="1" applyBorder="1" applyAlignment="1">
      <alignment horizontal="center"/>
    </xf>
    <xf numFmtId="44" fontId="0" fillId="0" borderId="0" xfId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right"/>
    </xf>
    <xf numFmtId="49" fontId="2" fillId="0" borderId="20" xfId="0" applyNumberFormat="1" applyFont="1" applyBorder="1" applyAlignment="1">
      <alignment horizontal="right"/>
    </xf>
    <xf numFmtId="49" fontId="2" fillId="0" borderId="14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right"/>
    </xf>
    <xf numFmtId="49" fontId="7" fillId="0" borderId="20" xfId="0" applyNumberFormat="1" applyFont="1" applyBorder="1" applyAlignment="1">
      <alignment horizontal="right"/>
    </xf>
    <xf numFmtId="49" fontId="7" fillId="0" borderId="14" xfId="0" applyNumberFormat="1" applyFont="1" applyBorder="1" applyAlignment="1">
      <alignment horizontal="right"/>
    </xf>
    <xf numFmtId="0" fontId="11" fillId="2" borderId="18" xfId="0" applyFont="1" applyFill="1" applyBorder="1" applyAlignment="1">
      <alignment horizontal="center" vertical="top" wrapText="1"/>
    </xf>
    <xf numFmtId="0" fontId="11" fillId="2" borderId="30" xfId="0" applyFont="1" applyFill="1" applyBorder="1" applyAlignment="1">
      <alignment horizontal="center" vertical="top" wrapText="1"/>
    </xf>
    <xf numFmtId="0" fontId="11" fillId="2" borderId="24" xfId="0" applyFont="1" applyFill="1" applyBorder="1" applyAlignment="1">
      <alignment horizontal="center" vertical="top" wrapText="1"/>
    </xf>
    <xf numFmtId="0" fontId="11" fillId="2" borderId="31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vertical="top" wrapText="1"/>
    </xf>
    <xf numFmtId="0" fontId="11" fillId="2" borderId="32" xfId="0" applyFont="1" applyFill="1" applyBorder="1" applyAlignment="1">
      <alignment horizontal="center" vertical="top" wrapText="1"/>
    </xf>
    <xf numFmtId="0" fontId="11" fillId="2" borderId="28" xfId="0" applyFont="1" applyFill="1" applyBorder="1" applyAlignment="1">
      <alignment horizontal="center" vertical="top" wrapText="1"/>
    </xf>
    <xf numFmtId="0" fontId="11" fillId="2" borderId="33" xfId="0" applyFont="1" applyFill="1" applyBorder="1" applyAlignment="1">
      <alignment horizontal="center" vertical="top" wrapText="1"/>
    </xf>
    <xf numFmtId="0" fontId="11" fillId="2" borderId="26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center" vertical="top" wrapText="1"/>
    </xf>
    <xf numFmtId="0" fontId="12" fillId="2" borderId="30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1" xfId="0" applyFont="1" applyFill="1" applyBorder="1" applyAlignment="1">
      <alignment horizontal="center" vertical="top"/>
    </xf>
    <xf numFmtId="0" fontId="13" fillId="2" borderId="0" xfId="0" applyFont="1" applyFill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13" fillId="2" borderId="28" xfId="0" applyFont="1" applyFill="1" applyBorder="1" applyAlignment="1">
      <alignment horizontal="center" vertical="top"/>
    </xf>
    <xf numFmtId="0" fontId="13" fillId="2" borderId="33" xfId="0" applyFont="1" applyFill="1" applyBorder="1" applyAlignment="1">
      <alignment horizontal="center" vertical="top"/>
    </xf>
    <xf numFmtId="0" fontId="13" fillId="2" borderId="26" xfId="0" applyFont="1" applyFill="1" applyBorder="1" applyAlignment="1">
      <alignment horizontal="center" vertical="top"/>
    </xf>
    <xf numFmtId="0" fontId="7" fillId="3" borderId="17" xfId="0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0" fontId="7" fillId="3" borderId="23" xfId="0" applyFont="1" applyFill="1" applyBorder="1" applyAlignment="1">
      <alignment horizontal="left"/>
    </xf>
    <xf numFmtId="0" fontId="14" fillId="2" borderId="24" xfId="0" applyFont="1" applyFill="1" applyBorder="1" applyAlignment="1">
      <alignment horizontal="center" vertical="top"/>
    </xf>
    <xf numFmtId="0" fontId="14" fillId="2" borderId="31" xfId="0" applyFont="1" applyFill="1" applyBorder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14" fillId="2" borderId="32" xfId="0" applyFont="1" applyFill="1" applyBorder="1" applyAlignment="1">
      <alignment horizontal="center" vertical="top"/>
    </xf>
    <xf numFmtId="0" fontId="14" fillId="2" borderId="28" xfId="0" applyFont="1" applyFill="1" applyBorder="1" applyAlignment="1">
      <alignment horizontal="center" vertical="top"/>
    </xf>
    <xf numFmtId="0" fontId="14" fillId="2" borderId="33" xfId="0" applyFont="1" applyFill="1" applyBorder="1" applyAlignment="1">
      <alignment horizontal="center" vertical="top"/>
    </xf>
    <xf numFmtId="0" fontId="14" fillId="2" borderId="26" xfId="0" applyFont="1" applyFill="1" applyBorder="1" applyAlignment="1">
      <alignment horizontal="center" vertical="top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85726</xdr:rowOff>
    </xdr:from>
    <xdr:to>
      <xdr:col>0</xdr:col>
      <xdr:colOff>2371725</xdr:colOff>
      <xdr:row>2</xdr:row>
      <xdr:rowOff>123283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BCF710-DB59-4A82-B7FD-937020C2C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5726"/>
          <a:ext cx="2305050" cy="4185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114301</xdr:rowOff>
    </xdr:from>
    <xdr:to>
      <xdr:col>0</xdr:col>
      <xdr:colOff>2466975</xdr:colOff>
      <xdr:row>2</xdr:row>
      <xdr:rowOff>161383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DECC88-210D-4EC7-A59F-3B4678CA0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1"/>
          <a:ext cx="2305050" cy="4280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114301</xdr:rowOff>
    </xdr:from>
    <xdr:to>
      <xdr:col>0</xdr:col>
      <xdr:colOff>2419350</xdr:colOff>
      <xdr:row>2</xdr:row>
      <xdr:rowOff>161383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12551C-5FF1-4556-9501-3B437889F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4301"/>
          <a:ext cx="2305050" cy="4280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95251</xdr:rowOff>
    </xdr:from>
    <xdr:to>
      <xdr:col>0</xdr:col>
      <xdr:colOff>2476500</xdr:colOff>
      <xdr:row>2</xdr:row>
      <xdr:rowOff>142333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904E57-3A41-4835-A4D8-062BE23A2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95251"/>
          <a:ext cx="2305050" cy="4280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85726</xdr:rowOff>
    </xdr:from>
    <xdr:to>
      <xdr:col>0</xdr:col>
      <xdr:colOff>2305050</xdr:colOff>
      <xdr:row>2</xdr:row>
      <xdr:rowOff>132808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E3AC72-BDDE-461E-BC4C-8872361F9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6"/>
          <a:ext cx="2305050" cy="4280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85726</xdr:rowOff>
    </xdr:from>
    <xdr:to>
      <xdr:col>0</xdr:col>
      <xdr:colOff>2305050</xdr:colOff>
      <xdr:row>2</xdr:row>
      <xdr:rowOff>132808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654289-4EAF-4041-99FD-82E30137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6"/>
          <a:ext cx="2305050" cy="428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37C3-BB0D-45E9-B0B9-50DAA86913D8}">
  <sheetPr>
    <pageSetUpPr fitToPage="1"/>
  </sheetPr>
  <dimension ref="B1:D33"/>
  <sheetViews>
    <sheetView tabSelected="1" zoomScaleNormal="100" workbookViewId="0">
      <selection activeCell="D13" sqref="D13"/>
    </sheetView>
  </sheetViews>
  <sheetFormatPr defaultRowHeight="15" x14ac:dyDescent="0.25"/>
  <cols>
    <col min="2" max="2" width="16.7109375" style="1" customWidth="1"/>
    <col min="3" max="3" width="70.28515625" customWidth="1"/>
    <col min="4" max="4" width="22.42578125" customWidth="1"/>
  </cols>
  <sheetData>
    <row r="1" spans="2:4" ht="15.75" thickBot="1" x14ac:dyDescent="0.3"/>
    <row r="2" spans="2:4" ht="72" customHeight="1" thickBot="1" x14ac:dyDescent="0.3">
      <c r="B2" s="147" t="s">
        <v>833</v>
      </c>
      <c r="C2" s="148"/>
      <c r="D2" s="149"/>
    </row>
    <row r="3" spans="2:4" ht="33.75" customHeight="1" thickBot="1" x14ac:dyDescent="0.3">
      <c r="B3" s="4" t="s">
        <v>0</v>
      </c>
      <c r="C3" s="5" t="s">
        <v>1</v>
      </c>
      <c r="D3" s="6" t="s">
        <v>2</v>
      </c>
    </row>
    <row r="4" spans="2:4" x14ac:dyDescent="0.25">
      <c r="B4" s="22" t="s">
        <v>838</v>
      </c>
      <c r="C4" s="23" t="s">
        <v>837</v>
      </c>
      <c r="D4" s="24">
        <f>'353.2 - Land &amp; RW'!K10</f>
        <v>130</v>
      </c>
    </row>
    <row r="5" spans="2:4" x14ac:dyDescent="0.25">
      <c r="B5" s="8" t="s">
        <v>840</v>
      </c>
      <c r="C5" s="3" t="s">
        <v>4</v>
      </c>
      <c r="D5" s="9">
        <f>'354 - PS Structures'!M37</f>
        <v>42180.279165554326</v>
      </c>
    </row>
    <row r="6" spans="2:4" x14ac:dyDescent="0.25">
      <c r="B6" s="8" t="s">
        <v>839</v>
      </c>
      <c r="C6" s="3" t="s">
        <v>5</v>
      </c>
      <c r="D6" s="9">
        <f>'380 - WWTP'!L29</f>
        <v>8701648.5399999991</v>
      </c>
    </row>
    <row r="7" spans="2:4" x14ac:dyDescent="0.25">
      <c r="B7" s="8" t="s">
        <v>841</v>
      </c>
      <c r="C7" s="3" t="s">
        <v>6</v>
      </c>
      <c r="D7" s="9">
        <f>'360.2 - FM'!O10</f>
        <v>22392.395865908999</v>
      </c>
    </row>
    <row r="8" spans="2:4" x14ac:dyDescent="0.25">
      <c r="B8" s="8" t="s">
        <v>842</v>
      </c>
      <c r="C8" s="3" t="s">
        <v>788</v>
      </c>
      <c r="D8" s="9">
        <f>'361.2- Gravity Sewers'!T683</f>
        <v>3221022.9310726933</v>
      </c>
    </row>
    <row r="9" spans="2:4" x14ac:dyDescent="0.25">
      <c r="B9" s="8" t="s">
        <v>843</v>
      </c>
      <c r="C9" s="3" t="s">
        <v>789</v>
      </c>
      <c r="D9" s="9">
        <f>'362.2 - Manholes'!J679</f>
        <v>316859.45429236162</v>
      </c>
    </row>
    <row r="10" spans="2:4" x14ac:dyDescent="0.25">
      <c r="B10" s="8" t="s">
        <v>844</v>
      </c>
      <c r="C10" s="3" t="s">
        <v>8</v>
      </c>
      <c r="D10" s="9">
        <f>'363.2- Laterals'!K8</f>
        <v>456855.69276534079</v>
      </c>
    </row>
    <row r="11" spans="2:4" x14ac:dyDescent="0.25">
      <c r="B11" s="10" t="s">
        <v>845</v>
      </c>
      <c r="C11" s="11" t="s">
        <v>9</v>
      </c>
      <c r="D11" s="12">
        <f>'371 - PS Pumps'!L15</f>
        <v>18638.359867763073</v>
      </c>
    </row>
    <row r="12" spans="2:4" ht="15.75" thickBot="1" x14ac:dyDescent="0.3">
      <c r="B12" s="10" t="s">
        <v>846</v>
      </c>
      <c r="C12" s="11" t="s">
        <v>822</v>
      </c>
      <c r="D12" s="12">
        <f>'389 - Equip. &amp; Vehicles'!I15</f>
        <v>859193.12</v>
      </c>
    </row>
    <row r="13" spans="2:4" ht="30.75" customHeight="1" thickBot="1" x14ac:dyDescent="0.3">
      <c r="B13" s="150" t="s">
        <v>10</v>
      </c>
      <c r="C13" s="151"/>
      <c r="D13" s="13">
        <f>SUM(D4:D12)</f>
        <v>13638920.77302962</v>
      </c>
    </row>
    <row r="14" spans="2:4" x14ac:dyDescent="0.25">
      <c r="B14" s="2"/>
    </row>
    <row r="15" spans="2:4" x14ac:dyDescent="0.25">
      <c r="B15" s="2"/>
    </row>
    <row r="16" spans="2:4" x14ac:dyDescent="0.25">
      <c r="B16" s="2"/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  <row r="25" spans="2:2" x14ac:dyDescent="0.25">
      <c r="B25" s="2"/>
    </row>
    <row r="26" spans="2:2" x14ac:dyDescent="0.25">
      <c r="B26" s="2"/>
    </row>
    <row r="27" spans="2:2" x14ac:dyDescent="0.25">
      <c r="B27" s="2"/>
    </row>
    <row r="28" spans="2:2" x14ac:dyDescent="0.25">
      <c r="B28" s="2"/>
    </row>
    <row r="29" spans="2:2" x14ac:dyDescent="0.25">
      <c r="B29" s="2"/>
    </row>
    <row r="30" spans="2:2" x14ac:dyDescent="0.25">
      <c r="B30" s="2"/>
    </row>
    <row r="31" spans="2:2" x14ac:dyDescent="0.25">
      <c r="B31" s="2"/>
    </row>
    <row r="32" spans="2:2" x14ac:dyDescent="0.25">
      <c r="B32" s="2"/>
    </row>
    <row r="33" spans="2:2" x14ac:dyDescent="0.25">
      <c r="B33" s="2"/>
    </row>
  </sheetData>
  <mergeCells count="2">
    <mergeCell ref="B2:D2"/>
    <mergeCell ref="B13:C13"/>
  </mergeCells>
  <pageMargins left="0.7" right="0.7" top="0.75" bottom="0.75" header="0.3" footer="0.3"/>
  <pageSetup scale="83" orientation="portrait" verticalDpi="1200" r:id="rId1"/>
  <ignoredErrors>
    <ignoredError sqref="B4:B1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9496F-33A7-47B3-9BD8-5D3036F7E939}">
  <sheetPr>
    <pageSetUpPr fitToPage="1"/>
  </sheetPr>
  <dimension ref="B1:I35"/>
  <sheetViews>
    <sheetView zoomScaleNormal="100" workbookViewId="0">
      <selection activeCell="D26" sqref="D26"/>
    </sheetView>
  </sheetViews>
  <sheetFormatPr defaultRowHeight="15" x14ac:dyDescent="0.25"/>
  <cols>
    <col min="2" max="2" width="16.7109375" style="1" customWidth="1"/>
    <col min="3" max="3" width="9.28515625" style="1" customWidth="1"/>
    <col min="4" max="4" width="70.28515625" customWidth="1"/>
    <col min="5" max="8" width="14.28515625" customWidth="1"/>
    <col min="9" max="9" width="22.42578125" customWidth="1"/>
  </cols>
  <sheetData>
    <row r="1" spans="2:9" ht="15.75" thickBot="1" x14ac:dyDescent="0.3"/>
    <row r="2" spans="2:9" ht="72" customHeight="1" thickBot="1" x14ac:dyDescent="0.3">
      <c r="B2" s="147" t="s">
        <v>863</v>
      </c>
      <c r="C2" s="152"/>
      <c r="D2" s="148"/>
      <c r="E2" s="153"/>
      <c r="F2" s="153"/>
      <c r="G2" s="153"/>
      <c r="H2" s="153"/>
      <c r="I2" s="149"/>
    </row>
    <row r="3" spans="2:9" ht="58.5" customHeight="1" thickBot="1" x14ac:dyDescent="0.3">
      <c r="B3" s="4" t="s">
        <v>0</v>
      </c>
      <c r="C3" s="41" t="s">
        <v>75</v>
      </c>
      <c r="D3" s="5" t="s">
        <v>1</v>
      </c>
      <c r="E3" s="19" t="s">
        <v>11</v>
      </c>
      <c r="F3" s="19" t="s">
        <v>12</v>
      </c>
      <c r="G3" s="19" t="s">
        <v>13</v>
      </c>
      <c r="H3" s="19" t="s">
        <v>14</v>
      </c>
      <c r="I3" s="6" t="s">
        <v>2</v>
      </c>
    </row>
    <row r="4" spans="2:9" x14ac:dyDescent="0.25">
      <c r="B4" s="20" t="s">
        <v>846</v>
      </c>
      <c r="C4" s="48" t="s">
        <v>76</v>
      </c>
      <c r="D4" s="15" t="s">
        <v>822</v>
      </c>
      <c r="E4" s="25"/>
      <c r="F4" s="25"/>
      <c r="G4" s="25"/>
      <c r="H4" s="28"/>
      <c r="I4" s="7"/>
    </row>
    <row r="5" spans="2:9" x14ac:dyDescent="0.25">
      <c r="B5" s="8"/>
      <c r="C5" s="43"/>
      <c r="D5" s="3"/>
      <c r="E5" s="26"/>
      <c r="F5" s="26"/>
      <c r="G5" s="26"/>
      <c r="H5" s="29"/>
      <c r="I5" s="9"/>
    </row>
    <row r="6" spans="2:9" x14ac:dyDescent="0.25">
      <c r="B6" s="8"/>
      <c r="C6" s="43"/>
      <c r="D6" s="3" t="s">
        <v>823</v>
      </c>
      <c r="E6" s="26" t="s">
        <v>825</v>
      </c>
      <c r="F6" s="26">
        <v>1</v>
      </c>
      <c r="G6" s="26" t="s">
        <v>30</v>
      </c>
      <c r="H6" s="29">
        <v>33670.480000000003</v>
      </c>
      <c r="I6" s="9">
        <f>F6*H6</f>
        <v>33670.480000000003</v>
      </c>
    </row>
    <row r="7" spans="2:9" x14ac:dyDescent="0.25">
      <c r="B7" s="8"/>
      <c r="C7" s="43"/>
      <c r="D7" s="3" t="s">
        <v>824</v>
      </c>
      <c r="E7" s="26" t="s">
        <v>825</v>
      </c>
      <c r="F7" s="26">
        <v>1</v>
      </c>
      <c r="G7" s="26" t="s">
        <v>30</v>
      </c>
      <c r="H7" s="29">
        <v>30120.45</v>
      </c>
      <c r="I7" s="9">
        <f t="shared" ref="I7:I13" si="0">F7*H7</f>
        <v>30120.45</v>
      </c>
    </row>
    <row r="8" spans="2:9" x14ac:dyDescent="0.25">
      <c r="B8" s="8"/>
      <c r="C8" s="43"/>
      <c r="D8" s="3" t="s">
        <v>826</v>
      </c>
      <c r="E8" s="26" t="s">
        <v>825</v>
      </c>
      <c r="F8" s="26">
        <v>1</v>
      </c>
      <c r="G8" s="26" t="s">
        <v>30</v>
      </c>
      <c r="H8" s="29">
        <v>19246.02</v>
      </c>
      <c r="I8" s="9">
        <f t="shared" si="0"/>
        <v>19246.02</v>
      </c>
    </row>
    <row r="9" spans="2:9" x14ac:dyDescent="0.25">
      <c r="B9" s="8"/>
      <c r="C9" s="43"/>
      <c r="D9" s="3" t="s">
        <v>827</v>
      </c>
      <c r="E9" s="26" t="s">
        <v>825</v>
      </c>
      <c r="F9" s="26">
        <v>1</v>
      </c>
      <c r="G9" s="26" t="s">
        <v>30</v>
      </c>
      <c r="H9" s="29">
        <v>82542.11</v>
      </c>
      <c r="I9" s="9">
        <f t="shared" si="0"/>
        <v>82542.11</v>
      </c>
    </row>
    <row r="10" spans="2:9" x14ac:dyDescent="0.25">
      <c r="B10" s="8"/>
      <c r="C10" s="43"/>
      <c r="D10" s="3" t="s">
        <v>828</v>
      </c>
      <c r="E10" s="26" t="s">
        <v>825</v>
      </c>
      <c r="F10" s="26">
        <v>1</v>
      </c>
      <c r="G10" s="26" t="s">
        <v>30</v>
      </c>
      <c r="H10" s="29">
        <v>15386.1</v>
      </c>
      <c r="I10" s="9">
        <f t="shared" si="0"/>
        <v>15386.1</v>
      </c>
    </row>
    <row r="11" spans="2:9" x14ac:dyDescent="0.25">
      <c r="B11" s="8"/>
      <c r="C11" s="43"/>
      <c r="D11" s="3" t="s">
        <v>829</v>
      </c>
      <c r="E11" s="26" t="s">
        <v>825</v>
      </c>
      <c r="F11" s="26">
        <v>1</v>
      </c>
      <c r="G11" s="26" t="s">
        <v>30</v>
      </c>
      <c r="H11" s="29">
        <v>29696.959999999999</v>
      </c>
      <c r="I11" s="9">
        <f t="shared" si="0"/>
        <v>29696.959999999999</v>
      </c>
    </row>
    <row r="12" spans="2:9" x14ac:dyDescent="0.25">
      <c r="B12" s="8"/>
      <c r="C12" s="43"/>
      <c r="D12" s="3" t="s">
        <v>830</v>
      </c>
      <c r="E12" s="26" t="s">
        <v>825</v>
      </c>
      <c r="F12" s="26">
        <v>1</v>
      </c>
      <c r="G12" s="26" t="s">
        <v>30</v>
      </c>
      <c r="H12" s="29">
        <v>58107</v>
      </c>
      <c r="I12" s="9">
        <f t="shared" si="0"/>
        <v>58107</v>
      </c>
    </row>
    <row r="13" spans="2:9" x14ac:dyDescent="0.25">
      <c r="B13" s="8"/>
      <c r="C13" s="43"/>
      <c r="D13" s="3" t="s">
        <v>831</v>
      </c>
      <c r="E13" s="26" t="s">
        <v>825</v>
      </c>
      <c r="F13" s="26">
        <v>1</v>
      </c>
      <c r="G13" s="26" t="s">
        <v>30</v>
      </c>
      <c r="H13" s="29">
        <v>590424</v>
      </c>
      <c r="I13" s="9">
        <f t="shared" si="0"/>
        <v>590424</v>
      </c>
    </row>
    <row r="14" spans="2:9" ht="15.75" thickBot="1" x14ac:dyDescent="0.3">
      <c r="B14" s="8"/>
      <c r="C14" s="43"/>
      <c r="D14" s="3"/>
      <c r="E14" s="26"/>
      <c r="F14" s="26"/>
      <c r="G14" s="26"/>
      <c r="H14" s="29"/>
      <c r="I14" s="9"/>
    </row>
    <row r="15" spans="2:9" ht="30.75" customHeight="1" thickBot="1" x14ac:dyDescent="0.3">
      <c r="B15" s="154" t="s">
        <v>864</v>
      </c>
      <c r="C15" s="155"/>
      <c r="D15" s="155"/>
      <c r="E15" s="155"/>
      <c r="F15" s="155"/>
      <c r="G15" s="155"/>
      <c r="H15" s="155"/>
      <c r="I15" s="55">
        <f>SUM(I4:I14)</f>
        <v>859193.12</v>
      </c>
    </row>
    <row r="16" spans="2:9" x14ac:dyDescent="0.25">
      <c r="B16" s="40" t="s">
        <v>74</v>
      </c>
      <c r="C16" s="2"/>
    </row>
    <row r="17" spans="2:3" x14ac:dyDescent="0.25">
      <c r="B17" s="39" t="s">
        <v>832</v>
      </c>
      <c r="C17" s="2"/>
    </row>
    <row r="18" spans="2:3" x14ac:dyDescent="0.25">
      <c r="B18" s="39"/>
      <c r="C18" s="2"/>
    </row>
    <row r="19" spans="2:3" x14ac:dyDescent="0.25">
      <c r="B19" s="2"/>
      <c r="C19" s="2"/>
    </row>
    <row r="20" spans="2:3" x14ac:dyDescent="0.25">
      <c r="B20" s="2"/>
      <c r="C20" s="2"/>
    </row>
    <row r="21" spans="2:3" x14ac:dyDescent="0.25">
      <c r="B21" s="2"/>
      <c r="C21" s="2"/>
    </row>
    <row r="22" spans="2:3" x14ac:dyDescent="0.25">
      <c r="B22" s="2"/>
      <c r="C22" s="2"/>
    </row>
    <row r="23" spans="2:3" x14ac:dyDescent="0.25">
      <c r="B23" s="2"/>
      <c r="C23" s="2"/>
    </row>
    <row r="24" spans="2:3" x14ac:dyDescent="0.25">
      <c r="B24" s="2"/>
      <c r="C24" s="2"/>
    </row>
    <row r="25" spans="2:3" x14ac:dyDescent="0.25">
      <c r="B25" s="2"/>
      <c r="C25" s="2"/>
    </row>
    <row r="26" spans="2:3" x14ac:dyDescent="0.25">
      <c r="B26" s="2"/>
      <c r="C26" s="2"/>
    </row>
    <row r="27" spans="2:3" x14ac:dyDescent="0.25">
      <c r="B27" s="2"/>
      <c r="C27" s="2"/>
    </row>
    <row r="28" spans="2:3" x14ac:dyDescent="0.25">
      <c r="B28" s="2"/>
      <c r="C28" s="2"/>
    </row>
    <row r="29" spans="2:3" x14ac:dyDescent="0.25">
      <c r="B29" s="2"/>
      <c r="C29" s="2"/>
    </row>
    <row r="30" spans="2:3" x14ac:dyDescent="0.25">
      <c r="B30" s="2"/>
      <c r="C30" s="2"/>
    </row>
    <row r="31" spans="2:3" x14ac:dyDescent="0.25">
      <c r="B31" s="2"/>
      <c r="C31" s="2"/>
    </row>
    <row r="32" spans="2:3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</sheetData>
  <mergeCells count="2">
    <mergeCell ref="B2:I2"/>
    <mergeCell ref="B15:H15"/>
  </mergeCells>
  <pageMargins left="0.7" right="0.7" top="0.75" bottom="0.75" header="0.3" footer="0.3"/>
  <pageSetup scale="70" orientation="landscape" verticalDpi="1200" r:id="rId1"/>
  <ignoredErrors>
    <ignoredError sqref="B4:C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3C45D-54E4-41FC-B421-771166B9D024}">
  <dimension ref="A1:J9"/>
  <sheetViews>
    <sheetView zoomScaleNormal="100" workbookViewId="0">
      <selection activeCell="E18" sqref="E18"/>
    </sheetView>
  </sheetViews>
  <sheetFormatPr defaultRowHeight="15" x14ac:dyDescent="0.25"/>
  <cols>
    <col min="1" max="1" width="37.42578125" customWidth="1"/>
    <col min="2" max="2" width="20.5703125" customWidth="1"/>
    <col min="3" max="3" width="10.85546875" customWidth="1"/>
    <col min="4" max="4" width="21.5703125" hidden="1" customWidth="1"/>
    <col min="5" max="5" width="23.140625" customWidth="1"/>
    <col min="6" max="6" width="30.28515625" customWidth="1"/>
  </cols>
  <sheetData>
    <row r="1" spans="1:10" x14ac:dyDescent="0.25">
      <c r="A1" s="101"/>
      <c r="B1" s="165" t="s">
        <v>889</v>
      </c>
      <c r="C1" s="166"/>
      <c r="D1" s="166"/>
      <c r="E1" s="166"/>
      <c r="F1" s="167"/>
    </row>
    <row r="2" spans="1:10" x14ac:dyDescent="0.25">
      <c r="A2" s="102"/>
      <c r="B2" s="168"/>
      <c r="C2" s="169"/>
      <c r="D2" s="169"/>
      <c r="E2" s="169"/>
      <c r="F2" s="170"/>
      <c r="I2">
        <v>13110.5</v>
      </c>
      <c r="J2" s="100">
        <v>44713</v>
      </c>
    </row>
    <row r="3" spans="1:10" ht="21.75" customHeight="1" x14ac:dyDescent="0.25">
      <c r="A3" s="103"/>
      <c r="B3" s="171"/>
      <c r="C3" s="172"/>
      <c r="D3" s="172"/>
      <c r="E3" s="172"/>
      <c r="F3" s="173"/>
      <c r="I3">
        <v>13288.27</v>
      </c>
      <c r="J3" s="100">
        <v>45047</v>
      </c>
    </row>
    <row r="4" spans="1:10" x14ac:dyDescent="0.25">
      <c r="A4" s="104" t="s">
        <v>1</v>
      </c>
      <c r="B4" s="104" t="s">
        <v>890</v>
      </c>
      <c r="C4" s="105" t="s">
        <v>891</v>
      </c>
      <c r="D4" s="106" t="s">
        <v>892</v>
      </c>
      <c r="E4" s="106" t="s">
        <v>893</v>
      </c>
      <c r="F4" s="106" t="s">
        <v>894</v>
      </c>
    </row>
    <row r="5" spans="1:10" x14ac:dyDescent="0.25">
      <c r="A5" s="174" t="s">
        <v>895</v>
      </c>
      <c r="B5" s="175"/>
      <c r="C5" s="175"/>
      <c r="D5" s="175"/>
      <c r="E5" s="175"/>
      <c r="F5" s="176"/>
    </row>
    <row r="6" spans="1:10" x14ac:dyDescent="0.25">
      <c r="A6" s="107" t="s">
        <v>896</v>
      </c>
      <c r="B6" s="108">
        <v>25</v>
      </c>
      <c r="C6" s="109" t="s">
        <v>897</v>
      </c>
      <c r="D6" s="110">
        <v>85</v>
      </c>
      <c r="E6" s="111">
        <f>D6*$I$3/$I$2</f>
        <v>86.152545669501535</v>
      </c>
      <c r="F6" s="112">
        <f>B6*E6</f>
        <v>2153.8136417375385</v>
      </c>
    </row>
    <row r="7" spans="1:10" x14ac:dyDescent="0.25">
      <c r="A7" s="113" t="s">
        <v>898</v>
      </c>
      <c r="B7" s="108">
        <v>1</v>
      </c>
      <c r="C7" s="109" t="s">
        <v>33</v>
      </c>
      <c r="D7" s="110">
        <v>330</v>
      </c>
      <c r="E7" s="111">
        <f>D7*$I$3/$I$2</f>
        <v>334.47458906982956</v>
      </c>
      <c r="F7" s="112">
        <f t="shared" ref="F7:F8" si="0">B7*E7</f>
        <v>334.47458906982956</v>
      </c>
    </row>
    <row r="8" spans="1:10" x14ac:dyDescent="0.25">
      <c r="A8" s="113" t="s">
        <v>899</v>
      </c>
      <c r="B8" s="108">
        <v>25</v>
      </c>
      <c r="C8" s="109" t="s">
        <v>897</v>
      </c>
      <c r="D8" s="110">
        <v>30</v>
      </c>
      <c r="E8" s="111">
        <f>D8*$I$3/$I$2</f>
        <v>30.40678082452996</v>
      </c>
      <c r="F8" s="112">
        <f t="shared" si="0"/>
        <v>760.16952061324901</v>
      </c>
    </row>
    <row r="9" spans="1:10" x14ac:dyDescent="0.25">
      <c r="A9" s="114"/>
      <c r="B9" s="114"/>
      <c r="C9" s="115"/>
      <c r="D9" s="106" t="s">
        <v>900</v>
      </c>
      <c r="E9" s="106" t="s">
        <v>900</v>
      </c>
      <c r="F9" s="35">
        <f>SUM(F6:F8)</f>
        <v>3248.4577514206171</v>
      </c>
    </row>
  </sheetData>
  <mergeCells count="2">
    <mergeCell ref="B1:F3"/>
    <mergeCell ref="A5:F5"/>
  </mergeCells>
  <pageMargins left="0.7" right="0.7" top="0.75" bottom="0.75" header="0.3" footer="0.3"/>
  <pageSetup scale="62" orientation="portrait" verticalDpi="0" r:id="rId1"/>
  <colBreaks count="1" manualBreakCount="1">
    <brk id="6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01963-DA5D-4F2A-859D-98F92921A5F3}">
  <dimension ref="A1:H39"/>
  <sheetViews>
    <sheetView topLeftCell="A9" zoomScaleNormal="100" workbookViewId="0">
      <selection activeCell="D13" sqref="D13"/>
    </sheetView>
  </sheetViews>
  <sheetFormatPr defaultRowHeight="15" x14ac:dyDescent="0.25"/>
  <cols>
    <col min="1" max="1" width="41.7109375" bestFit="1" customWidth="1"/>
    <col min="2" max="2" width="16.7109375" customWidth="1"/>
    <col min="3" max="3" width="22.140625" hidden="1" customWidth="1"/>
    <col min="4" max="4" width="37.42578125" customWidth="1"/>
  </cols>
  <sheetData>
    <row r="1" spans="1:8" x14ac:dyDescent="0.25">
      <c r="A1" s="116"/>
      <c r="B1" s="177" t="s">
        <v>889</v>
      </c>
      <c r="C1" s="178"/>
      <c r="D1" s="179"/>
      <c r="E1" s="67"/>
      <c r="F1" s="67"/>
      <c r="G1" s="67"/>
      <c r="H1" s="67"/>
    </row>
    <row r="2" spans="1:8" x14ac:dyDescent="0.25">
      <c r="A2" s="117"/>
      <c r="B2" s="180"/>
      <c r="C2" s="181"/>
      <c r="D2" s="182"/>
      <c r="E2" s="67"/>
      <c r="F2" s="67"/>
      <c r="G2">
        <v>13110.5</v>
      </c>
      <c r="H2" s="100">
        <v>44713</v>
      </c>
    </row>
    <row r="3" spans="1:8" ht="21" customHeight="1" x14ac:dyDescent="0.25">
      <c r="A3" s="118"/>
      <c r="B3" s="183"/>
      <c r="C3" s="184"/>
      <c r="D3" s="185"/>
      <c r="E3" s="67"/>
      <c r="F3" s="67"/>
      <c r="G3">
        <v>13288.27</v>
      </c>
      <c r="H3" s="100">
        <v>45047</v>
      </c>
    </row>
    <row r="4" spans="1:8" x14ac:dyDescent="0.25">
      <c r="A4" s="119" t="s">
        <v>1</v>
      </c>
      <c r="B4" s="120" t="s">
        <v>891</v>
      </c>
      <c r="C4" s="120" t="s">
        <v>892</v>
      </c>
      <c r="D4" s="121" t="s">
        <v>893</v>
      </c>
      <c r="E4" s="67"/>
      <c r="F4" s="67"/>
      <c r="G4" s="67"/>
      <c r="H4" s="67"/>
    </row>
    <row r="5" spans="1:8" x14ac:dyDescent="0.25">
      <c r="A5" s="186" t="s">
        <v>901</v>
      </c>
      <c r="B5" s="187"/>
      <c r="C5" s="187"/>
      <c r="D5" s="188"/>
      <c r="E5" s="67"/>
      <c r="F5" s="67"/>
      <c r="G5" s="67"/>
      <c r="H5" s="67"/>
    </row>
    <row r="6" spans="1:8" x14ac:dyDescent="0.25">
      <c r="A6" s="122" t="s">
        <v>902</v>
      </c>
      <c r="B6" s="123" t="s">
        <v>897</v>
      </c>
      <c r="C6" s="124">
        <v>125</v>
      </c>
      <c r="D6" s="124">
        <f>C6*$G$3/$G$2</f>
        <v>126.69492010220816</v>
      </c>
      <c r="E6" s="67"/>
      <c r="F6" s="67"/>
      <c r="G6" s="67"/>
      <c r="H6" s="67"/>
    </row>
    <row r="7" spans="1:8" x14ac:dyDescent="0.25">
      <c r="A7" s="122" t="s">
        <v>903</v>
      </c>
      <c r="B7" s="123" t="s">
        <v>897</v>
      </c>
      <c r="C7" s="124">
        <v>130</v>
      </c>
      <c r="D7" s="124">
        <f t="shared" ref="D7:D39" si="0">C7*$G$3/$G$2</f>
        <v>131.76271690629648</v>
      </c>
      <c r="E7" s="67"/>
      <c r="F7" s="67"/>
      <c r="G7" s="67"/>
      <c r="H7" s="67"/>
    </row>
    <row r="8" spans="1:8" x14ac:dyDescent="0.25">
      <c r="A8" s="122" t="s">
        <v>904</v>
      </c>
      <c r="B8" s="123" t="s">
        <v>897</v>
      </c>
      <c r="C8" s="124">
        <v>255</v>
      </c>
      <c r="D8" s="124">
        <f t="shared" si="0"/>
        <v>258.45763700850466</v>
      </c>
      <c r="E8" s="67"/>
      <c r="F8" s="67"/>
      <c r="G8" s="67"/>
      <c r="H8" s="67"/>
    </row>
    <row r="9" spans="1:8" x14ac:dyDescent="0.25">
      <c r="A9" s="122" t="s">
        <v>905</v>
      </c>
      <c r="B9" s="123" t="s">
        <v>897</v>
      </c>
      <c r="C9" s="124">
        <v>130</v>
      </c>
      <c r="D9" s="124">
        <f t="shared" si="0"/>
        <v>131.76271690629648</v>
      </c>
      <c r="E9" s="67"/>
      <c r="F9" s="67"/>
      <c r="G9" s="67"/>
      <c r="H9" s="67"/>
    </row>
    <row r="10" spans="1:8" x14ac:dyDescent="0.25">
      <c r="A10" s="122" t="s">
        <v>906</v>
      </c>
      <c r="B10" s="123" t="s">
        <v>897</v>
      </c>
      <c r="C10" s="124">
        <v>136</v>
      </c>
      <c r="D10" s="124">
        <f t="shared" si="0"/>
        <v>137.84407307120247</v>
      </c>
      <c r="E10" s="67"/>
      <c r="F10" s="67"/>
      <c r="G10" s="67"/>
      <c r="H10" s="67"/>
    </row>
    <row r="11" spans="1:8" x14ac:dyDescent="0.25">
      <c r="A11" s="122" t="s">
        <v>907</v>
      </c>
      <c r="B11" s="123" t="s">
        <v>897</v>
      </c>
      <c r="C11" s="124">
        <v>266</v>
      </c>
      <c r="D11" s="124">
        <f t="shared" si="0"/>
        <v>269.60678997749898</v>
      </c>
      <c r="E11" s="67"/>
      <c r="F11" s="67"/>
      <c r="G11" s="67"/>
      <c r="H11" s="67"/>
    </row>
    <row r="12" spans="1:8" x14ac:dyDescent="0.25">
      <c r="A12" s="107" t="s">
        <v>908</v>
      </c>
      <c r="B12" s="109" t="s">
        <v>897</v>
      </c>
      <c r="C12" s="125">
        <v>148</v>
      </c>
      <c r="D12" s="124">
        <f t="shared" si="0"/>
        <v>150.00678540101444</v>
      </c>
      <c r="E12" s="67"/>
      <c r="F12" s="67"/>
      <c r="G12" s="67"/>
      <c r="H12" s="67"/>
    </row>
    <row r="13" spans="1:8" x14ac:dyDescent="0.25">
      <c r="A13" s="107" t="s">
        <v>909</v>
      </c>
      <c r="B13" s="109" t="s">
        <v>897</v>
      </c>
      <c r="C13" s="125">
        <v>166</v>
      </c>
      <c r="D13" s="124">
        <f t="shared" si="0"/>
        <v>168.25085389573246</v>
      </c>
      <c r="E13" s="67"/>
      <c r="F13" s="67"/>
      <c r="G13" s="67"/>
      <c r="H13" s="67"/>
    </row>
    <row r="14" spans="1:8" x14ac:dyDescent="0.25">
      <c r="A14" s="107" t="s">
        <v>910</v>
      </c>
      <c r="B14" s="109" t="s">
        <v>897</v>
      </c>
      <c r="C14" s="125">
        <v>193</v>
      </c>
      <c r="D14" s="124">
        <f t="shared" si="0"/>
        <v>195.61695663780938</v>
      </c>
      <c r="E14" s="67"/>
      <c r="F14" s="67"/>
      <c r="G14" s="67"/>
      <c r="H14" s="67"/>
    </row>
    <row r="15" spans="1:8" x14ac:dyDescent="0.25">
      <c r="A15" s="107" t="s">
        <v>911</v>
      </c>
      <c r="B15" s="109" t="s">
        <v>897</v>
      </c>
      <c r="C15" s="125">
        <v>161</v>
      </c>
      <c r="D15" s="124">
        <f t="shared" si="0"/>
        <v>163.18305709164412</v>
      </c>
      <c r="E15" s="67"/>
      <c r="F15" s="67"/>
      <c r="G15" s="67"/>
      <c r="H15" s="67"/>
    </row>
    <row r="16" spans="1:8" x14ac:dyDescent="0.25">
      <c r="A16" s="107" t="s">
        <v>912</v>
      </c>
      <c r="B16" s="109" t="s">
        <v>897</v>
      </c>
      <c r="C16" s="125">
        <v>167</v>
      </c>
      <c r="D16" s="124">
        <f t="shared" si="0"/>
        <v>169.26441325655009</v>
      </c>
      <c r="E16" s="67"/>
      <c r="F16" s="67"/>
      <c r="G16" s="67"/>
      <c r="H16" s="67"/>
    </row>
    <row r="17" spans="1:8" x14ac:dyDescent="0.25">
      <c r="A17" s="107" t="s">
        <v>913</v>
      </c>
      <c r="B17" s="109" t="s">
        <v>897</v>
      </c>
      <c r="C17" s="125">
        <v>328</v>
      </c>
      <c r="D17" s="124">
        <f t="shared" si="0"/>
        <v>332.44747034819426</v>
      </c>
      <c r="E17" s="67"/>
      <c r="F17" s="67"/>
      <c r="G17" s="67"/>
      <c r="H17" s="67"/>
    </row>
    <row r="18" spans="1:8" x14ac:dyDescent="0.25">
      <c r="A18" s="107" t="s">
        <v>914</v>
      </c>
      <c r="B18" s="109" t="s">
        <v>897</v>
      </c>
      <c r="C18" s="125">
        <v>193</v>
      </c>
      <c r="D18" s="124">
        <f t="shared" si="0"/>
        <v>195.61695663780938</v>
      </c>
      <c r="E18" s="67"/>
      <c r="F18" s="67"/>
      <c r="G18" s="67"/>
      <c r="H18" s="67"/>
    </row>
    <row r="19" spans="1:8" x14ac:dyDescent="0.25">
      <c r="A19" s="107" t="s">
        <v>915</v>
      </c>
      <c r="B19" s="109" t="s">
        <v>897</v>
      </c>
      <c r="C19" s="125">
        <v>213</v>
      </c>
      <c r="D19" s="124">
        <f t="shared" si="0"/>
        <v>215.88814385416271</v>
      </c>
      <c r="E19" s="67"/>
      <c r="F19" s="67"/>
      <c r="G19" s="67"/>
      <c r="H19" s="67"/>
    </row>
    <row r="20" spans="1:8" x14ac:dyDescent="0.25">
      <c r="A20" s="107" t="s">
        <v>916</v>
      </c>
      <c r="B20" s="109" t="s">
        <v>897</v>
      </c>
      <c r="C20" s="125">
        <v>290</v>
      </c>
      <c r="D20" s="124">
        <f t="shared" si="0"/>
        <v>293.93221463712291</v>
      </c>
      <c r="E20" s="67"/>
      <c r="F20" s="67"/>
      <c r="G20" s="67"/>
      <c r="H20" s="67"/>
    </row>
    <row r="21" spans="1:8" x14ac:dyDescent="0.25">
      <c r="A21" s="107" t="s">
        <v>917</v>
      </c>
      <c r="B21" s="109" t="s">
        <v>897</v>
      </c>
      <c r="C21" s="125">
        <v>236</v>
      </c>
      <c r="D21" s="124">
        <f t="shared" si="0"/>
        <v>239.20000915296902</v>
      </c>
      <c r="E21" s="67"/>
      <c r="F21" s="67"/>
      <c r="G21" s="67"/>
      <c r="H21" s="67"/>
    </row>
    <row r="22" spans="1:8" x14ac:dyDescent="0.25">
      <c r="A22" s="107" t="s">
        <v>918</v>
      </c>
      <c r="B22" s="109" t="s">
        <v>897</v>
      </c>
      <c r="C22" s="125">
        <v>249</v>
      </c>
      <c r="D22" s="124">
        <f t="shared" si="0"/>
        <v>252.37628084359864</v>
      </c>
      <c r="E22" s="67"/>
      <c r="F22" s="67"/>
      <c r="G22" s="67"/>
      <c r="H22" s="67"/>
    </row>
    <row r="23" spans="1:8" x14ac:dyDescent="0.25">
      <c r="A23" s="107" t="s">
        <v>919</v>
      </c>
      <c r="B23" s="109" t="s">
        <v>897</v>
      </c>
      <c r="C23" s="125">
        <v>344</v>
      </c>
      <c r="D23" s="124">
        <f t="shared" si="0"/>
        <v>348.66442012127681</v>
      </c>
      <c r="E23" s="67"/>
      <c r="F23" s="67"/>
      <c r="G23" s="67"/>
      <c r="H23" s="67"/>
    </row>
    <row r="24" spans="1:8" x14ac:dyDescent="0.25">
      <c r="A24" s="107" t="s">
        <v>920</v>
      </c>
      <c r="B24" s="109" t="s">
        <v>897</v>
      </c>
      <c r="C24" s="111">
        <v>262</v>
      </c>
      <c r="D24" s="124">
        <f t="shared" si="0"/>
        <v>265.55255253422831</v>
      </c>
      <c r="E24" s="67"/>
      <c r="F24" s="67"/>
      <c r="G24" s="67"/>
      <c r="H24" s="67"/>
    </row>
    <row r="25" spans="1:8" x14ac:dyDescent="0.25">
      <c r="A25" s="107" t="s">
        <v>921</v>
      </c>
      <c r="B25" s="109" t="s">
        <v>897</v>
      </c>
      <c r="C25" s="111">
        <v>298</v>
      </c>
      <c r="D25" s="124">
        <f t="shared" si="0"/>
        <v>302.04068952366424</v>
      </c>
      <c r="E25" s="67"/>
      <c r="F25" s="67"/>
      <c r="G25" s="67"/>
      <c r="H25" s="67"/>
    </row>
    <row r="26" spans="1:8" x14ac:dyDescent="0.25">
      <c r="A26" s="107" t="s">
        <v>922</v>
      </c>
      <c r="B26" s="109" t="s">
        <v>897</v>
      </c>
      <c r="C26" s="111">
        <v>323</v>
      </c>
      <c r="D26" s="124">
        <f t="shared" si="0"/>
        <v>327.37967354410586</v>
      </c>
      <c r="E26" s="67"/>
      <c r="F26" s="67"/>
      <c r="G26" s="67"/>
      <c r="H26" s="67"/>
    </row>
    <row r="27" spans="1:8" x14ac:dyDescent="0.25">
      <c r="A27" s="107" t="s">
        <v>923</v>
      </c>
      <c r="B27" s="109" t="s">
        <v>897</v>
      </c>
      <c r="C27" s="125">
        <v>312</v>
      </c>
      <c r="D27" s="124">
        <f t="shared" si="0"/>
        <v>316.23052057511154</v>
      </c>
      <c r="E27" s="67"/>
      <c r="F27" s="67"/>
      <c r="G27" s="67"/>
      <c r="H27" s="67"/>
    </row>
    <row r="28" spans="1:8" x14ac:dyDescent="0.25">
      <c r="A28" s="107" t="s">
        <v>924</v>
      </c>
      <c r="B28" s="109" t="s">
        <v>897</v>
      </c>
      <c r="C28" s="125">
        <v>317</v>
      </c>
      <c r="D28" s="124">
        <f t="shared" si="0"/>
        <v>321.29831737919989</v>
      </c>
      <c r="E28" s="67"/>
      <c r="F28" s="67"/>
      <c r="G28" s="67"/>
      <c r="H28" s="67"/>
    </row>
    <row r="29" spans="1:8" x14ac:dyDescent="0.25">
      <c r="A29" s="107" t="s">
        <v>925</v>
      </c>
      <c r="B29" s="109" t="s">
        <v>897</v>
      </c>
      <c r="C29" s="125">
        <v>424</v>
      </c>
      <c r="D29" s="124">
        <f t="shared" si="0"/>
        <v>429.74916898669011</v>
      </c>
      <c r="E29" s="67"/>
      <c r="F29" s="67"/>
      <c r="G29" s="67"/>
      <c r="H29" s="67"/>
    </row>
    <row r="30" spans="1:8" x14ac:dyDescent="0.25">
      <c r="A30" s="107" t="s">
        <v>926</v>
      </c>
      <c r="B30" s="109" t="s">
        <v>897</v>
      </c>
      <c r="C30" s="125">
        <v>476</v>
      </c>
      <c r="D30" s="124">
        <f t="shared" si="0"/>
        <v>482.4542557492087</v>
      </c>
      <c r="E30" s="67"/>
      <c r="F30" s="67"/>
      <c r="G30" s="67"/>
      <c r="H30" s="67"/>
    </row>
    <row r="31" spans="1:8" x14ac:dyDescent="0.25">
      <c r="A31" s="107" t="s">
        <v>927</v>
      </c>
      <c r="B31" s="109" t="s">
        <v>897</v>
      </c>
      <c r="C31" s="125">
        <v>497</v>
      </c>
      <c r="D31" s="124">
        <f t="shared" si="0"/>
        <v>503.73900232637965</v>
      </c>
      <c r="E31" s="67"/>
      <c r="F31" s="67"/>
      <c r="G31" s="67"/>
      <c r="H31" s="67"/>
    </row>
    <row r="32" spans="1:8" x14ac:dyDescent="0.25">
      <c r="A32" s="107" t="s">
        <v>928</v>
      </c>
      <c r="B32" s="109" t="s">
        <v>897</v>
      </c>
      <c r="C32" s="125">
        <v>588</v>
      </c>
      <c r="D32" s="124">
        <f t="shared" si="0"/>
        <v>595.97290416078727</v>
      </c>
      <c r="E32" s="67"/>
      <c r="F32" s="67"/>
      <c r="G32" s="67"/>
      <c r="H32" s="67"/>
    </row>
    <row r="33" spans="1:8" x14ac:dyDescent="0.25">
      <c r="A33" s="126" t="s">
        <v>929</v>
      </c>
      <c r="B33" s="127" t="s">
        <v>33</v>
      </c>
      <c r="C33" s="128">
        <v>5400</v>
      </c>
      <c r="D33" s="124">
        <f t="shared" si="0"/>
        <v>5473.2205484153919</v>
      </c>
      <c r="E33" s="67"/>
      <c r="F33" s="67"/>
      <c r="G33" s="67"/>
      <c r="H33" s="67"/>
    </row>
    <row r="34" spans="1:8" x14ac:dyDescent="0.25">
      <c r="A34" s="129" t="s">
        <v>930</v>
      </c>
      <c r="B34" s="130" t="s">
        <v>931</v>
      </c>
      <c r="C34" s="128">
        <v>425</v>
      </c>
      <c r="D34" s="124">
        <f t="shared" si="0"/>
        <v>430.76272834750773</v>
      </c>
      <c r="E34" s="67"/>
      <c r="F34" s="67"/>
      <c r="G34" s="67"/>
      <c r="H34" s="67"/>
    </row>
    <row r="35" spans="1:8" x14ac:dyDescent="0.25">
      <c r="A35" s="129" t="s">
        <v>932</v>
      </c>
      <c r="B35" s="130" t="s">
        <v>33</v>
      </c>
      <c r="C35" s="128">
        <v>7200</v>
      </c>
      <c r="D35" s="124">
        <f t="shared" si="0"/>
        <v>7297.6273978871895</v>
      </c>
      <c r="E35" s="67"/>
      <c r="F35" s="67"/>
      <c r="G35" s="67"/>
      <c r="H35" s="67"/>
    </row>
    <row r="36" spans="1:8" x14ac:dyDescent="0.25">
      <c r="A36" s="129" t="s">
        <v>933</v>
      </c>
      <c r="B36" s="130" t="s">
        <v>931</v>
      </c>
      <c r="C36" s="128">
        <v>640</v>
      </c>
      <c r="D36" s="124">
        <f t="shared" si="0"/>
        <v>648.67799092330586</v>
      </c>
      <c r="E36" s="67"/>
      <c r="F36" s="67"/>
      <c r="G36" s="67"/>
      <c r="H36" s="67"/>
    </row>
    <row r="37" spans="1:8" x14ac:dyDescent="0.25">
      <c r="A37" s="122" t="s">
        <v>934</v>
      </c>
      <c r="B37" s="130" t="s">
        <v>935</v>
      </c>
      <c r="C37" s="124">
        <v>45</v>
      </c>
      <c r="D37" s="124">
        <f t="shared" si="0"/>
        <v>45.61017123679494</v>
      </c>
      <c r="E37" s="67"/>
      <c r="F37" s="67"/>
      <c r="G37" s="67"/>
      <c r="H37" s="67"/>
    </row>
    <row r="38" spans="1:8" x14ac:dyDescent="0.25">
      <c r="A38" s="122" t="s">
        <v>936</v>
      </c>
      <c r="B38" s="130" t="s">
        <v>937</v>
      </c>
      <c r="C38" s="124">
        <v>70</v>
      </c>
      <c r="D38" s="124">
        <f t="shared" si="0"/>
        <v>70.949155257236569</v>
      </c>
      <c r="E38" s="67"/>
      <c r="F38" s="67"/>
      <c r="G38" s="67"/>
      <c r="H38" s="67"/>
    </row>
    <row r="39" spans="1:8" x14ac:dyDescent="0.25">
      <c r="A39" s="113" t="s">
        <v>899</v>
      </c>
      <c r="B39" s="131" t="s">
        <v>937</v>
      </c>
      <c r="C39" s="125">
        <v>15</v>
      </c>
      <c r="D39" s="124">
        <f t="shared" si="0"/>
        <v>15.20339041226498</v>
      </c>
      <c r="E39" s="67"/>
      <c r="F39" s="67"/>
      <c r="G39" s="67"/>
      <c r="H39" s="67"/>
    </row>
  </sheetData>
  <mergeCells count="2">
    <mergeCell ref="B1:D3"/>
    <mergeCell ref="A5:D5"/>
  </mergeCells>
  <pageMargins left="0.7" right="0.7" top="0.75" bottom="0.75" header="0.3" footer="0.3"/>
  <pageSetup scale="92" orientation="portrait" verticalDpi="0" r:id="rId1"/>
  <colBreaks count="1" manualBreakCount="1">
    <brk id="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BD1AA-ECB1-4013-9178-60A4D1A78D5D}">
  <dimension ref="A1:G11"/>
  <sheetViews>
    <sheetView zoomScaleNormal="100" workbookViewId="0">
      <selection activeCell="G15" sqref="G15"/>
    </sheetView>
  </sheetViews>
  <sheetFormatPr defaultRowHeight="15" x14ac:dyDescent="0.25"/>
  <cols>
    <col min="1" max="1" width="38.140625" customWidth="1"/>
    <col min="2" max="2" width="20.140625" customWidth="1"/>
    <col min="3" max="3" width="22.85546875" hidden="1" customWidth="1"/>
    <col min="4" max="4" width="36.7109375" customWidth="1"/>
  </cols>
  <sheetData>
    <row r="1" spans="1:7" x14ac:dyDescent="0.25">
      <c r="A1" s="116"/>
      <c r="B1" s="177" t="s">
        <v>889</v>
      </c>
      <c r="C1" s="178"/>
      <c r="D1" s="179"/>
      <c r="E1" s="67"/>
      <c r="F1" s="67"/>
      <c r="G1" s="67"/>
    </row>
    <row r="2" spans="1:7" x14ac:dyDescent="0.25">
      <c r="A2" s="117"/>
      <c r="B2" s="180"/>
      <c r="C2" s="181"/>
      <c r="D2" s="182"/>
      <c r="E2" s="67"/>
      <c r="F2">
        <v>13110.5</v>
      </c>
      <c r="G2" s="100">
        <v>44713</v>
      </c>
    </row>
    <row r="3" spans="1:7" ht="24" customHeight="1" x14ac:dyDescent="0.25">
      <c r="A3" s="118"/>
      <c r="B3" s="183"/>
      <c r="C3" s="184"/>
      <c r="D3" s="185"/>
      <c r="E3" s="67"/>
      <c r="F3">
        <v>13288.27</v>
      </c>
      <c r="G3" s="100">
        <v>45047</v>
      </c>
    </row>
    <row r="4" spans="1:7" x14ac:dyDescent="0.25">
      <c r="A4" s="119" t="s">
        <v>1</v>
      </c>
      <c r="B4" s="120" t="s">
        <v>891</v>
      </c>
      <c r="C4" s="121" t="s">
        <v>892</v>
      </c>
      <c r="D4" s="121" t="s">
        <v>893</v>
      </c>
      <c r="E4" s="67"/>
      <c r="F4" s="67"/>
      <c r="G4" s="67"/>
    </row>
    <row r="5" spans="1:7" x14ac:dyDescent="0.25">
      <c r="A5" s="186" t="s">
        <v>938</v>
      </c>
      <c r="B5" s="187"/>
      <c r="C5" s="187"/>
      <c r="D5" s="188"/>
      <c r="E5" s="67"/>
      <c r="F5" s="67"/>
      <c r="G5" s="67"/>
    </row>
    <row r="6" spans="1:7" x14ac:dyDescent="0.25">
      <c r="A6" s="122" t="s">
        <v>939</v>
      </c>
      <c r="B6" s="123" t="s">
        <v>897</v>
      </c>
      <c r="C6" s="124">
        <v>72</v>
      </c>
      <c r="D6" s="124">
        <f>C6*$F$3/$F$2</f>
        <v>72.976273978871902</v>
      </c>
      <c r="E6" s="67"/>
      <c r="F6" s="67"/>
      <c r="G6" s="67"/>
    </row>
    <row r="7" spans="1:7" x14ac:dyDescent="0.25">
      <c r="A7" s="122" t="s">
        <v>934</v>
      </c>
      <c r="B7" s="130" t="s">
        <v>935</v>
      </c>
      <c r="C7" s="124">
        <v>45</v>
      </c>
      <c r="D7" s="124">
        <f t="shared" ref="D7:D8" si="0">C7*$F$3/$F$2</f>
        <v>45.61017123679494</v>
      </c>
      <c r="E7" s="67"/>
      <c r="F7" s="132"/>
      <c r="G7" s="67"/>
    </row>
    <row r="8" spans="1:7" ht="15.75" thickBot="1" x14ac:dyDescent="0.3">
      <c r="A8" s="133" t="s">
        <v>936</v>
      </c>
      <c r="B8" s="134" t="s">
        <v>937</v>
      </c>
      <c r="C8" s="135">
        <v>70</v>
      </c>
      <c r="D8" s="135">
        <f t="shared" si="0"/>
        <v>70.949155257236569</v>
      </c>
      <c r="E8" s="67"/>
      <c r="F8" s="67"/>
      <c r="G8" s="67"/>
    </row>
    <row r="9" spans="1:7" ht="15.75" thickTop="1" x14ac:dyDescent="0.25">
      <c r="A9" s="136" t="s">
        <v>940</v>
      </c>
      <c r="B9" s="96" t="s">
        <v>897</v>
      </c>
      <c r="C9" s="137">
        <f>C6+C7/27*1*4+C8/9*3</f>
        <v>102</v>
      </c>
      <c r="D9" s="137">
        <f>D6+D7/27*1*4+D8/9*3</f>
        <v>103.38305480340186</v>
      </c>
      <c r="E9" s="67"/>
      <c r="F9" s="67"/>
      <c r="G9" s="67"/>
    </row>
    <row r="10" spans="1:7" x14ac:dyDescent="0.25">
      <c r="A10" s="138"/>
      <c r="B10" s="67"/>
      <c r="C10" s="67"/>
      <c r="D10" s="139"/>
      <c r="E10" s="67"/>
      <c r="F10" s="67"/>
      <c r="G10" s="67"/>
    </row>
    <row r="11" spans="1:7" x14ac:dyDescent="0.25">
      <c r="A11" s="140" t="s">
        <v>941</v>
      </c>
      <c r="B11" s="141"/>
      <c r="C11" s="141"/>
      <c r="D11" s="142"/>
      <c r="E11" s="67"/>
      <c r="F11" s="67"/>
      <c r="G11" s="67"/>
    </row>
  </sheetData>
  <mergeCells count="2">
    <mergeCell ref="B1:D3"/>
    <mergeCell ref="A5:D5"/>
  </mergeCells>
  <pageMargins left="0.7" right="0.7" top="0.75" bottom="0.75" header="0.3" footer="0.3"/>
  <pageSetup scale="95" orientation="portrait" verticalDpi="0" r:id="rId1"/>
  <colBreaks count="1" manualBreakCount="1">
    <brk id="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8AECB-0C45-47E2-8AF5-B5DAE53FF8BE}">
  <dimension ref="A1:G10"/>
  <sheetViews>
    <sheetView zoomScaleNormal="100" workbookViewId="0">
      <selection activeCell="G12" sqref="G12"/>
    </sheetView>
  </sheetViews>
  <sheetFormatPr defaultRowHeight="15" x14ac:dyDescent="0.25"/>
  <cols>
    <col min="1" max="1" width="39.85546875" customWidth="1"/>
    <col min="2" max="2" width="21.5703125" customWidth="1"/>
    <col min="3" max="3" width="20.7109375" hidden="1" customWidth="1"/>
    <col min="4" max="4" width="31" customWidth="1"/>
  </cols>
  <sheetData>
    <row r="1" spans="1:7" x14ac:dyDescent="0.25">
      <c r="A1" s="101"/>
      <c r="B1" s="165" t="s">
        <v>889</v>
      </c>
      <c r="C1" s="166"/>
      <c r="D1" s="189"/>
    </row>
    <row r="2" spans="1:7" x14ac:dyDescent="0.25">
      <c r="A2" s="102"/>
      <c r="B2" s="190"/>
      <c r="C2" s="191"/>
      <c r="D2" s="192"/>
      <c r="F2">
        <v>13110.5</v>
      </c>
      <c r="G2" s="100">
        <v>44713</v>
      </c>
    </row>
    <row r="3" spans="1:7" ht="23.25" customHeight="1" x14ac:dyDescent="0.25">
      <c r="A3" s="103"/>
      <c r="B3" s="193"/>
      <c r="C3" s="194"/>
      <c r="D3" s="195"/>
      <c r="F3">
        <v>13288.27</v>
      </c>
      <c r="G3" s="100">
        <v>45047</v>
      </c>
    </row>
    <row r="4" spans="1:7" x14ac:dyDescent="0.25">
      <c r="A4" s="104" t="s">
        <v>1</v>
      </c>
      <c r="B4" s="105" t="s">
        <v>891</v>
      </c>
      <c r="C4" s="121" t="s">
        <v>892</v>
      </c>
      <c r="D4" s="121" t="s">
        <v>893</v>
      </c>
    </row>
    <row r="5" spans="1:7" x14ac:dyDescent="0.25">
      <c r="A5" s="174" t="s">
        <v>942</v>
      </c>
      <c r="B5" s="175"/>
      <c r="C5" s="175"/>
      <c r="D5" s="176"/>
    </row>
    <row r="6" spans="1:7" x14ac:dyDescent="0.25">
      <c r="A6" s="107" t="s">
        <v>939</v>
      </c>
      <c r="B6" s="109" t="s">
        <v>897</v>
      </c>
      <c r="C6" s="124">
        <v>72</v>
      </c>
      <c r="D6" s="124">
        <f>C6*$F$3/$F$2</f>
        <v>72.976273978871902</v>
      </c>
    </row>
    <row r="7" spans="1:7" ht="15.75" thickBot="1" x14ac:dyDescent="0.3">
      <c r="A7" s="143" t="s">
        <v>899</v>
      </c>
      <c r="B7" s="144" t="s">
        <v>937</v>
      </c>
      <c r="C7" s="145">
        <v>15</v>
      </c>
      <c r="D7" s="135">
        <f>C7*$F$3/$F$2</f>
        <v>15.20339041226498</v>
      </c>
    </row>
    <row r="8" spans="1:7" ht="15.75" thickTop="1" x14ac:dyDescent="0.25">
      <c r="A8" s="136" t="s">
        <v>940</v>
      </c>
      <c r="B8" s="96" t="s">
        <v>897</v>
      </c>
      <c r="C8" s="137">
        <f>C6+C7/9*10</f>
        <v>88.666666666666671</v>
      </c>
      <c r="D8" s="137">
        <f>D6+D7/9*10</f>
        <v>89.868929992499659</v>
      </c>
    </row>
    <row r="9" spans="1:7" x14ac:dyDescent="0.25">
      <c r="A9" s="114"/>
      <c r="B9" s="115"/>
      <c r="C9" s="115"/>
      <c r="D9" s="146"/>
    </row>
    <row r="10" spans="1:7" x14ac:dyDescent="0.25">
      <c r="A10" s="140" t="s">
        <v>943</v>
      </c>
      <c r="B10" s="115"/>
      <c r="C10" s="115"/>
      <c r="D10" s="146"/>
    </row>
  </sheetData>
  <mergeCells count="2">
    <mergeCell ref="B1:D3"/>
    <mergeCell ref="A5:D5"/>
  </mergeCells>
  <pageMargins left="0.7" right="0.7" top="0.75" bottom="0.75" header="0.3" footer="0.3"/>
  <pageSetup scale="97" orientation="portrait" verticalDpi="0" r:id="rId1"/>
  <colBreaks count="1" manualBreakCount="1">
    <brk id="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054FA-F5BF-418D-9442-AC8D70C07CBB}">
  <dimension ref="A1:G11"/>
  <sheetViews>
    <sheetView zoomScaleNormal="100" workbookViewId="0">
      <selection activeCell="F12" sqref="F12"/>
    </sheetView>
  </sheetViews>
  <sheetFormatPr defaultRowHeight="15" x14ac:dyDescent="0.25"/>
  <cols>
    <col min="1" max="1" width="37.85546875" customWidth="1"/>
    <col min="2" max="2" width="20.5703125" customWidth="1"/>
    <col min="3" max="3" width="21.140625" hidden="1" customWidth="1"/>
    <col min="4" max="4" width="33.140625" customWidth="1"/>
  </cols>
  <sheetData>
    <row r="1" spans="1:7" x14ac:dyDescent="0.25">
      <c r="A1" s="116"/>
      <c r="B1" s="177" t="s">
        <v>889</v>
      </c>
      <c r="C1" s="178"/>
      <c r="D1" s="179"/>
      <c r="E1" s="67"/>
      <c r="F1" s="67"/>
      <c r="G1" s="67"/>
    </row>
    <row r="2" spans="1:7" x14ac:dyDescent="0.25">
      <c r="A2" s="117"/>
      <c r="B2" s="180"/>
      <c r="C2" s="181"/>
      <c r="D2" s="182"/>
      <c r="E2" s="67"/>
      <c r="F2">
        <v>13110.5</v>
      </c>
      <c r="G2" s="100">
        <v>44713</v>
      </c>
    </row>
    <row r="3" spans="1:7" ht="24" customHeight="1" x14ac:dyDescent="0.25">
      <c r="A3" s="118"/>
      <c r="B3" s="183"/>
      <c r="C3" s="184"/>
      <c r="D3" s="185"/>
      <c r="E3" s="67"/>
      <c r="F3">
        <v>13288.27</v>
      </c>
      <c r="G3" s="100">
        <v>45047</v>
      </c>
    </row>
    <row r="4" spans="1:7" x14ac:dyDescent="0.25">
      <c r="A4" s="119" t="s">
        <v>1</v>
      </c>
      <c r="B4" s="120" t="s">
        <v>891</v>
      </c>
      <c r="C4" s="121" t="s">
        <v>892</v>
      </c>
      <c r="D4" s="121" t="s">
        <v>893</v>
      </c>
      <c r="E4" s="67"/>
      <c r="F4" s="67"/>
      <c r="G4" s="67"/>
    </row>
    <row r="5" spans="1:7" x14ac:dyDescent="0.25">
      <c r="A5" s="186" t="s">
        <v>944</v>
      </c>
      <c r="B5" s="187"/>
      <c r="C5" s="187"/>
      <c r="D5" s="188"/>
      <c r="E5" s="67"/>
      <c r="F5" s="67"/>
      <c r="G5" s="67"/>
    </row>
    <row r="6" spans="1:7" x14ac:dyDescent="0.25">
      <c r="A6" s="122" t="s">
        <v>945</v>
      </c>
      <c r="B6" s="123" t="s">
        <v>897</v>
      </c>
      <c r="C6" s="124">
        <v>75</v>
      </c>
      <c r="D6" s="124">
        <f>C6*$F$3/$F$2</f>
        <v>76.016952061324886</v>
      </c>
      <c r="E6" s="67"/>
      <c r="F6" s="67"/>
      <c r="G6" s="67"/>
    </row>
    <row r="7" spans="1:7" x14ac:dyDescent="0.25">
      <c r="A7" s="122" t="s">
        <v>934</v>
      </c>
      <c r="B7" s="130" t="s">
        <v>935</v>
      </c>
      <c r="C7" s="124">
        <v>45</v>
      </c>
      <c r="D7" s="124">
        <f t="shared" ref="D7:D8" si="0">C7*$F$3/$F$2</f>
        <v>45.61017123679494</v>
      </c>
      <c r="E7" s="67"/>
      <c r="F7" s="67"/>
      <c r="G7" s="67"/>
    </row>
    <row r="8" spans="1:7" ht="15.75" thickBot="1" x14ac:dyDescent="0.3">
      <c r="A8" s="133" t="s">
        <v>936</v>
      </c>
      <c r="B8" s="134" t="s">
        <v>937</v>
      </c>
      <c r="C8" s="135">
        <v>70</v>
      </c>
      <c r="D8" s="135">
        <f t="shared" si="0"/>
        <v>70.949155257236569</v>
      </c>
      <c r="E8" s="67"/>
      <c r="F8" s="67"/>
      <c r="G8" s="67"/>
    </row>
    <row r="9" spans="1:7" ht="15.75" thickTop="1" x14ac:dyDescent="0.25">
      <c r="A9" s="136" t="s">
        <v>940</v>
      </c>
      <c r="B9" s="96" t="s">
        <v>897</v>
      </c>
      <c r="C9" s="137">
        <f>C6+C7/27*1*4+C8/9*3</f>
        <v>105</v>
      </c>
      <c r="D9" s="137">
        <f>D6+D7/27*1*4+D8/9*3</f>
        <v>106.42373288585485</v>
      </c>
      <c r="E9" s="67"/>
      <c r="F9" s="67"/>
      <c r="G9" s="67"/>
    </row>
    <row r="10" spans="1:7" x14ac:dyDescent="0.25">
      <c r="A10" s="138"/>
      <c r="B10" s="67"/>
      <c r="C10" s="67"/>
      <c r="D10" s="139"/>
      <c r="E10" s="67"/>
      <c r="F10" s="67"/>
      <c r="G10" s="67"/>
    </row>
    <row r="11" spans="1:7" x14ac:dyDescent="0.25">
      <c r="A11" s="140" t="s">
        <v>941</v>
      </c>
      <c r="B11" s="141"/>
      <c r="C11" s="141"/>
      <c r="D11" s="142"/>
      <c r="E11" s="67"/>
      <c r="F11" s="67"/>
      <c r="G11" s="67"/>
    </row>
  </sheetData>
  <mergeCells count="2">
    <mergeCell ref="B1:D3"/>
    <mergeCell ref="A5:D5"/>
  </mergeCells>
  <pageMargins left="0.7" right="0.7" top="0.75" bottom="0.75" header="0.3" footer="0.3"/>
  <pageSetup scale="97" orientation="portrait" verticalDpi="0" r:id="rId1"/>
  <colBreaks count="1" manualBreakCount="1">
    <brk id="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68888-48C8-4225-88B5-149E747A1C4F}">
  <dimension ref="A1:G10"/>
  <sheetViews>
    <sheetView zoomScaleNormal="100" workbookViewId="0">
      <selection activeCell="E25" sqref="E24:E25"/>
    </sheetView>
  </sheetViews>
  <sheetFormatPr defaultRowHeight="15" x14ac:dyDescent="0.25"/>
  <cols>
    <col min="1" max="1" width="37.7109375" customWidth="1"/>
    <col min="2" max="2" width="28.28515625" customWidth="1"/>
    <col min="3" max="3" width="22.42578125" hidden="1" customWidth="1"/>
    <col min="4" max="4" width="27.42578125" customWidth="1"/>
  </cols>
  <sheetData>
    <row r="1" spans="1:7" x14ac:dyDescent="0.25">
      <c r="A1" s="101"/>
      <c r="B1" s="165" t="s">
        <v>889</v>
      </c>
      <c r="C1" s="166"/>
      <c r="D1" s="189"/>
    </row>
    <row r="2" spans="1:7" x14ac:dyDescent="0.25">
      <c r="A2" s="102"/>
      <c r="B2" s="190"/>
      <c r="C2" s="191"/>
      <c r="D2" s="192"/>
      <c r="F2">
        <v>13110.5</v>
      </c>
      <c r="G2" s="100">
        <v>44713</v>
      </c>
    </row>
    <row r="3" spans="1:7" ht="25.5" customHeight="1" x14ac:dyDescent="0.25">
      <c r="A3" s="103"/>
      <c r="B3" s="193"/>
      <c r="C3" s="194"/>
      <c r="D3" s="195"/>
      <c r="F3">
        <v>13288.27</v>
      </c>
      <c r="G3" s="100">
        <v>45047</v>
      </c>
    </row>
    <row r="4" spans="1:7" x14ac:dyDescent="0.25">
      <c r="A4" s="104" t="s">
        <v>1</v>
      </c>
      <c r="B4" s="105" t="s">
        <v>891</v>
      </c>
      <c r="C4" s="121" t="s">
        <v>892</v>
      </c>
      <c r="D4" s="121" t="s">
        <v>893</v>
      </c>
    </row>
    <row r="5" spans="1:7" x14ac:dyDescent="0.25">
      <c r="A5" s="174" t="s">
        <v>946</v>
      </c>
      <c r="B5" s="175"/>
      <c r="C5" s="175"/>
      <c r="D5" s="176"/>
    </row>
    <row r="6" spans="1:7" x14ac:dyDescent="0.25">
      <c r="A6" s="107" t="s">
        <v>945</v>
      </c>
      <c r="B6" s="109" t="s">
        <v>897</v>
      </c>
      <c r="C6" s="124">
        <v>75</v>
      </c>
      <c r="D6" s="124">
        <f>C6*$F$3/$F$2</f>
        <v>76.016952061324886</v>
      </c>
    </row>
    <row r="7" spans="1:7" ht="15.75" thickBot="1" x14ac:dyDescent="0.3">
      <c r="A7" s="143" t="s">
        <v>899</v>
      </c>
      <c r="B7" s="144" t="s">
        <v>937</v>
      </c>
      <c r="C7" s="145">
        <v>15</v>
      </c>
      <c r="D7" s="135">
        <f>C7*$F$3/$F$2</f>
        <v>15.20339041226498</v>
      </c>
    </row>
    <row r="8" spans="1:7" ht="15.75" thickTop="1" x14ac:dyDescent="0.25">
      <c r="A8" s="136" t="s">
        <v>940</v>
      </c>
      <c r="B8" s="96" t="s">
        <v>897</v>
      </c>
      <c r="C8" s="137">
        <f>C6+C7/9*10</f>
        <v>91.666666666666671</v>
      </c>
      <c r="D8" s="137">
        <f>D6+D7/9*10</f>
        <v>92.909608074952644</v>
      </c>
    </row>
    <row r="9" spans="1:7" x14ac:dyDescent="0.25">
      <c r="A9" s="114"/>
      <c r="B9" s="115"/>
      <c r="C9" s="115"/>
      <c r="D9" s="146"/>
    </row>
    <row r="10" spans="1:7" x14ac:dyDescent="0.25">
      <c r="A10" s="140" t="s">
        <v>943</v>
      </c>
      <c r="B10" s="115"/>
      <c r="C10" s="115"/>
      <c r="D10" s="146"/>
    </row>
  </sheetData>
  <mergeCells count="2">
    <mergeCell ref="B1:D3"/>
    <mergeCell ref="A5:D5"/>
  </mergeCells>
  <pageMargins left="0.7" right="0.7" top="0.75" bottom="0.75" header="0.3" footer="0.3"/>
  <pageSetup scale="94" orientation="portrait" verticalDpi="0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325EB-D7C7-43D4-991A-BA32C5A79E2C}">
  <sheetPr>
    <pageSetUpPr fitToPage="1"/>
  </sheetPr>
  <dimension ref="B1:K30"/>
  <sheetViews>
    <sheetView view="pageBreakPreview" zoomScale="60" zoomScaleNormal="100" workbookViewId="0">
      <selection activeCell="D21" sqref="D21"/>
    </sheetView>
  </sheetViews>
  <sheetFormatPr defaultRowHeight="15" x14ac:dyDescent="0.25"/>
  <cols>
    <col min="2" max="2" width="16.7109375" style="1" customWidth="1"/>
    <col min="3" max="3" width="9.28515625" style="1" customWidth="1"/>
    <col min="4" max="4" width="92" bestFit="1" customWidth="1"/>
    <col min="5" max="5" width="17.140625" customWidth="1"/>
    <col min="6" max="10" width="14.28515625" customWidth="1"/>
    <col min="11" max="11" width="22.42578125" customWidth="1"/>
  </cols>
  <sheetData>
    <row r="1" spans="2:11" ht="15.75" thickBot="1" x14ac:dyDescent="0.3"/>
    <row r="2" spans="2:11" ht="72" customHeight="1" thickBot="1" x14ac:dyDescent="0.3">
      <c r="B2" s="147" t="s">
        <v>847</v>
      </c>
      <c r="C2" s="152"/>
      <c r="D2" s="148"/>
      <c r="E2" s="153"/>
      <c r="F2" s="153"/>
      <c r="G2" s="153"/>
      <c r="H2" s="153"/>
      <c r="I2" s="153"/>
      <c r="J2" s="153"/>
      <c r="K2" s="149"/>
    </row>
    <row r="3" spans="2:11" ht="45.75" thickBot="1" x14ac:dyDescent="0.3">
      <c r="B3" s="4" t="s">
        <v>0</v>
      </c>
      <c r="C3" s="41" t="s">
        <v>75</v>
      </c>
      <c r="D3" s="5" t="s">
        <v>1</v>
      </c>
      <c r="E3" s="19" t="s">
        <v>73</v>
      </c>
      <c r="F3" s="19" t="s">
        <v>12</v>
      </c>
      <c r="G3" s="19" t="s">
        <v>13</v>
      </c>
      <c r="H3" s="19" t="s">
        <v>14</v>
      </c>
      <c r="I3" s="19" t="s">
        <v>16</v>
      </c>
      <c r="J3" s="19" t="s">
        <v>17</v>
      </c>
      <c r="K3" s="6" t="s">
        <v>2</v>
      </c>
    </row>
    <row r="4" spans="2:11" x14ac:dyDescent="0.25">
      <c r="B4" s="20" t="s">
        <v>838</v>
      </c>
      <c r="C4" s="42"/>
      <c r="D4" s="15" t="s">
        <v>3</v>
      </c>
      <c r="E4" s="25"/>
      <c r="F4" s="25"/>
      <c r="G4" s="25"/>
      <c r="H4" s="28"/>
      <c r="I4" s="28"/>
      <c r="J4" s="28"/>
      <c r="K4" s="7"/>
    </row>
    <row r="5" spans="2:11" x14ac:dyDescent="0.25">
      <c r="B5" s="8"/>
      <c r="C5" s="43"/>
      <c r="D5" s="3"/>
      <c r="E5" s="26"/>
      <c r="F5" s="26"/>
      <c r="G5" s="26"/>
      <c r="H5" s="29"/>
      <c r="I5" s="29"/>
      <c r="J5" s="29"/>
      <c r="K5" s="9"/>
    </row>
    <row r="6" spans="2:11" x14ac:dyDescent="0.25">
      <c r="B6" s="8"/>
      <c r="C6" s="43" t="s">
        <v>76</v>
      </c>
      <c r="D6" s="21" t="s">
        <v>71</v>
      </c>
      <c r="E6" s="26">
        <v>1987</v>
      </c>
      <c r="F6" s="26">
        <v>1</v>
      </c>
      <c r="G6" s="26" t="s">
        <v>54</v>
      </c>
      <c r="H6" s="31">
        <v>0</v>
      </c>
      <c r="I6" s="38" t="s">
        <v>68</v>
      </c>
      <c r="J6" s="38" t="s">
        <v>68</v>
      </c>
      <c r="K6" s="9">
        <f t="shared" ref="K6:K7" si="0">F6*H6</f>
        <v>0</v>
      </c>
    </row>
    <row r="7" spans="2:11" x14ac:dyDescent="0.25">
      <c r="B7" s="8"/>
      <c r="C7" s="43" t="s">
        <v>76</v>
      </c>
      <c r="D7" s="21" t="s">
        <v>72</v>
      </c>
      <c r="E7" s="26">
        <v>1987</v>
      </c>
      <c r="F7" s="26">
        <v>1</v>
      </c>
      <c r="G7" s="26" t="s">
        <v>54</v>
      </c>
      <c r="H7" s="31">
        <v>0</v>
      </c>
      <c r="I7" s="38" t="s">
        <v>68</v>
      </c>
      <c r="J7" s="38" t="s">
        <v>68</v>
      </c>
      <c r="K7" s="9">
        <f t="shared" si="0"/>
        <v>0</v>
      </c>
    </row>
    <row r="8" spans="2:11" x14ac:dyDescent="0.25">
      <c r="B8" s="8"/>
      <c r="C8" s="43" t="s">
        <v>81</v>
      </c>
      <c r="D8" s="21" t="s">
        <v>31</v>
      </c>
      <c r="E8" s="26" t="s">
        <v>32</v>
      </c>
      <c r="F8" s="26">
        <v>130</v>
      </c>
      <c r="G8" s="26" t="s">
        <v>34</v>
      </c>
      <c r="H8" s="31">
        <v>1</v>
      </c>
      <c r="I8" s="38" t="s">
        <v>68</v>
      </c>
      <c r="J8" s="38" t="s">
        <v>68</v>
      </c>
      <c r="K8" s="9">
        <f>F8*H8</f>
        <v>130</v>
      </c>
    </row>
    <row r="9" spans="2:11" ht="15.75" thickBot="1" x14ac:dyDescent="0.3">
      <c r="B9" s="8"/>
      <c r="C9" s="43"/>
      <c r="D9" s="3"/>
      <c r="E9" s="26"/>
      <c r="F9" s="26"/>
      <c r="G9" s="26"/>
      <c r="H9" s="29"/>
      <c r="I9" s="29"/>
      <c r="J9" s="29"/>
      <c r="K9" s="9"/>
    </row>
    <row r="10" spans="2:11" ht="30.75" customHeight="1" thickBot="1" x14ac:dyDescent="0.3">
      <c r="B10" s="154" t="s">
        <v>850</v>
      </c>
      <c r="C10" s="155"/>
      <c r="D10" s="155"/>
      <c r="E10" s="155"/>
      <c r="F10" s="155"/>
      <c r="G10" s="155"/>
      <c r="H10" s="156"/>
      <c r="I10" s="36"/>
      <c r="J10" s="36"/>
      <c r="K10" s="13">
        <f>SUM(K4:K9)</f>
        <v>130</v>
      </c>
    </row>
    <row r="11" spans="2:11" x14ac:dyDescent="0.25">
      <c r="B11" s="40" t="s">
        <v>74</v>
      </c>
      <c r="C11" s="40"/>
    </row>
    <row r="12" spans="2:11" x14ac:dyDescent="0.25">
      <c r="B12" s="39" t="s">
        <v>91</v>
      </c>
      <c r="C12" s="39"/>
    </row>
    <row r="13" spans="2:11" x14ac:dyDescent="0.25">
      <c r="B13" s="39" t="s">
        <v>77</v>
      </c>
      <c r="C13" s="39"/>
    </row>
    <row r="14" spans="2:11" x14ac:dyDescent="0.25">
      <c r="B14" s="39" t="s">
        <v>80</v>
      </c>
      <c r="C14" s="2"/>
    </row>
    <row r="15" spans="2:11" x14ac:dyDescent="0.25">
      <c r="B15" s="2"/>
      <c r="C15" s="2"/>
    </row>
    <row r="16" spans="2:11" x14ac:dyDescent="0.25">
      <c r="B16" s="2"/>
      <c r="C16" s="2"/>
    </row>
    <row r="17" spans="2:3" x14ac:dyDescent="0.25">
      <c r="B17" s="2"/>
      <c r="C17" s="2"/>
    </row>
    <row r="18" spans="2:3" x14ac:dyDescent="0.25">
      <c r="B18" s="2"/>
      <c r="C18" s="2"/>
    </row>
    <row r="19" spans="2:3" x14ac:dyDescent="0.25">
      <c r="B19" s="2"/>
      <c r="C19" s="2"/>
    </row>
    <row r="20" spans="2:3" x14ac:dyDescent="0.25">
      <c r="B20" s="2"/>
      <c r="C20" s="2"/>
    </row>
    <row r="21" spans="2:3" x14ac:dyDescent="0.25">
      <c r="B21" s="2"/>
      <c r="C21" s="2"/>
    </row>
    <row r="22" spans="2:3" x14ac:dyDescent="0.25">
      <c r="B22" s="2"/>
      <c r="C22" s="2"/>
    </row>
    <row r="23" spans="2:3" x14ac:dyDescent="0.25">
      <c r="B23" s="2"/>
      <c r="C23" s="2"/>
    </row>
    <row r="24" spans="2:3" x14ac:dyDescent="0.25">
      <c r="B24" s="2"/>
      <c r="C24" s="2"/>
    </row>
    <row r="25" spans="2:3" x14ac:dyDescent="0.25">
      <c r="B25" s="2"/>
      <c r="C25" s="2"/>
    </row>
    <row r="26" spans="2:3" x14ac:dyDescent="0.25">
      <c r="B26" s="2"/>
      <c r="C26" s="2"/>
    </row>
    <row r="27" spans="2:3" x14ac:dyDescent="0.25">
      <c r="B27" s="2"/>
      <c r="C27" s="2"/>
    </row>
    <row r="28" spans="2:3" x14ac:dyDescent="0.25">
      <c r="B28" s="2"/>
      <c r="C28" s="2"/>
    </row>
    <row r="29" spans="2:3" x14ac:dyDescent="0.25">
      <c r="B29" s="2"/>
      <c r="C29" s="2"/>
    </row>
    <row r="30" spans="2:3" x14ac:dyDescent="0.25">
      <c r="B30" s="2"/>
      <c r="C30" s="2"/>
    </row>
  </sheetData>
  <mergeCells count="2">
    <mergeCell ref="B2:K2"/>
    <mergeCell ref="B10:H10"/>
  </mergeCells>
  <pageMargins left="0.7" right="0.7" top="0.75" bottom="0.75" header="0.3" footer="0.3"/>
  <pageSetup scale="53" orientation="landscape" verticalDpi="1200" r:id="rId1"/>
  <ignoredErrors>
    <ignoredError sqref="C6:C7 B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E2331-9151-4DCD-8141-D1FB61A5C511}">
  <sheetPr>
    <pageSetUpPr fitToPage="1"/>
  </sheetPr>
  <dimension ref="B1:P57"/>
  <sheetViews>
    <sheetView zoomScaleNormal="100" workbookViewId="0">
      <selection activeCell="P17" sqref="P17"/>
    </sheetView>
  </sheetViews>
  <sheetFormatPr defaultRowHeight="15" x14ac:dyDescent="0.25"/>
  <cols>
    <col min="2" max="2" width="16.7109375" style="1" customWidth="1"/>
    <col min="3" max="3" width="9.28515625" style="1" customWidth="1"/>
    <col min="4" max="4" width="70.28515625" customWidth="1"/>
    <col min="5" max="7" width="14.28515625" customWidth="1"/>
    <col min="8" max="8" width="14.28515625" hidden="1" customWidth="1"/>
    <col min="9" max="12" width="14.28515625" customWidth="1"/>
    <col min="13" max="13" width="22.42578125" customWidth="1"/>
  </cols>
  <sheetData>
    <row r="1" spans="2:16" ht="15.75" thickBot="1" x14ac:dyDescent="0.3"/>
    <row r="2" spans="2:16" ht="72" customHeight="1" thickBot="1" x14ac:dyDescent="0.3">
      <c r="B2" s="147" t="s">
        <v>848</v>
      </c>
      <c r="C2" s="152"/>
      <c r="D2" s="148"/>
      <c r="E2" s="153"/>
      <c r="F2" s="153"/>
      <c r="G2" s="153"/>
      <c r="H2" s="153"/>
      <c r="I2" s="153"/>
      <c r="J2" s="153"/>
      <c r="K2" s="153"/>
      <c r="L2" s="153"/>
      <c r="M2" s="149"/>
    </row>
    <row r="3" spans="2:16" ht="58.5" customHeight="1" thickBot="1" x14ac:dyDescent="0.3">
      <c r="B3" s="4" t="s">
        <v>0</v>
      </c>
      <c r="C3" s="41" t="s">
        <v>75</v>
      </c>
      <c r="D3" s="5" t="s">
        <v>1</v>
      </c>
      <c r="E3" s="19" t="s">
        <v>11</v>
      </c>
      <c r="F3" s="19" t="s">
        <v>12</v>
      </c>
      <c r="G3" s="19" t="s">
        <v>13</v>
      </c>
      <c r="H3" s="19" t="s">
        <v>836</v>
      </c>
      <c r="I3" s="19" t="s">
        <v>835</v>
      </c>
      <c r="J3" s="19" t="s">
        <v>15</v>
      </c>
      <c r="K3" s="19" t="s">
        <v>16</v>
      </c>
      <c r="L3" s="19" t="s">
        <v>17</v>
      </c>
      <c r="M3" s="6" t="s">
        <v>2</v>
      </c>
    </row>
    <row r="4" spans="2:16" x14ac:dyDescent="0.25">
      <c r="B4" s="20" t="s">
        <v>840</v>
      </c>
      <c r="C4" s="42"/>
      <c r="D4" s="15" t="s">
        <v>4</v>
      </c>
      <c r="E4" s="25"/>
      <c r="F4" s="25"/>
      <c r="G4" s="25"/>
      <c r="H4" s="28"/>
      <c r="I4" s="28"/>
      <c r="J4" s="28"/>
      <c r="K4" s="16"/>
      <c r="L4" s="16"/>
      <c r="M4" s="7"/>
    </row>
    <row r="5" spans="2:16" x14ac:dyDescent="0.25">
      <c r="B5" s="8"/>
      <c r="C5" s="43"/>
      <c r="D5" s="3"/>
      <c r="E5" s="26"/>
      <c r="F5" s="26"/>
      <c r="G5" s="26"/>
      <c r="H5" s="29"/>
      <c r="I5" s="29"/>
      <c r="J5" s="29"/>
      <c r="K5" s="17"/>
      <c r="L5" s="17"/>
      <c r="M5" s="9"/>
    </row>
    <row r="6" spans="2:16" x14ac:dyDescent="0.25">
      <c r="B6" s="8"/>
      <c r="C6" s="43" t="s">
        <v>76</v>
      </c>
      <c r="D6" s="21" t="s">
        <v>18</v>
      </c>
      <c r="E6" s="26">
        <v>1997</v>
      </c>
      <c r="F6" s="26"/>
      <c r="G6" s="26"/>
      <c r="H6" s="29"/>
      <c r="I6" s="29"/>
      <c r="J6" s="29"/>
      <c r="K6" s="17"/>
      <c r="L6" s="17"/>
      <c r="M6" s="9"/>
    </row>
    <row r="7" spans="2:16" x14ac:dyDescent="0.25">
      <c r="B7" s="8"/>
      <c r="C7" s="43"/>
      <c r="D7" s="3" t="s">
        <v>35</v>
      </c>
      <c r="E7" s="26"/>
      <c r="F7" s="26">
        <v>1</v>
      </c>
      <c r="G7" s="26" t="s">
        <v>30</v>
      </c>
      <c r="H7" s="31">
        <v>2500</v>
      </c>
      <c r="I7" s="31">
        <f>H7*$O$8/$O$7</f>
        <v>2533.898402044163</v>
      </c>
      <c r="J7" s="29">
        <f t="shared" ref="J7:J14" si="0">F7*I7</f>
        <v>2533.898402044163</v>
      </c>
      <c r="K7" s="99">
        <v>13288.27</v>
      </c>
      <c r="L7" s="26">
        <v>5838</v>
      </c>
      <c r="M7" s="9">
        <f>J7*L7/K7</f>
        <v>1113.2298539338699</v>
      </c>
      <c r="O7">
        <v>13110.5</v>
      </c>
      <c r="P7" s="100">
        <v>44713</v>
      </c>
    </row>
    <row r="8" spans="2:16" x14ac:dyDescent="0.25">
      <c r="B8" s="8"/>
      <c r="C8" s="43"/>
      <c r="D8" s="3" t="s">
        <v>36</v>
      </c>
      <c r="E8" s="26"/>
      <c r="F8" s="26">
        <v>1</v>
      </c>
      <c r="G8" s="26" t="s">
        <v>30</v>
      </c>
      <c r="H8" s="31">
        <v>1500</v>
      </c>
      <c r="I8" s="31">
        <f t="shared" ref="I8:I14" si="1">H8*$O$8/$O$7</f>
        <v>1520.3390412264978</v>
      </c>
      <c r="J8" s="29">
        <f t="shared" si="0"/>
        <v>1520.3390412264978</v>
      </c>
      <c r="K8" s="99">
        <v>13288.27</v>
      </c>
      <c r="L8" s="26">
        <v>5838</v>
      </c>
      <c r="M8" s="9">
        <f t="shared" ref="M8:M12" si="2">J8*L8/K8</f>
        <v>667.93791236032189</v>
      </c>
      <c r="O8">
        <v>13288.27</v>
      </c>
      <c r="P8" s="100">
        <v>45047</v>
      </c>
    </row>
    <row r="9" spans="2:16" x14ac:dyDescent="0.25">
      <c r="B9" s="8"/>
      <c r="C9" s="43"/>
      <c r="D9" s="3" t="s">
        <v>37</v>
      </c>
      <c r="E9" s="26"/>
      <c r="F9" s="26">
        <v>1</v>
      </c>
      <c r="G9" s="26" t="s">
        <v>30</v>
      </c>
      <c r="H9" s="31">
        <v>3375</v>
      </c>
      <c r="I9" s="31">
        <f t="shared" si="1"/>
        <v>3420.7628427596201</v>
      </c>
      <c r="J9" s="29">
        <f t="shared" si="0"/>
        <v>3420.7628427596201</v>
      </c>
      <c r="K9" s="99">
        <v>13288.27</v>
      </c>
      <c r="L9" s="26">
        <v>5838</v>
      </c>
      <c r="M9" s="9">
        <f t="shared" si="2"/>
        <v>1502.8603028107243</v>
      </c>
    </row>
    <row r="10" spans="2:16" x14ac:dyDescent="0.25">
      <c r="B10" s="8"/>
      <c r="C10" s="43"/>
      <c r="D10" s="3" t="s">
        <v>39</v>
      </c>
      <c r="E10" s="26"/>
      <c r="F10" s="26">
        <v>1</v>
      </c>
      <c r="G10" s="26" t="s">
        <v>30</v>
      </c>
      <c r="H10" s="31">
        <v>1000</v>
      </c>
      <c r="I10" s="31">
        <f t="shared" si="1"/>
        <v>1013.5593608176653</v>
      </c>
      <c r="J10" s="29">
        <f t="shared" si="0"/>
        <v>1013.5593608176653</v>
      </c>
      <c r="K10" s="99">
        <v>13288.27</v>
      </c>
      <c r="L10" s="26">
        <v>5838</v>
      </c>
      <c r="M10" s="9">
        <f t="shared" si="2"/>
        <v>445.29194157354789</v>
      </c>
    </row>
    <row r="11" spans="2:16" x14ac:dyDescent="0.25">
      <c r="B11" s="8"/>
      <c r="C11" s="43"/>
      <c r="D11" s="3" t="s">
        <v>38</v>
      </c>
      <c r="E11" s="26"/>
      <c r="F11" s="26">
        <v>2</v>
      </c>
      <c r="G11" s="26" t="s">
        <v>33</v>
      </c>
      <c r="H11" s="31">
        <v>2000</v>
      </c>
      <c r="I11" s="31">
        <f t="shared" si="1"/>
        <v>2027.1187216353305</v>
      </c>
      <c r="J11" s="29">
        <f t="shared" si="0"/>
        <v>4054.2374432706611</v>
      </c>
      <c r="K11" s="99">
        <v>13288.27</v>
      </c>
      <c r="L11" s="26">
        <v>5838</v>
      </c>
      <c r="M11" s="9">
        <f t="shared" si="2"/>
        <v>1781.1677662941916</v>
      </c>
    </row>
    <row r="12" spans="2:16" x14ac:dyDescent="0.25">
      <c r="B12" s="8"/>
      <c r="C12" s="43"/>
      <c r="D12" s="3" t="s">
        <v>40</v>
      </c>
      <c r="E12" s="26"/>
      <c r="F12" s="26">
        <v>1</v>
      </c>
      <c r="G12" s="26" t="s">
        <v>30</v>
      </c>
      <c r="H12" s="31">
        <v>7200</v>
      </c>
      <c r="I12" s="31">
        <f t="shared" si="1"/>
        <v>7297.6273978871895</v>
      </c>
      <c r="J12" s="29">
        <f t="shared" si="0"/>
        <v>7297.6273978871895</v>
      </c>
      <c r="K12" s="99">
        <v>13288.27</v>
      </c>
      <c r="L12" s="26">
        <v>5838</v>
      </c>
      <c r="M12" s="9">
        <f t="shared" si="2"/>
        <v>3206.1019793295445</v>
      </c>
    </row>
    <row r="13" spans="2:16" x14ac:dyDescent="0.25">
      <c r="B13" s="8"/>
      <c r="C13" s="43"/>
      <c r="D13" s="3" t="s">
        <v>67</v>
      </c>
      <c r="E13" s="26"/>
      <c r="F13" s="26">
        <v>1</v>
      </c>
      <c r="G13" s="26" t="s">
        <v>30</v>
      </c>
      <c r="H13" s="31">
        <v>2000</v>
      </c>
      <c r="I13" s="31">
        <f t="shared" si="1"/>
        <v>2027.1187216353305</v>
      </c>
      <c r="J13" s="29">
        <f t="shared" si="0"/>
        <v>2027.1187216353305</v>
      </c>
      <c r="K13" s="99">
        <v>13288.27</v>
      </c>
      <c r="L13" s="26">
        <v>5838</v>
      </c>
      <c r="M13" s="9">
        <f t="shared" ref="M13" si="3">J13*L13/K13</f>
        <v>890.58388314709578</v>
      </c>
    </row>
    <row r="14" spans="2:16" x14ac:dyDescent="0.25">
      <c r="B14" s="8"/>
      <c r="C14" s="43"/>
      <c r="D14" s="3" t="s">
        <v>41</v>
      </c>
      <c r="E14" s="26"/>
      <c r="F14" s="26">
        <v>1</v>
      </c>
      <c r="G14" s="26" t="s">
        <v>30</v>
      </c>
      <c r="H14" s="31">
        <v>10000</v>
      </c>
      <c r="I14" s="31">
        <f t="shared" si="1"/>
        <v>10135.593608176652</v>
      </c>
      <c r="J14" s="29">
        <f t="shared" si="0"/>
        <v>10135.593608176652</v>
      </c>
      <c r="K14" s="99">
        <v>13288.27</v>
      </c>
      <c r="L14" s="26">
        <v>5838</v>
      </c>
      <c r="M14" s="9">
        <f>J14*L14/K14</f>
        <v>4452.9194157354796</v>
      </c>
    </row>
    <row r="15" spans="2:16" x14ac:dyDescent="0.25">
      <c r="B15" s="8"/>
      <c r="C15" s="43"/>
      <c r="D15" s="3"/>
      <c r="E15" s="26"/>
      <c r="F15" s="26"/>
      <c r="G15" s="26"/>
      <c r="H15" s="33" t="s">
        <v>55</v>
      </c>
      <c r="I15" s="33" t="s">
        <v>55</v>
      </c>
      <c r="J15" s="35">
        <f>SUM(J7:J14)</f>
        <v>32003.136817817784</v>
      </c>
      <c r="K15" s="34"/>
      <c r="L15" s="33" t="s">
        <v>55</v>
      </c>
      <c r="M15" s="9">
        <f>SUM(M7:M14)</f>
        <v>14060.093055184776</v>
      </c>
    </row>
    <row r="16" spans="2:16" x14ac:dyDescent="0.25">
      <c r="B16" s="8"/>
      <c r="C16" s="43" t="s">
        <v>76</v>
      </c>
      <c r="D16" s="21" t="s">
        <v>19</v>
      </c>
      <c r="E16" s="26">
        <v>1997</v>
      </c>
      <c r="F16" s="26"/>
      <c r="G16" s="26"/>
      <c r="H16" s="29"/>
      <c r="I16" s="29"/>
      <c r="J16" s="29"/>
      <c r="K16" s="17"/>
      <c r="L16" s="17"/>
      <c r="M16" s="9"/>
    </row>
    <row r="17" spans="2:13" x14ac:dyDescent="0.25">
      <c r="B17" s="8"/>
      <c r="C17" s="43"/>
      <c r="D17" s="3" t="s">
        <v>35</v>
      </c>
      <c r="E17" s="26"/>
      <c r="F17" s="26">
        <v>1</v>
      </c>
      <c r="G17" s="26" t="s">
        <v>30</v>
      </c>
      <c r="H17" s="31">
        <v>2500</v>
      </c>
      <c r="I17" s="31">
        <f t="shared" ref="I17:I24" si="4">H17*$O$8/$O$7</f>
        <v>2533.898402044163</v>
      </c>
      <c r="J17" s="29">
        <f t="shared" ref="J17:J24" si="5">F17*I17</f>
        <v>2533.898402044163</v>
      </c>
      <c r="K17" s="99">
        <v>13288.27</v>
      </c>
      <c r="L17" s="26">
        <v>5838</v>
      </c>
      <c r="M17" s="9">
        <f>J17*L17/K17</f>
        <v>1113.2298539338699</v>
      </c>
    </row>
    <row r="18" spans="2:13" x14ac:dyDescent="0.25">
      <c r="B18" s="8"/>
      <c r="C18" s="43"/>
      <c r="D18" s="3" t="s">
        <v>36</v>
      </c>
      <c r="E18" s="26"/>
      <c r="F18" s="26">
        <v>1</v>
      </c>
      <c r="G18" s="26" t="s">
        <v>30</v>
      </c>
      <c r="H18" s="31">
        <v>1500</v>
      </c>
      <c r="I18" s="31">
        <f t="shared" si="4"/>
        <v>1520.3390412264978</v>
      </c>
      <c r="J18" s="29">
        <f t="shared" si="5"/>
        <v>1520.3390412264978</v>
      </c>
      <c r="K18" s="99">
        <v>13288.27</v>
      </c>
      <c r="L18" s="26">
        <v>5838</v>
      </c>
      <c r="M18" s="9">
        <f t="shared" ref="M18:M24" si="6">J18*L18/K18</f>
        <v>667.93791236032189</v>
      </c>
    </row>
    <row r="19" spans="2:13" x14ac:dyDescent="0.25">
      <c r="B19" s="8"/>
      <c r="C19" s="43"/>
      <c r="D19" s="3" t="s">
        <v>37</v>
      </c>
      <c r="E19" s="26"/>
      <c r="F19" s="26">
        <v>1</v>
      </c>
      <c r="G19" s="26" t="s">
        <v>30</v>
      </c>
      <c r="H19" s="31">
        <v>3375</v>
      </c>
      <c r="I19" s="31">
        <f t="shared" si="4"/>
        <v>3420.7628427596201</v>
      </c>
      <c r="J19" s="29">
        <f t="shared" si="5"/>
        <v>3420.7628427596201</v>
      </c>
      <c r="K19" s="99">
        <v>13288.27</v>
      </c>
      <c r="L19" s="26">
        <v>5838</v>
      </c>
      <c r="M19" s="9">
        <f t="shared" si="6"/>
        <v>1502.8603028107243</v>
      </c>
    </row>
    <row r="20" spans="2:13" x14ac:dyDescent="0.25">
      <c r="B20" s="8"/>
      <c r="C20" s="43"/>
      <c r="D20" s="3" t="s">
        <v>39</v>
      </c>
      <c r="E20" s="26"/>
      <c r="F20" s="26">
        <v>1</v>
      </c>
      <c r="G20" s="26" t="s">
        <v>30</v>
      </c>
      <c r="H20" s="31">
        <v>1000</v>
      </c>
      <c r="I20" s="31">
        <f t="shared" si="4"/>
        <v>1013.5593608176653</v>
      </c>
      <c r="J20" s="29">
        <f t="shared" si="5"/>
        <v>1013.5593608176653</v>
      </c>
      <c r="K20" s="99">
        <v>13288.27</v>
      </c>
      <c r="L20" s="26">
        <v>5838</v>
      </c>
      <c r="M20" s="9">
        <f t="shared" si="6"/>
        <v>445.29194157354789</v>
      </c>
    </row>
    <row r="21" spans="2:13" x14ac:dyDescent="0.25">
      <c r="B21" s="8"/>
      <c r="C21" s="43"/>
      <c r="D21" s="3" t="s">
        <v>38</v>
      </c>
      <c r="E21" s="26"/>
      <c r="F21" s="26">
        <v>2</v>
      </c>
      <c r="G21" s="26" t="s">
        <v>33</v>
      </c>
      <c r="H21" s="31">
        <v>2000</v>
      </c>
      <c r="I21" s="31">
        <f t="shared" si="4"/>
        <v>2027.1187216353305</v>
      </c>
      <c r="J21" s="29">
        <f t="shared" si="5"/>
        <v>4054.2374432706611</v>
      </c>
      <c r="K21" s="99">
        <v>13288.27</v>
      </c>
      <c r="L21" s="26">
        <v>5838</v>
      </c>
      <c r="M21" s="9">
        <f t="shared" si="6"/>
        <v>1781.1677662941916</v>
      </c>
    </row>
    <row r="22" spans="2:13" x14ac:dyDescent="0.25">
      <c r="B22" s="8"/>
      <c r="C22" s="43"/>
      <c r="D22" s="3" t="s">
        <v>40</v>
      </c>
      <c r="E22" s="26"/>
      <c r="F22" s="26">
        <v>1</v>
      </c>
      <c r="G22" s="26" t="s">
        <v>30</v>
      </c>
      <c r="H22" s="31">
        <v>7200</v>
      </c>
      <c r="I22" s="31">
        <f t="shared" si="4"/>
        <v>7297.6273978871895</v>
      </c>
      <c r="J22" s="29">
        <f t="shared" si="5"/>
        <v>7297.6273978871895</v>
      </c>
      <c r="K22" s="99">
        <v>13288.27</v>
      </c>
      <c r="L22" s="26">
        <v>5838</v>
      </c>
      <c r="M22" s="9">
        <f t="shared" si="6"/>
        <v>3206.1019793295445</v>
      </c>
    </row>
    <row r="23" spans="2:13" x14ac:dyDescent="0.25">
      <c r="B23" s="8"/>
      <c r="C23" s="43"/>
      <c r="D23" s="3" t="s">
        <v>67</v>
      </c>
      <c r="E23" s="26"/>
      <c r="F23" s="26">
        <v>1</v>
      </c>
      <c r="G23" s="26" t="s">
        <v>30</v>
      </c>
      <c r="H23" s="31">
        <v>2000</v>
      </c>
      <c r="I23" s="31">
        <f t="shared" si="4"/>
        <v>2027.1187216353305</v>
      </c>
      <c r="J23" s="29">
        <f t="shared" si="5"/>
        <v>2027.1187216353305</v>
      </c>
      <c r="K23" s="99">
        <v>13288.27</v>
      </c>
      <c r="L23" s="26">
        <v>5838</v>
      </c>
      <c r="M23" s="9">
        <f t="shared" si="6"/>
        <v>890.58388314709578</v>
      </c>
    </row>
    <row r="24" spans="2:13" x14ac:dyDescent="0.25">
      <c r="B24" s="8"/>
      <c r="C24" s="43"/>
      <c r="D24" s="3" t="s">
        <v>41</v>
      </c>
      <c r="E24" s="26"/>
      <c r="F24" s="26">
        <v>1</v>
      </c>
      <c r="G24" s="26" t="s">
        <v>30</v>
      </c>
      <c r="H24" s="31">
        <v>10000</v>
      </c>
      <c r="I24" s="31">
        <f t="shared" si="4"/>
        <v>10135.593608176652</v>
      </c>
      <c r="J24" s="29">
        <f t="shared" si="5"/>
        <v>10135.593608176652</v>
      </c>
      <c r="K24" s="99">
        <v>13288.27</v>
      </c>
      <c r="L24" s="26">
        <v>5838</v>
      </c>
      <c r="M24" s="9">
        <f t="shared" si="6"/>
        <v>4452.9194157354796</v>
      </c>
    </row>
    <row r="25" spans="2:13" x14ac:dyDescent="0.25">
      <c r="B25" s="8"/>
      <c r="C25" s="43"/>
      <c r="D25" s="3"/>
      <c r="E25" s="26"/>
      <c r="F25" s="26"/>
      <c r="G25" s="26"/>
      <c r="H25" s="33" t="s">
        <v>55</v>
      </c>
      <c r="I25" s="33" t="s">
        <v>55</v>
      </c>
      <c r="J25" s="35">
        <f>SUM(J17:J24)</f>
        <v>32003.136817817784</v>
      </c>
      <c r="K25" s="26"/>
      <c r="L25" s="33" t="s">
        <v>55</v>
      </c>
      <c r="M25" s="9">
        <f>SUM(M17:M24)</f>
        <v>14060.093055184776</v>
      </c>
    </row>
    <row r="26" spans="2:13" x14ac:dyDescent="0.25">
      <c r="B26" s="8"/>
      <c r="C26" s="43" t="s">
        <v>76</v>
      </c>
      <c r="D26" s="21" t="s">
        <v>20</v>
      </c>
      <c r="E26" s="26">
        <v>1997</v>
      </c>
      <c r="F26" s="26"/>
      <c r="G26" s="26"/>
      <c r="H26" s="29"/>
      <c r="I26" s="29"/>
      <c r="J26" s="29"/>
      <c r="K26" s="17"/>
      <c r="L26" s="17"/>
      <c r="M26" s="9"/>
    </row>
    <row r="27" spans="2:13" x14ac:dyDescent="0.25">
      <c r="B27" s="10"/>
      <c r="C27" s="44"/>
      <c r="D27" s="3" t="s">
        <v>35</v>
      </c>
      <c r="E27" s="26"/>
      <c r="F27" s="26">
        <v>1</v>
      </c>
      <c r="G27" s="26" t="s">
        <v>30</v>
      </c>
      <c r="H27" s="31">
        <v>2500</v>
      </c>
      <c r="I27" s="31">
        <f t="shared" ref="I27:I34" si="7">H27*$O$8/$O$7</f>
        <v>2533.898402044163</v>
      </c>
      <c r="J27" s="29">
        <f>F27*I27</f>
        <v>2533.898402044163</v>
      </c>
      <c r="K27" s="99">
        <v>13288.27</v>
      </c>
      <c r="L27" s="26">
        <v>5838</v>
      </c>
      <c r="M27" s="9">
        <f>J27*L27/K27</f>
        <v>1113.2298539338699</v>
      </c>
    </row>
    <row r="28" spans="2:13" x14ac:dyDescent="0.25">
      <c r="B28" s="10"/>
      <c r="C28" s="44"/>
      <c r="D28" s="3" t="s">
        <v>36</v>
      </c>
      <c r="E28" s="26"/>
      <c r="F28" s="26">
        <v>1</v>
      </c>
      <c r="G28" s="26" t="s">
        <v>30</v>
      </c>
      <c r="H28" s="31">
        <v>1500</v>
      </c>
      <c r="I28" s="31">
        <f t="shared" si="7"/>
        <v>1520.3390412264978</v>
      </c>
      <c r="J28" s="29">
        <f>F28*I28</f>
        <v>1520.3390412264978</v>
      </c>
      <c r="K28" s="99">
        <v>13288.27</v>
      </c>
      <c r="L28" s="26">
        <v>5838</v>
      </c>
      <c r="M28" s="9">
        <f t="shared" ref="M28:M33" si="8">J28*L28/K28</f>
        <v>667.93791236032189</v>
      </c>
    </row>
    <row r="29" spans="2:13" x14ac:dyDescent="0.25">
      <c r="B29" s="10"/>
      <c r="C29" s="44"/>
      <c r="D29" s="3" t="s">
        <v>37</v>
      </c>
      <c r="E29" s="26"/>
      <c r="F29" s="26">
        <v>1</v>
      </c>
      <c r="G29" s="26" t="s">
        <v>30</v>
      </c>
      <c r="H29" s="31">
        <v>3375</v>
      </c>
      <c r="I29" s="31">
        <f t="shared" si="7"/>
        <v>3420.7628427596201</v>
      </c>
      <c r="J29" s="29">
        <f>F29*I29</f>
        <v>3420.7628427596201</v>
      </c>
      <c r="K29" s="99">
        <v>13288.27</v>
      </c>
      <c r="L29" s="26">
        <v>5838</v>
      </c>
      <c r="M29" s="9">
        <f t="shared" si="8"/>
        <v>1502.8603028107243</v>
      </c>
    </row>
    <row r="30" spans="2:13" x14ac:dyDescent="0.25">
      <c r="B30" s="10"/>
      <c r="C30" s="44"/>
      <c r="D30" s="3" t="s">
        <v>39</v>
      </c>
      <c r="E30" s="26"/>
      <c r="F30" s="26">
        <v>1</v>
      </c>
      <c r="G30" s="26" t="s">
        <v>30</v>
      </c>
      <c r="H30" s="31">
        <v>1000</v>
      </c>
      <c r="I30" s="31">
        <f t="shared" si="7"/>
        <v>1013.5593608176653</v>
      </c>
      <c r="J30" s="29">
        <f>F30*I30</f>
        <v>1013.5593608176653</v>
      </c>
      <c r="K30" s="99">
        <v>13288.27</v>
      </c>
      <c r="L30" s="26">
        <v>5838</v>
      </c>
      <c r="M30" s="9">
        <f t="shared" si="8"/>
        <v>445.29194157354789</v>
      </c>
    </row>
    <row r="31" spans="2:13" x14ac:dyDescent="0.25">
      <c r="B31" s="10"/>
      <c r="C31" s="44"/>
      <c r="D31" s="3" t="s">
        <v>38</v>
      </c>
      <c r="E31" s="26"/>
      <c r="F31" s="26">
        <v>2</v>
      </c>
      <c r="G31" s="26" t="s">
        <v>33</v>
      </c>
      <c r="H31" s="31">
        <v>2000</v>
      </c>
      <c r="I31" s="31">
        <f t="shared" si="7"/>
        <v>2027.1187216353305</v>
      </c>
      <c r="J31" s="29">
        <f>F31*I31</f>
        <v>4054.2374432706611</v>
      </c>
      <c r="K31" s="99">
        <v>13288.27</v>
      </c>
      <c r="L31" s="26">
        <v>5838</v>
      </c>
      <c r="M31" s="9">
        <f t="shared" si="8"/>
        <v>1781.1677662941916</v>
      </c>
    </row>
    <row r="32" spans="2:13" x14ac:dyDescent="0.25">
      <c r="B32" s="10"/>
      <c r="C32" s="44"/>
      <c r="D32" s="3" t="s">
        <v>40</v>
      </c>
      <c r="E32" s="26"/>
      <c r="F32" s="26">
        <v>1</v>
      </c>
      <c r="G32" s="26" t="s">
        <v>30</v>
      </c>
      <c r="H32" s="31">
        <v>7200</v>
      </c>
      <c r="I32" s="31">
        <f t="shared" si="7"/>
        <v>7297.6273978871895</v>
      </c>
      <c r="J32" s="29">
        <f t="shared" ref="J32:J34" si="9">F32*I32</f>
        <v>7297.6273978871895</v>
      </c>
      <c r="K32" s="99">
        <v>13288.27</v>
      </c>
      <c r="L32" s="26">
        <v>5838</v>
      </c>
      <c r="M32" s="9">
        <f t="shared" si="8"/>
        <v>3206.1019793295445</v>
      </c>
    </row>
    <row r="33" spans="2:13" x14ac:dyDescent="0.25">
      <c r="B33" s="10"/>
      <c r="C33" s="44"/>
      <c r="D33" s="3" t="s">
        <v>67</v>
      </c>
      <c r="E33" s="26"/>
      <c r="F33" s="26">
        <v>1</v>
      </c>
      <c r="G33" s="26" t="s">
        <v>30</v>
      </c>
      <c r="H33" s="31">
        <v>2000</v>
      </c>
      <c r="I33" s="31">
        <f t="shared" si="7"/>
        <v>2027.1187216353305</v>
      </c>
      <c r="J33" s="29">
        <f t="shared" si="9"/>
        <v>2027.1187216353305</v>
      </c>
      <c r="K33" s="99">
        <v>13288.27</v>
      </c>
      <c r="L33" s="26">
        <v>5838</v>
      </c>
      <c r="M33" s="9">
        <f t="shared" si="8"/>
        <v>890.58388314709578</v>
      </c>
    </row>
    <row r="34" spans="2:13" x14ac:dyDescent="0.25">
      <c r="B34" s="10"/>
      <c r="C34" s="44"/>
      <c r="D34" s="3" t="s">
        <v>41</v>
      </c>
      <c r="E34" s="26"/>
      <c r="F34" s="26">
        <v>1</v>
      </c>
      <c r="G34" s="26" t="s">
        <v>30</v>
      </c>
      <c r="H34" s="31">
        <v>10000</v>
      </c>
      <c r="I34" s="31">
        <f t="shared" si="7"/>
        <v>10135.593608176652</v>
      </c>
      <c r="J34" s="29">
        <f t="shared" si="9"/>
        <v>10135.593608176652</v>
      </c>
      <c r="K34" s="99">
        <v>13288.27</v>
      </c>
      <c r="L34" s="26">
        <v>5838</v>
      </c>
      <c r="M34" s="9">
        <f>J34*L34/K34</f>
        <v>4452.9194157354796</v>
      </c>
    </row>
    <row r="35" spans="2:13" x14ac:dyDescent="0.25">
      <c r="B35" s="10"/>
      <c r="C35" s="44"/>
      <c r="D35" s="11"/>
      <c r="E35" s="27"/>
      <c r="F35" s="27"/>
      <c r="G35" s="27"/>
      <c r="H35" s="33" t="s">
        <v>55</v>
      </c>
      <c r="I35" s="33" t="s">
        <v>55</v>
      </c>
      <c r="J35" s="35">
        <f>SUM(J27:J34)</f>
        <v>32003.136817817784</v>
      </c>
      <c r="K35" s="27"/>
      <c r="L35" s="33" t="s">
        <v>55</v>
      </c>
      <c r="M35" s="9">
        <f>SUM(M27:M34)</f>
        <v>14060.093055184776</v>
      </c>
    </row>
    <row r="36" spans="2:13" ht="15.75" thickBot="1" x14ac:dyDescent="0.3">
      <c r="B36" s="14"/>
      <c r="C36" s="44"/>
      <c r="D36" s="11"/>
      <c r="E36" s="27"/>
      <c r="F36" s="27"/>
      <c r="G36" s="27"/>
      <c r="H36" s="30"/>
      <c r="I36" s="30"/>
      <c r="J36" s="30"/>
      <c r="K36" s="18"/>
      <c r="L36" s="18"/>
      <c r="M36" s="12"/>
    </row>
    <row r="37" spans="2:13" ht="30.75" customHeight="1" thickBot="1" x14ac:dyDescent="0.3">
      <c r="B37" s="154" t="s">
        <v>851</v>
      </c>
      <c r="C37" s="155"/>
      <c r="D37" s="155"/>
      <c r="E37" s="155"/>
      <c r="F37" s="155"/>
      <c r="G37" s="155"/>
      <c r="H37" s="155"/>
      <c r="I37" s="155"/>
      <c r="J37" s="155"/>
      <c r="K37" s="155"/>
      <c r="L37" s="156"/>
      <c r="M37" s="13">
        <f>M15+M25+M35</f>
        <v>42180.279165554326</v>
      </c>
    </row>
    <row r="38" spans="2:13" x14ac:dyDescent="0.25">
      <c r="B38" s="40" t="s">
        <v>74</v>
      </c>
      <c r="C38" s="2"/>
    </row>
    <row r="39" spans="2:13" x14ac:dyDescent="0.25">
      <c r="B39" s="39" t="s">
        <v>865</v>
      </c>
      <c r="C39" s="2"/>
    </row>
    <row r="40" spans="2:13" x14ac:dyDescent="0.25">
      <c r="B40" s="2"/>
      <c r="C40" s="2"/>
    </row>
    <row r="41" spans="2:13" x14ac:dyDescent="0.25">
      <c r="B41" s="2"/>
      <c r="C41" s="2"/>
    </row>
    <row r="42" spans="2:13" x14ac:dyDescent="0.25">
      <c r="B42" s="2"/>
      <c r="C42" s="2"/>
    </row>
    <row r="43" spans="2:13" x14ac:dyDescent="0.25">
      <c r="B43" s="2"/>
      <c r="C43" s="2"/>
    </row>
    <row r="44" spans="2:13" x14ac:dyDescent="0.25">
      <c r="B44" s="2"/>
      <c r="C44" s="2"/>
    </row>
    <row r="45" spans="2:13" x14ac:dyDescent="0.25">
      <c r="B45" s="2"/>
      <c r="C45" s="2"/>
    </row>
    <row r="46" spans="2:13" x14ac:dyDescent="0.25">
      <c r="B46" s="2"/>
      <c r="C46" s="2"/>
    </row>
    <row r="47" spans="2:13" x14ac:dyDescent="0.25">
      <c r="B47" s="2"/>
      <c r="C47" s="2"/>
    </row>
    <row r="48" spans="2:13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</sheetData>
  <mergeCells count="2">
    <mergeCell ref="B2:M2"/>
    <mergeCell ref="B37:L37"/>
  </mergeCells>
  <pageMargins left="0.7" right="0.7" top="0.75" bottom="0.75" header="0.3" footer="0.3"/>
  <pageSetup scale="56" orientation="landscape" verticalDpi="1200" r:id="rId1"/>
  <ignoredErrors>
    <ignoredError sqref="C6:C26 B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CF933-F50C-4C90-874D-8773D28F6266}">
  <sheetPr>
    <pageSetUpPr fitToPage="1"/>
  </sheetPr>
  <dimension ref="B1:L49"/>
  <sheetViews>
    <sheetView zoomScaleNormal="100" workbookViewId="0">
      <selection activeCell="D19" sqref="D19"/>
    </sheetView>
  </sheetViews>
  <sheetFormatPr defaultRowHeight="15" x14ac:dyDescent="0.25"/>
  <cols>
    <col min="2" max="2" width="16.7109375" style="1" customWidth="1"/>
    <col min="3" max="3" width="9.28515625" style="1" customWidth="1"/>
    <col min="4" max="4" width="70.28515625" customWidth="1"/>
    <col min="5" max="11" width="14.28515625" customWidth="1"/>
    <col min="12" max="12" width="22.42578125" customWidth="1"/>
  </cols>
  <sheetData>
    <row r="1" spans="2:12" ht="15.75" thickBot="1" x14ac:dyDescent="0.3"/>
    <row r="2" spans="2:12" ht="72" customHeight="1" thickBot="1" x14ac:dyDescent="0.3">
      <c r="B2" s="147" t="s">
        <v>849</v>
      </c>
      <c r="C2" s="152"/>
      <c r="D2" s="148"/>
      <c r="E2" s="153"/>
      <c r="F2" s="153"/>
      <c r="G2" s="153"/>
      <c r="H2" s="153"/>
      <c r="I2" s="153"/>
      <c r="J2" s="153"/>
      <c r="K2" s="153"/>
      <c r="L2" s="149"/>
    </row>
    <row r="3" spans="2:12" ht="58.5" customHeight="1" thickBot="1" x14ac:dyDescent="0.3">
      <c r="B3" s="4" t="s">
        <v>0</v>
      </c>
      <c r="C3" s="41" t="s">
        <v>75</v>
      </c>
      <c r="D3" s="5" t="s">
        <v>1</v>
      </c>
      <c r="E3" s="19" t="s">
        <v>11</v>
      </c>
      <c r="F3" s="19" t="s">
        <v>12</v>
      </c>
      <c r="G3" s="19" t="s">
        <v>13</v>
      </c>
      <c r="H3" s="19" t="s">
        <v>14</v>
      </c>
      <c r="I3" s="19" t="s">
        <v>15</v>
      </c>
      <c r="J3" s="19" t="s">
        <v>16</v>
      </c>
      <c r="K3" s="19" t="s">
        <v>17</v>
      </c>
      <c r="L3" s="6" t="s">
        <v>2</v>
      </c>
    </row>
    <row r="4" spans="2:12" x14ac:dyDescent="0.25">
      <c r="B4" s="20" t="s">
        <v>839</v>
      </c>
      <c r="C4" s="42"/>
      <c r="D4" s="15" t="s">
        <v>5</v>
      </c>
      <c r="E4" s="25"/>
      <c r="F4" s="25"/>
      <c r="G4" s="25"/>
      <c r="H4" s="16"/>
      <c r="I4" s="16"/>
      <c r="J4" s="16"/>
      <c r="K4" s="16"/>
      <c r="L4" s="7"/>
    </row>
    <row r="5" spans="2:12" x14ac:dyDescent="0.25">
      <c r="B5" s="8"/>
      <c r="C5" s="43"/>
      <c r="D5" s="3"/>
      <c r="E5" s="26"/>
      <c r="F5" s="26"/>
      <c r="G5" s="26"/>
      <c r="H5" s="17"/>
      <c r="I5" s="17"/>
      <c r="J5" s="17"/>
      <c r="K5" s="17"/>
      <c r="L5" s="9"/>
    </row>
    <row r="6" spans="2:12" x14ac:dyDescent="0.25">
      <c r="B6" s="8"/>
      <c r="C6" s="43" t="s">
        <v>76</v>
      </c>
      <c r="D6" s="21" t="s">
        <v>21</v>
      </c>
      <c r="E6" s="3"/>
      <c r="F6" s="3"/>
      <c r="G6" s="3"/>
      <c r="H6" s="3"/>
      <c r="I6" s="17"/>
      <c r="J6" s="17"/>
      <c r="K6" s="17"/>
      <c r="L6" s="9"/>
    </row>
    <row r="7" spans="2:12" x14ac:dyDescent="0.25">
      <c r="B7" s="10"/>
      <c r="C7" s="44"/>
      <c r="D7" s="11" t="s">
        <v>42</v>
      </c>
      <c r="E7" s="26">
        <v>1960</v>
      </c>
      <c r="F7" s="26">
        <v>1</v>
      </c>
      <c r="G7" s="26" t="s">
        <v>30</v>
      </c>
      <c r="H7" s="29">
        <v>1118853.8700000001</v>
      </c>
      <c r="I7" s="37" t="s">
        <v>68</v>
      </c>
      <c r="J7" s="37" t="s">
        <v>68</v>
      </c>
      <c r="K7" s="37" t="s">
        <v>68</v>
      </c>
      <c r="L7" s="12">
        <f t="shared" ref="L7:L22" si="0">H7</f>
        <v>1118853.8700000001</v>
      </c>
    </row>
    <row r="8" spans="2:12" x14ac:dyDescent="0.25">
      <c r="B8" s="10"/>
      <c r="C8" s="44"/>
      <c r="D8" s="11" t="s">
        <v>43</v>
      </c>
      <c r="E8" s="27">
        <v>1972</v>
      </c>
      <c r="F8" s="27">
        <v>1</v>
      </c>
      <c r="G8" s="27" t="s">
        <v>30</v>
      </c>
      <c r="H8" s="30">
        <v>24085.53</v>
      </c>
      <c r="I8" s="37" t="s">
        <v>68</v>
      </c>
      <c r="J8" s="37" t="s">
        <v>68</v>
      </c>
      <c r="K8" s="37" t="s">
        <v>68</v>
      </c>
      <c r="L8" s="12">
        <f t="shared" si="0"/>
        <v>24085.53</v>
      </c>
    </row>
    <row r="9" spans="2:12" x14ac:dyDescent="0.25">
      <c r="B9" s="10"/>
      <c r="C9" s="44"/>
      <c r="D9" s="11" t="s">
        <v>44</v>
      </c>
      <c r="E9" s="27">
        <v>1981</v>
      </c>
      <c r="F9" s="27">
        <v>1</v>
      </c>
      <c r="G9" s="27" t="s">
        <v>30</v>
      </c>
      <c r="H9" s="30">
        <v>41613</v>
      </c>
      <c r="I9" s="37" t="s">
        <v>68</v>
      </c>
      <c r="J9" s="37" t="s">
        <v>68</v>
      </c>
      <c r="K9" s="37" t="s">
        <v>68</v>
      </c>
      <c r="L9" s="12">
        <f t="shared" si="0"/>
        <v>41613</v>
      </c>
    </row>
    <row r="10" spans="2:12" x14ac:dyDescent="0.25">
      <c r="B10" s="10"/>
      <c r="C10" s="44"/>
      <c r="D10" s="11" t="s">
        <v>45</v>
      </c>
      <c r="E10" s="27">
        <v>1981</v>
      </c>
      <c r="F10" s="27">
        <v>1</v>
      </c>
      <c r="G10" s="27" t="s">
        <v>30</v>
      </c>
      <c r="H10" s="30">
        <v>44592</v>
      </c>
      <c r="I10" s="37" t="s">
        <v>68</v>
      </c>
      <c r="J10" s="37" t="s">
        <v>68</v>
      </c>
      <c r="K10" s="37" t="s">
        <v>68</v>
      </c>
      <c r="L10" s="12">
        <f t="shared" si="0"/>
        <v>44592</v>
      </c>
    </row>
    <row r="11" spans="2:12" x14ac:dyDescent="0.25">
      <c r="B11" s="10"/>
      <c r="C11" s="44"/>
      <c r="D11" s="11" t="s">
        <v>46</v>
      </c>
      <c r="E11" s="27">
        <v>1982</v>
      </c>
      <c r="F11" s="27">
        <v>1</v>
      </c>
      <c r="G11" s="27" t="s">
        <v>30</v>
      </c>
      <c r="H11" s="30">
        <v>26558.45</v>
      </c>
      <c r="I11" s="37" t="s">
        <v>68</v>
      </c>
      <c r="J11" s="37" t="s">
        <v>68</v>
      </c>
      <c r="K11" s="37" t="s">
        <v>68</v>
      </c>
      <c r="L11" s="12">
        <f t="shared" si="0"/>
        <v>26558.45</v>
      </c>
    </row>
    <row r="12" spans="2:12" x14ac:dyDescent="0.25">
      <c r="B12" s="10"/>
      <c r="C12" s="44"/>
      <c r="D12" s="11" t="s">
        <v>47</v>
      </c>
      <c r="E12" s="27">
        <v>1984</v>
      </c>
      <c r="F12" s="27">
        <v>1</v>
      </c>
      <c r="G12" s="27" t="s">
        <v>30</v>
      </c>
      <c r="H12" s="30">
        <v>80903.69</v>
      </c>
      <c r="I12" s="37" t="s">
        <v>68</v>
      </c>
      <c r="J12" s="37" t="s">
        <v>68</v>
      </c>
      <c r="K12" s="37" t="s">
        <v>68</v>
      </c>
      <c r="L12" s="12">
        <f t="shared" si="0"/>
        <v>80903.69</v>
      </c>
    </row>
    <row r="13" spans="2:12" x14ac:dyDescent="0.25">
      <c r="B13" s="10"/>
      <c r="C13" s="44"/>
      <c r="D13" s="11" t="s">
        <v>48</v>
      </c>
      <c r="E13" s="27">
        <v>1984</v>
      </c>
      <c r="F13" s="27">
        <v>1</v>
      </c>
      <c r="G13" s="27" t="s">
        <v>30</v>
      </c>
      <c r="H13" s="32">
        <v>12329</v>
      </c>
      <c r="I13" s="37" t="s">
        <v>68</v>
      </c>
      <c r="J13" s="37" t="s">
        <v>68</v>
      </c>
      <c r="K13" s="37" t="s">
        <v>68</v>
      </c>
      <c r="L13" s="12">
        <f t="shared" si="0"/>
        <v>12329</v>
      </c>
    </row>
    <row r="14" spans="2:12" x14ac:dyDescent="0.25">
      <c r="B14" s="10"/>
      <c r="C14" s="44"/>
      <c r="D14" s="11" t="s">
        <v>49</v>
      </c>
      <c r="E14" s="27">
        <v>1985</v>
      </c>
      <c r="F14" s="27">
        <v>1</v>
      </c>
      <c r="G14" s="27" t="s">
        <v>30</v>
      </c>
      <c r="H14" s="32">
        <v>227084</v>
      </c>
      <c r="I14" s="37" t="s">
        <v>68</v>
      </c>
      <c r="J14" s="37" t="s">
        <v>68</v>
      </c>
      <c r="K14" s="37" t="s">
        <v>68</v>
      </c>
      <c r="L14" s="12">
        <f t="shared" si="0"/>
        <v>227084</v>
      </c>
    </row>
    <row r="15" spans="2:12" x14ac:dyDescent="0.25">
      <c r="B15" s="10"/>
      <c r="C15" s="44"/>
      <c r="D15" s="11" t="s">
        <v>50</v>
      </c>
      <c r="E15" s="27">
        <v>1986</v>
      </c>
      <c r="F15" s="27">
        <v>1</v>
      </c>
      <c r="G15" s="27" t="s">
        <v>30</v>
      </c>
      <c r="H15" s="30">
        <v>72500</v>
      </c>
      <c r="I15" s="37" t="s">
        <v>68</v>
      </c>
      <c r="J15" s="37" t="s">
        <v>68</v>
      </c>
      <c r="K15" s="37" t="s">
        <v>68</v>
      </c>
      <c r="L15" s="12">
        <f t="shared" si="0"/>
        <v>72500</v>
      </c>
    </row>
    <row r="16" spans="2:12" x14ac:dyDescent="0.25">
      <c r="B16" s="10"/>
      <c r="C16" s="44"/>
      <c r="D16" s="11" t="s">
        <v>888</v>
      </c>
      <c r="E16" s="27">
        <v>1994</v>
      </c>
      <c r="F16" s="27">
        <v>1</v>
      </c>
      <c r="G16" s="27" t="s">
        <v>30</v>
      </c>
      <c r="H16" s="30">
        <v>5859460</v>
      </c>
      <c r="I16" s="37" t="s">
        <v>68</v>
      </c>
      <c r="J16" s="37" t="s">
        <v>68</v>
      </c>
      <c r="K16" s="37" t="s">
        <v>68</v>
      </c>
      <c r="L16" s="12">
        <f t="shared" si="0"/>
        <v>5859460</v>
      </c>
    </row>
    <row r="17" spans="2:12" x14ac:dyDescent="0.25">
      <c r="B17" s="10"/>
      <c r="C17" s="44"/>
      <c r="D17" s="11" t="s">
        <v>51</v>
      </c>
      <c r="E17" s="27">
        <v>1999</v>
      </c>
      <c r="F17" s="27">
        <v>1</v>
      </c>
      <c r="G17" s="27" t="s">
        <v>30</v>
      </c>
      <c r="H17" s="30">
        <v>148500</v>
      </c>
      <c r="I17" s="37" t="s">
        <v>68</v>
      </c>
      <c r="J17" s="37" t="s">
        <v>68</v>
      </c>
      <c r="K17" s="37" t="s">
        <v>68</v>
      </c>
      <c r="L17" s="12">
        <f t="shared" si="0"/>
        <v>148500</v>
      </c>
    </row>
    <row r="18" spans="2:12" x14ac:dyDescent="0.25">
      <c r="B18" s="10"/>
      <c r="C18" s="44"/>
      <c r="D18" s="11" t="s">
        <v>52</v>
      </c>
      <c r="E18" s="27">
        <v>2004</v>
      </c>
      <c r="F18" s="27">
        <v>1</v>
      </c>
      <c r="G18" s="27" t="s">
        <v>30</v>
      </c>
      <c r="H18" s="30">
        <v>82037</v>
      </c>
      <c r="I18" s="37" t="s">
        <v>68</v>
      </c>
      <c r="J18" s="37" t="s">
        <v>68</v>
      </c>
      <c r="K18" s="37" t="s">
        <v>68</v>
      </c>
      <c r="L18" s="12">
        <f t="shared" si="0"/>
        <v>82037</v>
      </c>
    </row>
    <row r="19" spans="2:12" x14ac:dyDescent="0.25">
      <c r="B19" s="10"/>
      <c r="C19" s="44"/>
      <c r="D19" s="11" t="s">
        <v>53</v>
      </c>
      <c r="E19" s="27">
        <v>2007</v>
      </c>
      <c r="F19" s="27">
        <v>1</v>
      </c>
      <c r="G19" s="27" t="s">
        <v>30</v>
      </c>
      <c r="H19" s="30">
        <v>337000</v>
      </c>
      <c r="I19" s="37" t="s">
        <v>68</v>
      </c>
      <c r="J19" s="37" t="s">
        <v>68</v>
      </c>
      <c r="K19" s="37" t="s">
        <v>68</v>
      </c>
      <c r="L19" s="12">
        <f t="shared" si="0"/>
        <v>337000</v>
      </c>
    </row>
    <row r="20" spans="2:12" x14ac:dyDescent="0.25">
      <c r="B20" s="10"/>
      <c r="C20" s="44"/>
      <c r="D20" s="11" t="s">
        <v>56</v>
      </c>
      <c r="E20" s="27">
        <v>2008</v>
      </c>
      <c r="F20" s="27">
        <v>1</v>
      </c>
      <c r="G20" s="27" t="s">
        <v>30</v>
      </c>
      <c r="H20" s="30">
        <v>42893</v>
      </c>
      <c r="I20" s="37" t="s">
        <v>68</v>
      </c>
      <c r="J20" s="37" t="s">
        <v>68</v>
      </c>
      <c r="K20" s="37" t="s">
        <v>68</v>
      </c>
      <c r="L20" s="12">
        <f t="shared" si="0"/>
        <v>42893</v>
      </c>
    </row>
    <row r="21" spans="2:12" x14ac:dyDescent="0.25">
      <c r="B21" s="10"/>
      <c r="C21" s="44"/>
      <c r="D21" s="11" t="s">
        <v>57</v>
      </c>
      <c r="E21" s="27">
        <v>2009</v>
      </c>
      <c r="F21" s="27">
        <v>1</v>
      </c>
      <c r="G21" s="27" t="s">
        <v>30</v>
      </c>
      <c r="H21" s="30">
        <v>35800</v>
      </c>
      <c r="I21" s="37" t="s">
        <v>68</v>
      </c>
      <c r="J21" s="37" t="s">
        <v>68</v>
      </c>
      <c r="K21" s="37" t="s">
        <v>68</v>
      </c>
      <c r="L21" s="12">
        <f t="shared" si="0"/>
        <v>35800</v>
      </c>
    </row>
    <row r="22" spans="2:12" x14ac:dyDescent="0.25">
      <c r="B22" s="10"/>
      <c r="C22" s="44"/>
      <c r="D22" s="11" t="s">
        <v>58</v>
      </c>
      <c r="E22" s="27">
        <v>2011</v>
      </c>
      <c r="F22" s="27">
        <v>1</v>
      </c>
      <c r="G22" s="27" t="s">
        <v>30</v>
      </c>
      <c r="H22" s="30">
        <v>74000</v>
      </c>
      <c r="I22" s="37" t="s">
        <v>68</v>
      </c>
      <c r="J22" s="37" t="s">
        <v>68</v>
      </c>
      <c r="K22" s="37" t="s">
        <v>68</v>
      </c>
      <c r="L22" s="12">
        <f t="shared" si="0"/>
        <v>74000</v>
      </c>
    </row>
    <row r="23" spans="2:12" x14ac:dyDescent="0.25">
      <c r="B23" s="10"/>
      <c r="C23" s="44"/>
      <c r="D23" s="11" t="s">
        <v>59</v>
      </c>
      <c r="E23" s="27">
        <v>2011</v>
      </c>
      <c r="F23" s="27">
        <v>1</v>
      </c>
      <c r="G23" s="27" t="s">
        <v>30</v>
      </c>
      <c r="H23" s="30">
        <v>55000</v>
      </c>
      <c r="I23" s="37" t="s">
        <v>68</v>
      </c>
      <c r="J23" s="37" t="s">
        <v>68</v>
      </c>
      <c r="K23" s="37" t="s">
        <v>68</v>
      </c>
      <c r="L23" s="12">
        <f t="shared" ref="L23" si="1">H23</f>
        <v>55000</v>
      </c>
    </row>
    <row r="24" spans="2:12" x14ac:dyDescent="0.25">
      <c r="B24" s="10"/>
      <c r="C24" s="44"/>
      <c r="D24" s="11" t="s">
        <v>60</v>
      </c>
      <c r="E24" s="27">
        <v>2013</v>
      </c>
      <c r="F24" s="27">
        <v>1</v>
      </c>
      <c r="G24" s="27" t="s">
        <v>30</v>
      </c>
      <c r="H24" s="30">
        <v>115000</v>
      </c>
      <c r="I24" s="37" t="s">
        <v>68</v>
      </c>
      <c r="J24" s="37" t="s">
        <v>68</v>
      </c>
      <c r="K24" s="37" t="s">
        <v>68</v>
      </c>
      <c r="L24" s="12">
        <f t="shared" ref="L24" si="2">H24</f>
        <v>115000</v>
      </c>
    </row>
    <row r="25" spans="2:12" x14ac:dyDescent="0.25">
      <c r="B25" s="10"/>
      <c r="C25" s="44"/>
      <c r="D25" s="11" t="s">
        <v>61</v>
      </c>
      <c r="E25" s="27">
        <v>2013</v>
      </c>
      <c r="F25" s="27">
        <v>1</v>
      </c>
      <c r="G25" s="27" t="s">
        <v>30</v>
      </c>
      <c r="H25" s="30">
        <v>235550</v>
      </c>
      <c r="I25" s="37" t="s">
        <v>68</v>
      </c>
      <c r="J25" s="37" t="s">
        <v>68</v>
      </c>
      <c r="K25" s="37" t="s">
        <v>68</v>
      </c>
      <c r="L25" s="12">
        <f t="shared" ref="L25" si="3">H25</f>
        <v>235550</v>
      </c>
    </row>
    <row r="26" spans="2:12" x14ac:dyDescent="0.25">
      <c r="B26" s="10"/>
      <c r="C26" s="44"/>
      <c r="D26" s="11" t="s">
        <v>62</v>
      </c>
      <c r="E26" s="27">
        <v>2014</v>
      </c>
      <c r="F26" s="27">
        <v>1</v>
      </c>
      <c r="G26" s="27" t="s">
        <v>30</v>
      </c>
      <c r="H26" s="32">
        <v>53429</v>
      </c>
      <c r="I26" s="37" t="s">
        <v>68</v>
      </c>
      <c r="J26" s="37" t="s">
        <v>68</v>
      </c>
      <c r="K26" s="37" t="s">
        <v>68</v>
      </c>
      <c r="L26" s="12">
        <f t="shared" ref="L26" si="4">H26</f>
        <v>53429</v>
      </c>
    </row>
    <row r="27" spans="2:12" x14ac:dyDescent="0.25">
      <c r="B27" s="10"/>
      <c r="C27" s="44"/>
      <c r="D27" s="11" t="s">
        <v>63</v>
      </c>
      <c r="E27" s="27">
        <v>2022</v>
      </c>
      <c r="F27" s="27">
        <v>1</v>
      </c>
      <c r="G27" s="27" t="s">
        <v>30</v>
      </c>
      <c r="H27" s="32">
        <v>14460</v>
      </c>
      <c r="I27" s="37" t="s">
        <v>68</v>
      </c>
      <c r="J27" s="37" t="s">
        <v>68</v>
      </c>
      <c r="K27" s="37" t="s">
        <v>68</v>
      </c>
      <c r="L27" s="12">
        <f t="shared" ref="L27" si="5">H27</f>
        <v>14460</v>
      </c>
    </row>
    <row r="28" spans="2:12" ht="15.75" thickBot="1" x14ac:dyDescent="0.3">
      <c r="B28" s="14"/>
      <c r="C28" s="44"/>
      <c r="D28" s="11"/>
      <c r="E28" s="27"/>
      <c r="F28" s="27"/>
      <c r="G28" s="27"/>
      <c r="H28" s="18"/>
      <c r="I28" s="18"/>
      <c r="J28" s="18"/>
      <c r="K28" s="18"/>
      <c r="L28" s="12"/>
    </row>
    <row r="29" spans="2:12" ht="30.75" customHeight="1" thickBot="1" x14ac:dyDescent="0.3">
      <c r="B29" s="154" t="s">
        <v>852</v>
      </c>
      <c r="C29" s="155"/>
      <c r="D29" s="155"/>
      <c r="E29" s="155"/>
      <c r="F29" s="155"/>
      <c r="G29" s="155"/>
      <c r="H29" s="155"/>
      <c r="I29" s="155"/>
      <c r="J29" s="155"/>
      <c r="K29" s="156"/>
      <c r="L29" s="13">
        <f>SUM(L4:L28)</f>
        <v>8701648.5399999991</v>
      </c>
    </row>
    <row r="30" spans="2:12" x14ac:dyDescent="0.25">
      <c r="B30" s="40" t="s">
        <v>74</v>
      </c>
      <c r="C30" s="2"/>
    </row>
    <row r="31" spans="2:12" x14ac:dyDescent="0.25">
      <c r="B31" s="39" t="s">
        <v>82</v>
      </c>
      <c r="C31" s="2"/>
    </row>
    <row r="32" spans="2:12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2"/>
    </row>
    <row r="37" spans="2:3" x14ac:dyDescent="0.25">
      <c r="B37" s="2"/>
      <c r="C37" s="2"/>
    </row>
    <row r="38" spans="2:3" x14ac:dyDescent="0.25">
      <c r="B38" s="2"/>
      <c r="C38" s="2"/>
    </row>
    <row r="39" spans="2:3" x14ac:dyDescent="0.25">
      <c r="B39" s="2"/>
      <c r="C39" s="2"/>
    </row>
    <row r="40" spans="2:3" x14ac:dyDescent="0.25">
      <c r="B40" s="2"/>
      <c r="C40" s="2"/>
    </row>
    <row r="41" spans="2:3" x14ac:dyDescent="0.25">
      <c r="B41" s="2"/>
      <c r="C41" s="2"/>
    </row>
    <row r="42" spans="2:3" x14ac:dyDescent="0.25">
      <c r="B42" s="2"/>
      <c r="C42" s="2"/>
    </row>
    <row r="43" spans="2:3" x14ac:dyDescent="0.25">
      <c r="B43" s="2"/>
      <c r="C43" s="2"/>
    </row>
    <row r="44" spans="2:3" x14ac:dyDescent="0.25">
      <c r="B44" s="2"/>
      <c r="C44" s="2"/>
    </row>
    <row r="45" spans="2:3" x14ac:dyDescent="0.25">
      <c r="B45" s="2"/>
      <c r="C45" s="2"/>
    </row>
    <row r="46" spans="2:3" x14ac:dyDescent="0.25">
      <c r="B46" s="2"/>
      <c r="C46" s="2"/>
    </row>
    <row r="47" spans="2:3" x14ac:dyDescent="0.25">
      <c r="B47" s="2"/>
      <c r="C47" s="2"/>
    </row>
    <row r="48" spans="2:3" x14ac:dyDescent="0.25">
      <c r="B48" s="2"/>
      <c r="C48" s="2"/>
    </row>
    <row r="49" spans="2:3" x14ac:dyDescent="0.25">
      <c r="B49" s="2"/>
      <c r="C49" s="2"/>
    </row>
  </sheetData>
  <mergeCells count="2">
    <mergeCell ref="B2:L2"/>
    <mergeCell ref="B29:K29"/>
  </mergeCells>
  <pageMargins left="0.7" right="0.7" top="0.75" bottom="0.75" header="0.3" footer="0.3"/>
  <pageSetup scale="56" orientation="landscape" verticalDpi="1200" r:id="rId1"/>
  <ignoredErrors>
    <ignoredError sqref="C6 B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43E46-D845-42CA-966A-0287B0B48A00}">
  <sheetPr>
    <pageSetUpPr fitToPage="1"/>
  </sheetPr>
  <dimension ref="B1:O31"/>
  <sheetViews>
    <sheetView topLeftCell="B1" zoomScaleNormal="100" workbookViewId="0">
      <selection activeCell="M18" sqref="M18"/>
    </sheetView>
  </sheetViews>
  <sheetFormatPr defaultRowHeight="15" x14ac:dyDescent="0.25"/>
  <cols>
    <col min="2" max="2" width="16.7109375" style="1" customWidth="1"/>
    <col min="3" max="3" width="9.28515625" style="1" customWidth="1"/>
    <col min="4" max="4" width="70.28515625" customWidth="1"/>
    <col min="5" max="14" width="14.28515625" customWidth="1"/>
    <col min="15" max="15" width="22.42578125" customWidth="1"/>
  </cols>
  <sheetData>
    <row r="1" spans="2:15" ht="15.75" thickBot="1" x14ac:dyDescent="0.3"/>
    <row r="2" spans="2:15" ht="72" customHeight="1" thickBot="1" x14ac:dyDescent="0.3">
      <c r="B2" s="147" t="s">
        <v>853</v>
      </c>
      <c r="C2" s="152"/>
      <c r="D2" s="148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49"/>
    </row>
    <row r="3" spans="2:15" ht="58.5" customHeight="1" thickBot="1" x14ac:dyDescent="0.3">
      <c r="B3" s="4" t="s">
        <v>0</v>
      </c>
      <c r="C3" s="41" t="s">
        <v>75</v>
      </c>
      <c r="D3" s="5" t="s">
        <v>1</v>
      </c>
      <c r="E3" s="19" t="s">
        <v>69</v>
      </c>
      <c r="F3" s="19" t="s">
        <v>70</v>
      </c>
      <c r="G3" s="19" t="s">
        <v>25</v>
      </c>
      <c r="H3" s="19" t="s">
        <v>26</v>
      </c>
      <c r="I3" s="19" t="s">
        <v>11</v>
      </c>
      <c r="J3" s="19" t="s">
        <v>78</v>
      </c>
      <c r="K3" s="19" t="s">
        <v>79</v>
      </c>
      <c r="L3" s="19" t="s">
        <v>15</v>
      </c>
      <c r="M3" s="19" t="s">
        <v>16</v>
      </c>
      <c r="N3" s="19" t="s">
        <v>17</v>
      </c>
      <c r="O3" s="6" t="s">
        <v>2</v>
      </c>
    </row>
    <row r="4" spans="2:15" x14ac:dyDescent="0.25">
      <c r="B4" s="20" t="s">
        <v>841</v>
      </c>
      <c r="C4" s="42"/>
      <c r="D4" s="15" t="s">
        <v>6</v>
      </c>
      <c r="E4" s="25"/>
      <c r="F4" s="25"/>
      <c r="G4" s="25"/>
      <c r="H4" s="25"/>
      <c r="I4" s="25"/>
      <c r="J4" s="28"/>
      <c r="K4" s="28"/>
      <c r="L4" s="28"/>
      <c r="M4" s="16"/>
      <c r="N4" s="16"/>
      <c r="O4" s="7"/>
    </row>
    <row r="5" spans="2:15" x14ac:dyDescent="0.25">
      <c r="B5" s="8"/>
      <c r="C5" s="43"/>
      <c r="D5" s="3"/>
      <c r="E5" s="26"/>
      <c r="F5" s="26"/>
      <c r="G5" s="26"/>
      <c r="H5" s="26"/>
      <c r="I5" s="26"/>
      <c r="J5" s="29"/>
      <c r="K5" s="29"/>
      <c r="L5" s="29"/>
      <c r="M5" s="17"/>
      <c r="N5" s="17"/>
      <c r="O5" s="9"/>
    </row>
    <row r="6" spans="2:15" x14ac:dyDescent="0.25">
      <c r="B6" s="8"/>
      <c r="C6" s="43" t="s">
        <v>783</v>
      </c>
      <c r="D6" s="21" t="s">
        <v>22</v>
      </c>
      <c r="E6" s="26">
        <v>20</v>
      </c>
      <c r="F6" s="26">
        <f>311-E6</f>
        <v>291</v>
      </c>
      <c r="G6" s="26">
        <v>2</v>
      </c>
      <c r="H6" s="26" t="s">
        <v>64</v>
      </c>
      <c r="I6" s="26">
        <v>1997</v>
      </c>
      <c r="J6" s="31">
        <f>'Unit Prices 2" FM in Road'!D9</f>
        <v>106.42373288585485</v>
      </c>
      <c r="K6" s="31">
        <f>'Unit Prices 2" FM Out Road'!D8</f>
        <v>92.909608074952644</v>
      </c>
      <c r="L6" s="29">
        <f>E6*J6+F6*K6</f>
        <v>29165.170607528315</v>
      </c>
      <c r="M6" s="99">
        <v>13288.27</v>
      </c>
      <c r="N6" s="26">
        <v>5838</v>
      </c>
      <c r="O6" s="45">
        <f>L6*N6/M6</f>
        <v>12813.275618778838</v>
      </c>
    </row>
    <row r="7" spans="2:15" x14ac:dyDescent="0.25">
      <c r="B7" s="10"/>
      <c r="C7" s="43" t="s">
        <v>783</v>
      </c>
      <c r="D7" s="21" t="s">
        <v>23</v>
      </c>
      <c r="E7" s="27">
        <v>15</v>
      </c>
      <c r="F7" s="27">
        <f>188-E7</f>
        <v>173</v>
      </c>
      <c r="G7" s="26">
        <v>2</v>
      </c>
      <c r="H7" s="26" t="s">
        <v>64</v>
      </c>
      <c r="I7" s="26">
        <v>1997</v>
      </c>
      <c r="J7" s="31">
        <f>'Unit Prices 2" FM in Road'!D9</f>
        <v>106.42373288585485</v>
      </c>
      <c r="K7" s="31">
        <f>'Unit Prices 2" FM Out Road'!D8</f>
        <v>92.909608074952644</v>
      </c>
      <c r="L7" s="29">
        <f t="shared" ref="L7" si="0">E7*J7+F7*K7</f>
        <v>17669.718190254629</v>
      </c>
      <c r="M7" s="99">
        <v>13288.27</v>
      </c>
      <c r="N7" s="26">
        <v>5838</v>
      </c>
      <c r="O7" s="45">
        <f t="shared" ref="O7:O8" si="1">L7*N7/M7</f>
        <v>7762.9228480988513</v>
      </c>
    </row>
    <row r="8" spans="2:15" x14ac:dyDescent="0.25">
      <c r="B8" s="10"/>
      <c r="C8" s="43" t="s">
        <v>783</v>
      </c>
      <c r="D8" s="21" t="s">
        <v>24</v>
      </c>
      <c r="E8" s="27">
        <v>0</v>
      </c>
      <c r="F8" s="27">
        <v>46</v>
      </c>
      <c r="G8" s="27">
        <v>1</v>
      </c>
      <c r="H8" s="26" t="s">
        <v>64</v>
      </c>
      <c r="I8" s="26">
        <v>1997</v>
      </c>
      <c r="J8" s="32">
        <f>'Unit Prices 1" FM in Road'!D9</f>
        <v>103.38305480340186</v>
      </c>
      <c r="K8" s="32">
        <f>'Unit Prices 1" FM Out Road'!D8</f>
        <v>89.868929992499659</v>
      </c>
      <c r="L8" s="29">
        <f>E8*J8+F8*K8</f>
        <v>4133.9707796549847</v>
      </c>
      <c r="M8" s="99">
        <v>13288.27</v>
      </c>
      <c r="N8" s="26">
        <v>5838</v>
      </c>
      <c r="O8" s="45">
        <f t="shared" si="1"/>
        <v>1816.1973990313109</v>
      </c>
    </row>
    <row r="9" spans="2:15" ht="15.75" thickBot="1" x14ac:dyDescent="0.3">
      <c r="B9" s="14"/>
      <c r="C9" s="44"/>
      <c r="D9" s="11"/>
      <c r="E9" s="27"/>
      <c r="F9" s="27"/>
      <c r="G9" s="27"/>
      <c r="H9" s="27"/>
      <c r="I9" s="27"/>
      <c r="J9" s="30"/>
      <c r="K9" s="30"/>
      <c r="L9" s="30"/>
      <c r="M9" s="18"/>
      <c r="N9" s="18"/>
      <c r="O9" s="12"/>
    </row>
    <row r="10" spans="2:15" ht="30.75" customHeight="1" thickBot="1" x14ac:dyDescent="0.3">
      <c r="B10" s="154" t="s">
        <v>854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6"/>
      <c r="O10" s="13">
        <f>SUM(O4:O9)</f>
        <v>22392.395865908999</v>
      </c>
    </row>
    <row r="11" spans="2:15" x14ac:dyDescent="0.25">
      <c r="B11" s="40" t="s">
        <v>74</v>
      </c>
      <c r="C11" s="2"/>
    </row>
    <row r="12" spans="2:15" x14ac:dyDescent="0.25">
      <c r="B12" s="39" t="s">
        <v>83</v>
      </c>
      <c r="C12" s="2"/>
    </row>
    <row r="13" spans="2:15" x14ac:dyDescent="0.25">
      <c r="B13" s="39" t="s">
        <v>86</v>
      </c>
      <c r="C13" s="2"/>
    </row>
    <row r="14" spans="2:15" x14ac:dyDescent="0.25">
      <c r="B14" s="39" t="s">
        <v>85</v>
      </c>
      <c r="C14" s="2"/>
    </row>
    <row r="15" spans="2:15" x14ac:dyDescent="0.25">
      <c r="B15" s="39" t="s">
        <v>884</v>
      </c>
      <c r="C15" s="2"/>
      <c r="N15" t="s">
        <v>97</v>
      </c>
    </row>
    <row r="16" spans="2:15" x14ac:dyDescent="0.25">
      <c r="B16" s="2"/>
      <c r="C16" s="2"/>
    </row>
    <row r="17" spans="2:3" x14ac:dyDescent="0.25">
      <c r="B17" s="2"/>
      <c r="C17" s="2"/>
    </row>
    <row r="18" spans="2:3" x14ac:dyDescent="0.25">
      <c r="B18" s="2"/>
      <c r="C18" s="2"/>
    </row>
    <row r="19" spans="2:3" x14ac:dyDescent="0.25">
      <c r="B19" s="2"/>
      <c r="C19" s="2"/>
    </row>
    <row r="20" spans="2:3" x14ac:dyDescent="0.25">
      <c r="B20" s="2"/>
      <c r="C20" s="2"/>
    </row>
    <row r="21" spans="2:3" x14ac:dyDescent="0.25">
      <c r="B21" s="2"/>
      <c r="C21" s="2"/>
    </row>
    <row r="22" spans="2:3" x14ac:dyDescent="0.25">
      <c r="B22" s="2"/>
      <c r="C22" s="2"/>
    </row>
    <row r="23" spans="2:3" x14ac:dyDescent="0.25">
      <c r="B23" s="2"/>
      <c r="C23" s="2"/>
    </row>
    <row r="24" spans="2:3" x14ac:dyDescent="0.25">
      <c r="B24" s="2"/>
      <c r="C24" s="2"/>
    </row>
    <row r="25" spans="2:3" x14ac:dyDescent="0.25">
      <c r="B25" s="2"/>
      <c r="C25" s="2"/>
    </row>
    <row r="26" spans="2:3" x14ac:dyDescent="0.25">
      <c r="B26" s="2"/>
      <c r="C26" s="2"/>
    </row>
    <row r="27" spans="2:3" x14ac:dyDescent="0.25">
      <c r="B27" s="2"/>
      <c r="C27" s="2"/>
    </row>
    <row r="28" spans="2:3" x14ac:dyDescent="0.25">
      <c r="B28" s="2"/>
      <c r="C28" s="2"/>
    </row>
    <row r="29" spans="2:3" x14ac:dyDescent="0.25">
      <c r="B29" s="2"/>
      <c r="C29" s="2"/>
    </row>
    <row r="30" spans="2:3" x14ac:dyDescent="0.25">
      <c r="B30" s="2"/>
      <c r="C30" s="2"/>
    </row>
    <row r="31" spans="2:3" x14ac:dyDescent="0.25">
      <c r="B31" s="2"/>
      <c r="C31" s="2"/>
    </row>
  </sheetData>
  <mergeCells count="2">
    <mergeCell ref="B2:O2"/>
    <mergeCell ref="B10:N10"/>
  </mergeCells>
  <pageMargins left="0.7" right="0.7" top="0.75" bottom="0.75" header="0.3" footer="0.3"/>
  <pageSetup paperSize="4" scale="77" orientation="portrait" verticalDpi="1200" r:id="rId1"/>
  <ignoredErrors>
    <ignoredError sqref="B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E6406-8F03-4592-8916-FBC06F8B738A}">
  <sheetPr>
    <pageSetUpPr fitToPage="1"/>
  </sheetPr>
  <dimension ref="B1:T704"/>
  <sheetViews>
    <sheetView topLeftCell="E667" zoomScaleNormal="100" workbookViewId="0">
      <selection activeCell="G11" sqref="G11"/>
    </sheetView>
  </sheetViews>
  <sheetFormatPr defaultRowHeight="15" x14ac:dyDescent="0.25"/>
  <cols>
    <col min="2" max="2" width="16.7109375" style="1" customWidth="1"/>
    <col min="3" max="3" width="9.28515625" style="1" customWidth="1"/>
    <col min="4" max="4" width="28.5703125" style="1" customWidth="1"/>
    <col min="5" max="7" width="14.28515625" style="1" customWidth="1"/>
    <col min="8" max="9" width="20.140625" style="1" bestFit="1" customWidth="1"/>
    <col min="10" max="12" width="14.28515625" style="1" customWidth="1"/>
    <col min="13" max="13" width="22.42578125" style="1" customWidth="1"/>
    <col min="14" max="14" width="19.5703125" style="1" customWidth="1"/>
    <col min="15" max="15" width="15.85546875" style="1" customWidth="1"/>
    <col min="16" max="16" width="19" style="1" customWidth="1"/>
    <col min="17" max="19" width="14.28515625" customWidth="1"/>
    <col min="20" max="20" width="22.42578125" customWidth="1"/>
  </cols>
  <sheetData>
    <row r="1" spans="2:20" ht="15.75" thickBot="1" x14ac:dyDescent="0.3"/>
    <row r="2" spans="2:20" ht="72" customHeight="1" thickBot="1" x14ac:dyDescent="0.3">
      <c r="B2" s="147" t="s">
        <v>855</v>
      </c>
      <c r="C2" s="152"/>
      <c r="D2" s="148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49"/>
    </row>
    <row r="3" spans="2:20" ht="58.5" customHeight="1" thickBot="1" x14ac:dyDescent="0.3">
      <c r="B3" s="4" t="s">
        <v>0</v>
      </c>
      <c r="C3" s="41" t="s">
        <v>75</v>
      </c>
      <c r="D3" s="5" t="s">
        <v>93</v>
      </c>
      <c r="E3" s="19" t="s">
        <v>27</v>
      </c>
      <c r="F3" s="19" t="s">
        <v>25</v>
      </c>
      <c r="G3" s="19" t="s">
        <v>26</v>
      </c>
      <c r="H3" s="19" t="s">
        <v>94</v>
      </c>
      <c r="I3" s="19" t="s">
        <v>95</v>
      </c>
      <c r="J3" s="19" t="s">
        <v>96</v>
      </c>
      <c r="K3" s="19" t="s">
        <v>101</v>
      </c>
      <c r="L3" s="19" t="s">
        <v>11</v>
      </c>
      <c r="M3" s="70" t="s">
        <v>784</v>
      </c>
      <c r="N3" s="70" t="s">
        <v>785</v>
      </c>
      <c r="O3" s="70" t="s">
        <v>786</v>
      </c>
      <c r="P3" s="70" t="s">
        <v>787</v>
      </c>
      <c r="Q3" s="19" t="s">
        <v>15</v>
      </c>
      <c r="R3" s="19" t="s">
        <v>16</v>
      </c>
      <c r="S3" s="19" t="s">
        <v>17</v>
      </c>
      <c r="T3" s="6" t="s">
        <v>2</v>
      </c>
    </row>
    <row r="4" spans="2:20" x14ac:dyDescent="0.25">
      <c r="B4" s="20" t="s">
        <v>842</v>
      </c>
      <c r="C4" s="48" t="s">
        <v>881</v>
      </c>
      <c r="D4" s="15" t="s">
        <v>7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16"/>
      <c r="R4" s="16"/>
      <c r="S4" s="16"/>
      <c r="T4" s="49"/>
    </row>
    <row r="5" spans="2:20" x14ac:dyDescent="0.25">
      <c r="B5" s="50"/>
      <c r="C5" s="51"/>
      <c r="D5" s="56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2"/>
      <c r="R5" s="52"/>
      <c r="S5" s="52"/>
      <c r="T5" s="53"/>
    </row>
    <row r="6" spans="2:20" x14ac:dyDescent="0.25">
      <c r="B6" s="50"/>
      <c r="C6" s="51"/>
      <c r="D6" s="57">
        <v>1</v>
      </c>
      <c r="E6" s="60">
        <v>339.46977099999998</v>
      </c>
      <c r="F6" s="57">
        <v>8</v>
      </c>
      <c r="G6" s="57" t="s">
        <v>279</v>
      </c>
      <c r="H6" s="61" t="s">
        <v>171</v>
      </c>
      <c r="I6" s="61" t="s">
        <v>361</v>
      </c>
      <c r="J6" s="62">
        <v>5.77</v>
      </c>
      <c r="K6" s="57" t="s">
        <v>105</v>
      </c>
      <c r="L6" s="57">
        <v>1960</v>
      </c>
      <c r="M6" s="65">
        <f>E6*'Unit Prices'!$D$9</f>
        <v>44729.459334518288</v>
      </c>
      <c r="N6" s="65">
        <f>E6*(F6/12+2)*J6/27*'Unit Prices'!$D$37</f>
        <v>8823.5548841083964</v>
      </c>
      <c r="O6" s="65">
        <f>E6*(F6/12+4)/9*'Unit Prices'!$D$38</f>
        <v>12488.566993683173</v>
      </c>
      <c r="P6" s="65">
        <v>0</v>
      </c>
      <c r="Q6" s="64">
        <f t="shared" ref="Q6:Q69" si="0">SUM(M6:P6)</f>
        <v>66041.581212309859</v>
      </c>
      <c r="R6" s="99">
        <v>13288.27</v>
      </c>
      <c r="S6" s="26">
        <v>824</v>
      </c>
      <c r="T6" s="53">
        <f t="shared" ref="T6:T69" si="1">Q6*S6/R6</f>
        <v>4095.2105066305335</v>
      </c>
    </row>
    <row r="7" spans="2:20" x14ac:dyDescent="0.25">
      <c r="B7" s="50"/>
      <c r="C7" s="51"/>
      <c r="D7" s="57">
        <v>2</v>
      </c>
      <c r="E7" s="60">
        <v>290.48830600000002</v>
      </c>
      <c r="F7" s="57">
        <v>8</v>
      </c>
      <c r="G7" s="57" t="s">
        <v>279</v>
      </c>
      <c r="H7" s="61" t="s">
        <v>526</v>
      </c>
      <c r="I7" s="61" t="s">
        <v>488</v>
      </c>
      <c r="J7" s="62">
        <v>7.7200000000000006</v>
      </c>
      <c r="K7" s="57" t="s">
        <v>105</v>
      </c>
      <c r="L7" s="57">
        <v>1960</v>
      </c>
      <c r="M7" s="65">
        <f>E7*'Unit Prices'!$D$9</f>
        <v>38275.528428067628</v>
      </c>
      <c r="N7" s="65">
        <f>E7*(F7/12+2)*J7/27*'Unit Prices'!$D$37</f>
        <v>10102.122374860928</v>
      </c>
      <c r="O7" s="65">
        <f>E7*(F7/12+4)/9*'Unit Prices'!$D$38</f>
        <v>10686.614774788115</v>
      </c>
      <c r="P7" s="65">
        <v>0</v>
      </c>
      <c r="Q7" s="64">
        <f t="shared" si="0"/>
        <v>59064.265577716666</v>
      </c>
      <c r="R7" s="99">
        <v>13288.27</v>
      </c>
      <c r="S7" s="26">
        <v>824</v>
      </c>
      <c r="T7" s="53">
        <f t="shared" si="1"/>
        <v>3662.5501164589919</v>
      </c>
    </row>
    <row r="8" spans="2:20" x14ac:dyDescent="0.25">
      <c r="B8" s="50"/>
      <c r="C8" s="51"/>
      <c r="D8" s="57">
        <v>3</v>
      </c>
      <c r="E8" s="60">
        <v>124.039852</v>
      </c>
      <c r="F8" s="57">
        <v>8</v>
      </c>
      <c r="G8" s="57" t="s">
        <v>279</v>
      </c>
      <c r="H8" s="61" t="s">
        <v>557</v>
      </c>
      <c r="I8" s="61" t="s">
        <v>558</v>
      </c>
      <c r="J8" s="62">
        <v>8</v>
      </c>
      <c r="K8" s="57" t="s">
        <v>105</v>
      </c>
      <c r="L8" s="57">
        <v>1960</v>
      </c>
      <c r="M8" s="65">
        <f>E8*'Unit Prices'!$D$9</f>
        <v>16343.827904174912</v>
      </c>
      <c r="N8" s="65">
        <f>E8*(F8/12+2)*J8/27*'Unit Prices'!$D$37</f>
        <v>4470.1067772102324</v>
      </c>
      <c r="O8" s="65">
        <f>E8*(F8/12+4)/9*'Unit Prices'!$D$38</f>
        <v>4563.2340017354463</v>
      </c>
      <c r="P8" s="65">
        <v>0</v>
      </c>
      <c r="Q8" s="64">
        <f t="shared" si="0"/>
        <v>25377.168683120592</v>
      </c>
      <c r="R8" s="99">
        <v>13288.27</v>
      </c>
      <c r="S8" s="26">
        <v>824</v>
      </c>
      <c r="T8" s="53">
        <f t="shared" si="1"/>
        <v>1573.6274921333904</v>
      </c>
    </row>
    <row r="9" spans="2:20" x14ac:dyDescent="0.25">
      <c r="B9" s="50"/>
      <c r="C9" s="51"/>
      <c r="D9" s="57">
        <v>4</v>
      </c>
      <c r="E9" s="60">
        <v>233.11495500000001</v>
      </c>
      <c r="F9" s="57">
        <v>8</v>
      </c>
      <c r="G9" s="57" t="s">
        <v>279</v>
      </c>
      <c r="H9" s="61" t="s">
        <v>613</v>
      </c>
      <c r="I9" s="61" t="s">
        <v>612</v>
      </c>
      <c r="J9" s="62">
        <v>8.8249999999999993</v>
      </c>
      <c r="K9" s="57" t="s">
        <v>105</v>
      </c>
      <c r="L9" s="57">
        <v>1960</v>
      </c>
      <c r="M9" s="65">
        <f>E9*'Unit Prices'!$D$10</f>
        <v>32133.514891010076</v>
      </c>
      <c r="N9" s="65">
        <f>E9*(F9/12+2)*J9/27*'Unit Prices'!$D$37</f>
        <v>9267.2636899726767</v>
      </c>
      <c r="O9" s="65">
        <f>E9*(F9/12+4)/9*'Unit Prices'!$D$38</f>
        <v>8575.9380700408165</v>
      </c>
      <c r="P9" s="65">
        <v>0</v>
      </c>
      <c r="Q9" s="64">
        <f t="shared" si="0"/>
        <v>49976.716651023569</v>
      </c>
      <c r="R9" s="99">
        <v>13288.27</v>
      </c>
      <c r="S9" s="26">
        <v>824</v>
      </c>
      <c r="T9" s="53">
        <f t="shared" si="1"/>
        <v>3099.035052752798</v>
      </c>
    </row>
    <row r="10" spans="2:20" x14ac:dyDescent="0.25">
      <c r="B10" s="50"/>
      <c r="C10" s="51"/>
      <c r="D10" s="57">
        <v>5</v>
      </c>
      <c r="E10" s="60">
        <v>807.47827800000005</v>
      </c>
      <c r="F10" s="57">
        <v>8</v>
      </c>
      <c r="G10" s="57" t="s">
        <v>279</v>
      </c>
      <c r="H10" s="61" t="s">
        <v>492</v>
      </c>
      <c r="I10" s="61" t="s">
        <v>559</v>
      </c>
      <c r="J10" s="62">
        <v>8</v>
      </c>
      <c r="K10" s="57" t="s">
        <v>105</v>
      </c>
      <c r="L10" s="57">
        <v>1960</v>
      </c>
      <c r="M10" s="65">
        <f>E10*'Unit Prices'!$D$9</f>
        <v>106395.53175209777</v>
      </c>
      <c r="N10" s="65">
        <f>E10*(F10/12+2)*J10/27*'Unit Prices'!$D$37</f>
        <v>29099.632615958366</v>
      </c>
      <c r="O10" s="65">
        <f>E10*(F10/12+4)/9*'Unit Prices'!$D$38</f>
        <v>29705.87496212417</v>
      </c>
      <c r="P10" s="65">
        <v>0</v>
      </c>
      <c r="Q10" s="64">
        <f t="shared" si="0"/>
        <v>165201.0393301803</v>
      </c>
      <c r="R10" s="99">
        <v>13288.27</v>
      </c>
      <c r="S10" s="26">
        <v>824</v>
      </c>
      <c r="T10" s="53">
        <f t="shared" si="1"/>
        <v>10244.046546922102</v>
      </c>
    </row>
    <row r="11" spans="2:20" x14ac:dyDescent="0.25">
      <c r="B11" s="50"/>
      <c r="C11" s="51"/>
      <c r="D11" s="57">
        <v>6</v>
      </c>
      <c r="E11" s="60">
        <v>144.05547100000001</v>
      </c>
      <c r="F11" s="57">
        <v>8</v>
      </c>
      <c r="G11" s="57" t="s">
        <v>279</v>
      </c>
      <c r="H11" s="61" t="s">
        <v>568</v>
      </c>
      <c r="I11" s="61" t="s">
        <v>580</v>
      </c>
      <c r="J11" s="62">
        <v>8</v>
      </c>
      <c r="K11" s="57" t="s">
        <v>105</v>
      </c>
      <c r="L11" s="57">
        <v>1960</v>
      </c>
      <c r="M11" s="65">
        <f>E11*'Unit Prices'!$D$9</f>
        <v>18981.140244176204</v>
      </c>
      <c r="N11" s="65">
        <f>E11*(F11/12+2)*J11/27*'Unit Prices'!$D$37</f>
        <v>5191.4229727661414</v>
      </c>
      <c r="O11" s="65">
        <f>E11*(F11/12+4)/9*'Unit Prices'!$D$38</f>
        <v>5299.5776180321027</v>
      </c>
      <c r="P11" s="65">
        <v>0</v>
      </c>
      <c r="Q11" s="64">
        <f t="shared" si="0"/>
        <v>29472.140834974445</v>
      </c>
      <c r="R11" s="99">
        <v>13288.27</v>
      </c>
      <c r="S11" s="26">
        <v>824</v>
      </c>
      <c r="T11" s="53">
        <f t="shared" si="1"/>
        <v>1827.5549825537066</v>
      </c>
    </row>
    <row r="12" spans="2:20" x14ac:dyDescent="0.25">
      <c r="B12" s="50"/>
      <c r="C12" s="51"/>
      <c r="D12" s="57">
        <v>7</v>
      </c>
      <c r="E12" s="60">
        <v>159.53958600000001</v>
      </c>
      <c r="F12" s="57">
        <v>8</v>
      </c>
      <c r="G12" s="57" t="s">
        <v>279</v>
      </c>
      <c r="H12" s="61" t="s">
        <v>626</v>
      </c>
      <c r="I12" s="61" t="s">
        <v>286</v>
      </c>
      <c r="J12" s="62">
        <v>9.48</v>
      </c>
      <c r="K12" s="57" t="s">
        <v>105</v>
      </c>
      <c r="L12" s="57">
        <v>1960</v>
      </c>
      <c r="M12" s="65">
        <f>E12*'Unit Prices'!$D$10</f>
        <v>21991.586350333393</v>
      </c>
      <c r="N12" s="65">
        <f>E12*(F12/12+2)*J12/27*'Unit Prices'!$D$37</f>
        <v>6813.0796928483842</v>
      </c>
      <c r="O12" s="65">
        <f>E12*(F12/12+4)/9*'Unit Prices'!$D$38</f>
        <v>5869.2142220388696</v>
      </c>
      <c r="P12" s="65">
        <v>0</v>
      </c>
      <c r="Q12" s="64">
        <f t="shared" si="0"/>
        <v>34673.880265220643</v>
      </c>
      <c r="R12" s="99">
        <v>13288.27</v>
      </c>
      <c r="S12" s="26">
        <v>824</v>
      </c>
      <c r="T12" s="53">
        <f t="shared" si="1"/>
        <v>2150.1126435978354</v>
      </c>
    </row>
    <row r="13" spans="2:20" x14ac:dyDescent="0.25">
      <c r="B13" s="50"/>
      <c r="C13" s="51"/>
      <c r="D13" s="57">
        <v>8</v>
      </c>
      <c r="E13" s="60">
        <v>277.21333199999998</v>
      </c>
      <c r="F13" s="57">
        <v>8</v>
      </c>
      <c r="G13" s="57" t="s">
        <v>279</v>
      </c>
      <c r="H13" s="61" t="s">
        <v>382</v>
      </c>
      <c r="I13" s="61" t="s">
        <v>156</v>
      </c>
      <c r="J13" s="62">
        <v>6.2249999999999996</v>
      </c>
      <c r="K13" s="57" t="s">
        <v>105</v>
      </c>
      <c r="L13" s="57">
        <v>1960</v>
      </c>
      <c r="M13" s="65">
        <f>E13*'Unit Prices'!$D$9</f>
        <v>36526.381786967177</v>
      </c>
      <c r="N13" s="65">
        <f>E13*(F13/12+2)*J13/27*'Unit Prices'!$D$37</f>
        <v>7773.5633033801932</v>
      </c>
      <c r="O13" s="65">
        <f>E13*(F13/12+4)/9*'Unit Prices'!$D$38</f>
        <v>10198.249045933857</v>
      </c>
      <c r="P13" s="65">
        <v>0</v>
      </c>
      <c r="Q13" s="64">
        <f t="shared" si="0"/>
        <v>54498.194136281229</v>
      </c>
      <c r="R13" s="99">
        <v>13288.27</v>
      </c>
      <c r="S13" s="26">
        <v>824</v>
      </c>
      <c r="T13" s="53">
        <f t="shared" si="1"/>
        <v>3379.4099584291807</v>
      </c>
    </row>
    <row r="14" spans="2:20" x14ac:dyDescent="0.25">
      <c r="B14" s="50"/>
      <c r="C14" s="51"/>
      <c r="D14" s="57">
        <v>9</v>
      </c>
      <c r="E14" s="60">
        <v>413.40252400000003</v>
      </c>
      <c r="F14" s="57">
        <v>8</v>
      </c>
      <c r="G14" s="57" t="s">
        <v>279</v>
      </c>
      <c r="H14" s="61" t="s">
        <v>156</v>
      </c>
      <c r="I14" s="61" t="s">
        <v>527</v>
      </c>
      <c r="J14" s="62">
        <v>7.7200000000000006</v>
      </c>
      <c r="K14" s="57" t="s">
        <v>105</v>
      </c>
      <c r="L14" s="57">
        <v>1960</v>
      </c>
      <c r="M14" s="65">
        <f>E14*'Unit Prices'!$D$9</f>
        <v>54471.039738160442</v>
      </c>
      <c r="N14" s="65">
        <f>E14*(F14/12+2)*J14/27*'Unit Prices'!$D$37</f>
        <v>14376.629975336706</v>
      </c>
      <c r="O14" s="65">
        <f>E14*(F14/12+4)/9*'Unit Prices'!$D$38</f>
        <v>15208.438445412317</v>
      </c>
      <c r="P14" s="65">
        <v>0</v>
      </c>
      <c r="Q14" s="64">
        <f t="shared" si="0"/>
        <v>84056.108158909468</v>
      </c>
      <c r="R14" s="99">
        <v>13288.27</v>
      </c>
      <c r="S14" s="26">
        <v>824</v>
      </c>
      <c r="T14" s="53">
        <f t="shared" si="1"/>
        <v>5212.2837000558693</v>
      </c>
    </row>
    <row r="15" spans="2:20" x14ac:dyDescent="0.25">
      <c r="B15" s="50"/>
      <c r="C15" s="51"/>
      <c r="D15" s="57">
        <v>10</v>
      </c>
      <c r="E15" s="60">
        <v>67.714391000000006</v>
      </c>
      <c r="F15" s="57">
        <v>8</v>
      </c>
      <c r="G15" s="57" t="s">
        <v>279</v>
      </c>
      <c r="H15" s="61" t="s">
        <v>527</v>
      </c>
      <c r="I15" s="61" t="s">
        <v>184</v>
      </c>
      <c r="J15" s="62">
        <v>11.765000000000001</v>
      </c>
      <c r="K15" s="57" t="s">
        <v>105</v>
      </c>
      <c r="L15" s="57">
        <v>1960</v>
      </c>
      <c r="M15" s="65">
        <f>E15*'Unit Prices'!$D$10</f>
        <v>9334.0274609759763</v>
      </c>
      <c r="N15" s="65">
        <f>E15*(F15/12+2)*J15/27*'Unit Prices'!$D$37</f>
        <v>3588.7200352412533</v>
      </c>
      <c r="O15" s="65">
        <f>E15*(F15/12+4)/9*'Unit Prices'!$D$38</f>
        <v>2491.1075467746346</v>
      </c>
      <c r="P15" s="65">
        <v>0</v>
      </c>
      <c r="Q15" s="64">
        <f t="shared" si="0"/>
        <v>15413.855042991863</v>
      </c>
      <c r="R15" s="99">
        <v>13288.27</v>
      </c>
      <c r="S15" s="26">
        <v>824</v>
      </c>
      <c r="T15" s="53">
        <f t="shared" si="1"/>
        <v>955.80662911163722</v>
      </c>
    </row>
    <row r="16" spans="2:20" x14ac:dyDescent="0.25">
      <c r="B16" s="50"/>
      <c r="C16" s="51"/>
      <c r="D16" s="57">
        <v>11</v>
      </c>
      <c r="E16" s="60">
        <v>338.80373500000002</v>
      </c>
      <c r="F16" s="57">
        <v>8</v>
      </c>
      <c r="G16" s="57" t="s">
        <v>279</v>
      </c>
      <c r="H16" s="61" t="s">
        <v>184</v>
      </c>
      <c r="I16" s="61" t="s">
        <v>636</v>
      </c>
      <c r="J16" s="62">
        <v>10.27</v>
      </c>
      <c r="K16" s="57" t="s">
        <v>105</v>
      </c>
      <c r="L16" s="57">
        <v>1960</v>
      </c>
      <c r="M16" s="65">
        <f>E16*'Unit Prices'!$D$10</f>
        <v>46702.086804136321</v>
      </c>
      <c r="N16" s="65">
        <f>E16*(F16/12+2)*J16/27*'Unit Prices'!$D$37</f>
        <v>15674.197107139869</v>
      </c>
      <c r="O16" s="65">
        <f>E16*(F16/12+4)/9*'Unit Prices'!$D$38</f>
        <v>12464.064561016776</v>
      </c>
      <c r="P16" s="65">
        <v>0</v>
      </c>
      <c r="Q16" s="64">
        <f t="shared" si="0"/>
        <v>74840.348472292957</v>
      </c>
      <c r="R16" s="99">
        <v>13288.27</v>
      </c>
      <c r="S16" s="26">
        <v>824</v>
      </c>
      <c r="T16" s="53">
        <f t="shared" si="1"/>
        <v>4640.8183413769739</v>
      </c>
    </row>
    <row r="17" spans="2:20" x14ac:dyDescent="0.25">
      <c r="B17" s="50"/>
      <c r="C17" s="51"/>
      <c r="D17" s="57">
        <v>12</v>
      </c>
      <c r="E17" s="60">
        <v>153.224344</v>
      </c>
      <c r="F17" s="57">
        <v>8</v>
      </c>
      <c r="G17" s="57" t="s">
        <v>279</v>
      </c>
      <c r="H17" s="61" t="s">
        <v>286</v>
      </c>
      <c r="I17" s="61" t="s">
        <v>636</v>
      </c>
      <c r="J17" s="62">
        <v>8</v>
      </c>
      <c r="K17" s="57" t="s">
        <v>105</v>
      </c>
      <c r="L17" s="57">
        <v>1960</v>
      </c>
      <c r="M17" s="65">
        <f>E17*'Unit Prices'!$D$9</f>
        <v>20189.255861624988</v>
      </c>
      <c r="N17" s="65">
        <f>E17*(F17/12+2)*J17/27*'Unit Prices'!$D$37</f>
        <v>5521.8477570256382</v>
      </c>
      <c r="O17" s="65">
        <f>E17*(F17/12+4)/9*'Unit Prices'!$D$38</f>
        <v>5636.8862519636723</v>
      </c>
      <c r="P17" s="65">
        <v>0</v>
      </c>
      <c r="Q17" s="64">
        <f t="shared" si="0"/>
        <v>31347.989870614296</v>
      </c>
      <c r="R17" s="99">
        <v>13288.27</v>
      </c>
      <c r="S17" s="26">
        <v>824</v>
      </c>
      <c r="T17" s="53">
        <f t="shared" si="1"/>
        <v>1943.8755875208872</v>
      </c>
    </row>
    <row r="18" spans="2:20" x14ac:dyDescent="0.25">
      <c r="B18" s="50"/>
      <c r="C18" s="51"/>
      <c r="D18" s="57">
        <v>13</v>
      </c>
      <c r="E18" s="60">
        <v>149.91498200000001</v>
      </c>
      <c r="F18" s="57">
        <v>6</v>
      </c>
      <c r="G18" s="57" t="s">
        <v>279</v>
      </c>
      <c r="H18" s="61" t="s">
        <v>283</v>
      </c>
      <c r="I18" s="61" t="s">
        <v>286</v>
      </c>
      <c r="J18" s="62">
        <v>6.3250000000000002</v>
      </c>
      <c r="K18" s="57" t="s">
        <v>105</v>
      </c>
      <c r="L18" s="57">
        <v>1960</v>
      </c>
      <c r="M18" s="65">
        <f>E18*'Unit Prices'!$D$6</f>
        <v>18993.466666613975</v>
      </c>
      <c r="N18" s="65">
        <f>E18*(F18/12+2)*J18/27*'Unit Prices'!$D$37</f>
        <v>4004.4558888777806</v>
      </c>
      <c r="O18" s="65">
        <f>E18*(F18/12+4)/9*'Unit Prices'!$D$38</f>
        <v>5318.1706666519131</v>
      </c>
      <c r="P18" s="65">
        <v>0</v>
      </c>
      <c r="Q18" s="64">
        <f t="shared" si="0"/>
        <v>28316.093222143667</v>
      </c>
      <c r="R18" s="99">
        <v>13288.27</v>
      </c>
      <c r="S18" s="26">
        <v>824</v>
      </c>
      <c r="T18" s="53">
        <f t="shared" si="1"/>
        <v>1755.8689592434816</v>
      </c>
    </row>
    <row r="19" spans="2:20" x14ac:dyDescent="0.25">
      <c r="B19" s="50"/>
      <c r="C19" s="51"/>
      <c r="D19" s="57">
        <v>14</v>
      </c>
      <c r="E19" s="60">
        <v>152.34512899999999</v>
      </c>
      <c r="F19" s="57">
        <v>6</v>
      </c>
      <c r="G19" s="57" t="s">
        <v>279</v>
      </c>
      <c r="H19" s="61" t="s">
        <v>282</v>
      </c>
      <c r="I19" s="61" t="s">
        <v>283</v>
      </c>
      <c r="J19" s="62">
        <v>5.5500000000000007</v>
      </c>
      <c r="K19" s="57" t="s">
        <v>105</v>
      </c>
      <c r="L19" s="57">
        <v>1960</v>
      </c>
      <c r="M19" s="65">
        <f>E19*'Unit Prices'!$D$6</f>
        <v>19301.353946615593</v>
      </c>
      <c r="N19" s="65">
        <f>E19*(F19/12+2)*J19/27*'Unit Prices'!$D$37</f>
        <v>3570.7504801238861</v>
      </c>
      <c r="O19" s="65">
        <f>E19*(F19/12+4)/9*'Unit Prices'!$D$38</f>
        <v>5404.379105052366</v>
      </c>
      <c r="P19" s="65">
        <v>0</v>
      </c>
      <c r="Q19" s="64">
        <f t="shared" si="0"/>
        <v>28276.483531791844</v>
      </c>
      <c r="R19" s="99">
        <v>13288.27</v>
      </c>
      <c r="S19" s="26">
        <v>824</v>
      </c>
      <c r="T19" s="53">
        <f t="shared" si="1"/>
        <v>1753.4127791049157</v>
      </c>
    </row>
    <row r="20" spans="2:20" x14ac:dyDescent="0.25">
      <c r="B20" s="50"/>
      <c r="C20" s="51"/>
      <c r="D20" s="57">
        <v>15</v>
      </c>
      <c r="E20" s="60">
        <v>185.09678</v>
      </c>
      <c r="F20" s="57">
        <v>6</v>
      </c>
      <c r="G20" s="57" t="s">
        <v>279</v>
      </c>
      <c r="H20" s="61" t="s">
        <v>292</v>
      </c>
      <c r="I20" s="61" t="s">
        <v>282</v>
      </c>
      <c r="J20" s="62">
        <v>7.2249999999999996</v>
      </c>
      <c r="K20" s="57" t="s">
        <v>105</v>
      </c>
      <c r="L20" s="57">
        <v>1960</v>
      </c>
      <c r="M20" s="65">
        <f>E20*'Unit Prices'!$D$6</f>
        <v>23450.821753275999</v>
      </c>
      <c r="N20" s="65">
        <f>E20*(F20/12+2)*J20/27*'Unit Prices'!$D$37</f>
        <v>5647.7395722473038</v>
      </c>
      <c r="O20" s="65">
        <f>E20*(F20/12+4)/9*'Unit Prices'!$D$38</f>
        <v>6566.23009091728</v>
      </c>
      <c r="P20" s="65">
        <v>0</v>
      </c>
      <c r="Q20" s="64">
        <f t="shared" si="0"/>
        <v>35664.791416440581</v>
      </c>
      <c r="R20" s="99">
        <v>13288.27</v>
      </c>
      <c r="S20" s="26">
        <v>824</v>
      </c>
      <c r="T20" s="53">
        <f t="shared" si="1"/>
        <v>2211.5586247981896</v>
      </c>
    </row>
    <row r="21" spans="2:20" x14ac:dyDescent="0.25">
      <c r="B21" s="50"/>
      <c r="C21" s="51"/>
      <c r="D21" s="57">
        <v>16</v>
      </c>
      <c r="E21" s="60">
        <v>293.937682</v>
      </c>
      <c r="F21" s="57">
        <v>10</v>
      </c>
      <c r="G21" s="57" t="s">
        <v>64</v>
      </c>
      <c r="H21" s="61" t="s">
        <v>184</v>
      </c>
      <c r="I21" s="61" t="s">
        <v>185</v>
      </c>
      <c r="J21" s="62">
        <v>7.9949999999999992</v>
      </c>
      <c r="K21" s="57" t="s">
        <v>105</v>
      </c>
      <c r="L21" s="57">
        <v>1990</v>
      </c>
      <c r="M21" s="65">
        <f>E21*'Unit Prices'!$D$12</f>
        <v>44092.646785045625</v>
      </c>
      <c r="N21" s="65">
        <f>E21*(F21/12+2)*J21/27*'Unit Prices'!$D$37</f>
        <v>11247.845510115385</v>
      </c>
      <c r="O21" s="65">
        <f>E21*(F21/12+4)/9*'Unit Prices'!$D$38</f>
        <v>11199.708830535865</v>
      </c>
      <c r="P21" s="65">
        <v>0</v>
      </c>
      <c r="Q21" s="64">
        <f t="shared" si="0"/>
        <v>66540.201125696869</v>
      </c>
      <c r="R21" s="99">
        <v>13288.27</v>
      </c>
      <c r="S21" s="26">
        <v>4732</v>
      </c>
      <c r="T21" s="53">
        <f t="shared" si="1"/>
        <v>23695.201235886805</v>
      </c>
    </row>
    <row r="22" spans="2:20" x14ac:dyDescent="0.25">
      <c r="B22" s="50"/>
      <c r="C22" s="51"/>
      <c r="D22" s="57">
        <v>17</v>
      </c>
      <c r="E22" s="60">
        <v>294.98534699999999</v>
      </c>
      <c r="F22" s="57">
        <v>8</v>
      </c>
      <c r="G22" s="57" t="s">
        <v>279</v>
      </c>
      <c r="H22" s="61" t="s">
        <v>355</v>
      </c>
      <c r="I22" s="61" t="s">
        <v>185</v>
      </c>
      <c r="J22" s="62">
        <v>5.7249999999999996</v>
      </c>
      <c r="K22" s="57" t="s">
        <v>105</v>
      </c>
      <c r="L22" s="57">
        <v>1960</v>
      </c>
      <c r="M22" s="65">
        <f>E22*'Unit Prices'!$D$9</f>
        <v>38868.070768266633</v>
      </c>
      <c r="N22" s="65">
        <f>E22*(F22/12+2)*J22/27*'Unit Prices'!$D$37</f>
        <v>7607.5112871222727</v>
      </c>
      <c r="O22" s="65">
        <f>E22*(F22/12+4)/9*'Unit Prices'!$D$38</f>
        <v>10852.053946695529</v>
      </c>
      <c r="P22" s="65">
        <v>0</v>
      </c>
      <c r="Q22" s="64">
        <f t="shared" si="0"/>
        <v>57327.636002084437</v>
      </c>
      <c r="R22" s="99">
        <v>13288.27</v>
      </c>
      <c r="S22" s="26">
        <v>824</v>
      </c>
      <c r="T22" s="53">
        <f t="shared" si="1"/>
        <v>3554.8624512985948</v>
      </c>
    </row>
    <row r="23" spans="2:20" x14ac:dyDescent="0.25">
      <c r="B23" s="50"/>
      <c r="C23" s="51"/>
      <c r="D23" s="57">
        <v>18</v>
      </c>
      <c r="E23" s="60">
        <v>385.19437699999997</v>
      </c>
      <c r="F23" s="57">
        <v>10</v>
      </c>
      <c r="G23" s="57" t="s">
        <v>279</v>
      </c>
      <c r="H23" s="61" t="s">
        <v>185</v>
      </c>
      <c r="I23" s="61" t="s">
        <v>190</v>
      </c>
      <c r="J23" s="62">
        <v>5.7249999999999996</v>
      </c>
      <c r="K23" s="57" t="s">
        <v>105</v>
      </c>
      <c r="L23" s="57">
        <v>1960</v>
      </c>
      <c r="M23" s="65">
        <f>E23*'Unit Prices'!$D$12</f>
        <v>57781.770248316447</v>
      </c>
      <c r="N23" s="65">
        <f>E23*(F23/12+2)*J23/27*'Unit Prices'!$D$37</f>
        <v>10554.825055212836</v>
      </c>
      <c r="O23" s="65">
        <f>E23*(F23/12+4)/9*'Unit Prices'!$D$38</f>
        <v>14676.801001511811</v>
      </c>
      <c r="P23" s="65">
        <v>0</v>
      </c>
      <c r="Q23" s="64">
        <f t="shared" si="0"/>
        <v>83013.396305041082</v>
      </c>
      <c r="R23" s="99">
        <v>13288.27</v>
      </c>
      <c r="S23" s="26">
        <v>824</v>
      </c>
      <c r="T23" s="53">
        <f t="shared" si="1"/>
        <v>5147.6255792028496</v>
      </c>
    </row>
    <row r="24" spans="2:20" x14ac:dyDescent="0.25">
      <c r="B24" s="50"/>
      <c r="C24" s="51"/>
      <c r="D24" s="57">
        <v>19</v>
      </c>
      <c r="E24" s="60">
        <v>147.65957399999999</v>
      </c>
      <c r="F24" s="57">
        <v>10</v>
      </c>
      <c r="G24" s="57" t="s">
        <v>279</v>
      </c>
      <c r="H24" s="61" t="s">
        <v>189</v>
      </c>
      <c r="I24" s="61" t="s">
        <v>652</v>
      </c>
      <c r="J24" s="62">
        <v>6.7050000000000001</v>
      </c>
      <c r="K24" s="57" t="s">
        <v>105</v>
      </c>
      <c r="L24" s="57">
        <v>1960</v>
      </c>
      <c r="M24" s="65">
        <f>E24*'Unit Prices'!$D$12</f>
        <v>22149.938029423211</v>
      </c>
      <c r="N24" s="65">
        <f>E24*(F24/12+2)*J24/27*'Unit Prices'!$D$37</f>
        <v>4738.6649517338683</v>
      </c>
      <c r="O24" s="65">
        <f>E24*(F24/12+4)/9*'Unit Prices'!$D$38</f>
        <v>5626.172947914054</v>
      </c>
      <c r="P24" s="65">
        <v>0</v>
      </c>
      <c r="Q24" s="64">
        <f t="shared" si="0"/>
        <v>32514.775929071133</v>
      </c>
      <c r="R24" s="99">
        <v>13288.27</v>
      </c>
      <c r="S24" s="26">
        <v>824</v>
      </c>
      <c r="T24" s="53">
        <f t="shared" si="1"/>
        <v>2016.2274973005976</v>
      </c>
    </row>
    <row r="25" spans="2:20" x14ac:dyDescent="0.25">
      <c r="B25" s="50"/>
      <c r="C25" s="51"/>
      <c r="D25" s="57">
        <v>20</v>
      </c>
      <c r="E25" s="60">
        <v>126.13031700000001</v>
      </c>
      <c r="F25" s="57">
        <v>10</v>
      </c>
      <c r="G25" s="57" t="s">
        <v>279</v>
      </c>
      <c r="H25" s="61" t="s">
        <v>652</v>
      </c>
      <c r="I25" s="61" t="s">
        <v>653</v>
      </c>
      <c r="J25" s="62">
        <v>6.3949999999999996</v>
      </c>
      <c r="K25" s="57" t="s">
        <v>105</v>
      </c>
      <c r="L25" s="57">
        <v>1960</v>
      </c>
      <c r="M25" s="65">
        <f>E25*'Unit Prices'!$D$12</f>
        <v>18920.403394780926</v>
      </c>
      <c r="N25" s="65">
        <f>E25*(F25/12+2)*J25/27*'Unit Prices'!$D$37</f>
        <v>3860.6074607049709</v>
      </c>
      <c r="O25" s="65">
        <f>E25*(F25/12+4)/9*'Unit Prices'!$D$38</f>
        <v>4805.8582196453053</v>
      </c>
      <c r="P25" s="65">
        <v>0</v>
      </c>
      <c r="Q25" s="64">
        <f t="shared" si="0"/>
        <v>27586.869075131202</v>
      </c>
      <c r="R25" s="99">
        <v>13288.27</v>
      </c>
      <c r="S25" s="26">
        <v>824</v>
      </c>
      <c r="T25" s="53">
        <f t="shared" si="1"/>
        <v>1710.6500784457351</v>
      </c>
    </row>
    <row r="26" spans="2:20" x14ac:dyDescent="0.25">
      <c r="B26" s="50"/>
      <c r="C26" s="51"/>
      <c r="D26" s="57">
        <v>21</v>
      </c>
      <c r="E26" s="60">
        <v>180.59938099999999</v>
      </c>
      <c r="F26" s="57">
        <v>8</v>
      </c>
      <c r="G26" s="57" t="s">
        <v>279</v>
      </c>
      <c r="H26" s="61" t="s">
        <v>405</v>
      </c>
      <c r="I26" s="61" t="s">
        <v>406</v>
      </c>
      <c r="J26" s="62">
        <v>6.4849999999999994</v>
      </c>
      <c r="K26" s="57" t="s">
        <v>105</v>
      </c>
      <c r="L26" s="57">
        <v>1960</v>
      </c>
      <c r="M26" s="65">
        <f>E26*'Unit Prices'!$D$9</f>
        <v>23796.265112155379</v>
      </c>
      <c r="N26" s="65">
        <f>E26*(F26/12+2)*J26/27*'Unit Prices'!$D$37</f>
        <v>5275.8557009342785</v>
      </c>
      <c r="O26" s="65">
        <f>E26*(F26/12+4)/9*'Unit Prices'!$D$38</f>
        <v>6643.9714558154619</v>
      </c>
      <c r="P26" s="65">
        <v>0</v>
      </c>
      <c r="Q26" s="64">
        <f t="shared" si="0"/>
        <v>35716.092268905115</v>
      </c>
      <c r="R26" s="99">
        <v>13288.27</v>
      </c>
      <c r="S26" s="26">
        <v>824</v>
      </c>
      <c r="T26" s="53">
        <f t="shared" si="1"/>
        <v>2214.7397689524532</v>
      </c>
    </row>
    <row r="27" spans="2:20" x14ac:dyDescent="0.25">
      <c r="B27" s="50"/>
      <c r="C27" s="51"/>
      <c r="D27" s="57">
        <v>22</v>
      </c>
      <c r="E27" s="60">
        <v>94.933239999999998</v>
      </c>
      <c r="F27" s="57">
        <v>8</v>
      </c>
      <c r="G27" s="57" t="s">
        <v>279</v>
      </c>
      <c r="H27" s="61" t="s">
        <v>627</v>
      </c>
      <c r="I27" s="61" t="s">
        <v>626</v>
      </c>
      <c r="J27" s="62">
        <v>9.48</v>
      </c>
      <c r="K27" s="57" t="s">
        <v>105</v>
      </c>
      <c r="L27" s="57">
        <v>1960</v>
      </c>
      <c r="M27" s="65">
        <f>E27*'Unit Prices'!$D$10</f>
        <v>13085.984471446001</v>
      </c>
      <c r="N27" s="65">
        <f>E27*(F27/12+2)*J27/27*'Unit Prices'!$D$37</f>
        <v>4054.0893068401347</v>
      </c>
      <c r="O27" s="65">
        <f>E27*(F27/12+4)/9*'Unit Prices'!$D$38</f>
        <v>3492.4468360612973</v>
      </c>
      <c r="P27" s="65">
        <v>0</v>
      </c>
      <c r="Q27" s="64">
        <f t="shared" si="0"/>
        <v>20632.520614347435</v>
      </c>
      <c r="R27" s="99">
        <v>13288.27</v>
      </c>
      <c r="S27" s="26">
        <v>824</v>
      </c>
      <c r="T27" s="53">
        <f t="shared" si="1"/>
        <v>1279.4138730039565</v>
      </c>
    </row>
    <row r="28" spans="2:20" x14ac:dyDescent="0.25">
      <c r="B28" s="50"/>
      <c r="C28" s="51"/>
      <c r="D28" s="57">
        <v>23</v>
      </c>
      <c r="E28" s="60">
        <v>311.73323599999998</v>
      </c>
      <c r="F28" s="57">
        <v>8</v>
      </c>
      <c r="G28" s="57" t="s">
        <v>279</v>
      </c>
      <c r="H28" s="61" t="s">
        <v>639</v>
      </c>
      <c r="I28" s="61" t="s">
        <v>638</v>
      </c>
      <c r="J28" s="62">
        <v>10.824999999999999</v>
      </c>
      <c r="K28" s="57" t="s">
        <v>105</v>
      </c>
      <c r="L28" s="57">
        <v>1960</v>
      </c>
      <c r="M28" s="65">
        <f>E28*'Unit Prices'!$D$10</f>
        <v>42970.578961906402</v>
      </c>
      <c r="N28" s="65">
        <f>E28*(F28/12+2)*J28/27*'Unit Prices'!$D$37</f>
        <v>15201.193374595972</v>
      </c>
      <c r="O28" s="65">
        <f>E28*(F28/12+4)/9*'Unit Prices'!$D$38</f>
        <v>11468.182838417288</v>
      </c>
      <c r="P28" s="65">
        <v>0</v>
      </c>
      <c r="Q28" s="64">
        <f t="shared" si="0"/>
        <v>69639.955174919654</v>
      </c>
      <c r="R28" s="99">
        <v>13288.27</v>
      </c>
      <c r="S28" s="26">
        <v>824</v>
      </c>
      <c r="T28" s="53">
        <f t="shared" si="1"/>
        <v>4318.3441534627</v>
      </c>
    </row>
    <row r="29" spans="2:20" x14ac:dyDescent="0.25">
      <c r="B29" s="50"/>
      <c r="C29" s="51"/>
      <c r="D29" s="57">
        <v>24</v>
      </c>
      <c r="E29" s="60">
        <v>303.01866999999999</v>
      </c>
      <c r="F29" s="57">
        <v>8</v>
      </c>
      <c r="G29" s="57" t="s">
        <v>279</v>
      </c>
      <c r="H29" s="61" t="s">
        <v>638</v>
      </c>
      <c r="I29" s="61" t="s">
        <v>174</v>
      </c>
      <c r="J29" s="62">
        <v>10.824999999999999</v>
      </c>
      <c r="K29" s="57" t="s">
        <v>105</v>
      </c>
      <c r="L29" s="57">
        <v>1960</v>
      </c>
      <c r="M29" s="65">
        <f>E29*'Unit Prices'!$D$10</f>
        <v>41769.327689418584</v>
      </c>
      <c r="N29" s="65">
        <f>E29*(F29/12+2)*J29/27*'Unit Prices'!$D$37</f>
        <v>14776.240922809027</v>
      </c>
      <c r="O29" s="65">
        <f>E29*(F29/12+4)/9*'Unit Prices'!$D$38</f>
        <v>11147.587455236988</v>
      </c>
      <c r="P29" s="65">
        <v>0</v>
      </c>
      <c r="Q29" s="64">
        <f t="shared" si="0"/>
        <v>67693.156067464603</v>
      </c>
      <c r="R29" s="99">
        <v>13288.27</v>
      </c>
      <c r="S29" s="26">
        <v>824</v>
      </c>
      <c r="T29" s="53">
        <f t="shared" si="1"/>
        <v>4197.623964563546</v>
      </c>
    </row>
    <row r="30" spans="2:20" x14ac:dyDescent="0.25">
      <c r="B30" s="50"/>
      <c r="C30" s="51"/>
      <c r="D30" s="57">
        <v>25</v>
      </c>
      <c r="E30" s="60">
        <v>308.37091900000001</v>
      </c>
      <c r="F30" s="57">
        <v>12</v>
      </c>
      <c r="G30" s="57" t="s">
        <v>279</v>
      </c>
      <c r="H30" s="61" t="s">
        <v>750</v>
      </c>
      <c r="I30" s="61" t="s">
        <v>725</v>
      </c>
      <c r="J30" s="62">
        <v>10.205</v>
      </c>
      <c r="K30" s="57" t="s">
        <v>105</v>
      </c>
      <c r="L30" s="57">
        <v>1960</v>
      </c>
      <c r="M30" s="65">
        <f>E30*'Unit Prices'!$D$16</f>
        <v>52196.222669918134</v>
      </c>
      <c r="N30" s="65">
        <f>E30*(F30/12+2)*J30/27*'Unit Prices'!$D$37</f>
        <v>15947.977615165111</v>
      </c>
      <c r="O30" s="65">
        <f>E30*(F30/12+4)/9*'Unit Prices'!$D$38</f>
        <v>12154.809004970957</v>
      </c>
      <c r="P30" s="65">
        <v>0</v>
      </c>
      <c r="Q30" s="64">
        <f t="shared" si="0"/>
        <v>80299.009290054208</v>
      </c>
      <c r="R30" s="99">
        <v>13288.27</v>
      </c>
      <c r="S30" s="26">
        <v>824</v>
      </c>
      <c r="T30" s="53">
        <f t="shared" si="1"/>
        <v>4979.3075889491001</v>
      </c>
    </row>
    <row r="31" spans="2:20" x14ac:dyDescent="0.25">
      <c r="B31" s="50"/>
      <c r="C31" s="51"/>
      <c r="D31" s="57">
        <v>26</v>
      </c>
      <c r="E31" s="60">
        <v>564.33830699999999</v>
      </c>
      <c r="F31" s="57">
        <v>8</v>
      </c>
      <c r="G31" s="57" t="s">
        <v>279</v>
      </c>
      <c r="H31" s="61" t="s">
        <v>605</v>
      </c>
      <c r="I31" s="61" t="s">
        <v>606</v>
      </c>
      <c r="J31" s="62">
        <v>8.6349999999999998</v>
      </c>
      <c r="K31" s="57" t="s">
        <v>105</v>
      </c>
      <c r="L31" s="57">
        <v>1960</v>
      </c>
      <c r="M31" s="65">
        <f>E31*'Unit Prices'!$D$10</f>
        <v>77790.690826986698</v>
      </c>
      <c r="N31" s="65">
        <f>E31*(F31/12+2)*J31/27*'Unit Prices'!$D$37</f>
        <v>21951.719453955233</v>
      </c>
      <c r="O31" s="65">
        <f>E31*(F31/12+4)/9*'Unit Prices'!$D$38</f>
        <v>20761.132083455057</v>
      </c>
      <c r="P31" s="65">
        <v>0</v>
      </c>
      <c r="Q31" s="64">
        <f t="shared" si="0"/>
        <v>120503.54236439698</v>
      </c>
      <c r="R31" s="99">
        <v>13288.27</v>
      </c>
      <c r="S31" s="26">
        <v>824</v>
      </c>
      <c r="T31" s="53">
        <f t="shared" si="1"/>
        <v>7472.3736730411947</v>
      </c>
    </row>
    <row r="32" spans="2:20" x14ac:dyDescent="0.25">
      <c r="B32" s="50"/>
      <c r="C32" s="51"/>
      <c r="D32" s="57">
        <v>27</v>
      </c>
      <c r="E32" s="60">
        <v>404.57944900000001</v>
      </c>
      <c r="F32" s="57">
        <v>12</v>
      </c>
      <c r="G32" s="57" t="s">
        <v>279</v>
      </c>
      <c r="H32" s="61" t="s">
        <v>725</v>
      </c>
      <c r="I32" s="61" t="s">
        <v>606</v>
      </c>
      <c r="J32" s="62">
        <v>7.4249999999999998</v>
      </c>
      <c r="K32" s="57" t="s">
        <v>105</v>
      </c>
      <c r="L32" s="57">
        <v>1960</v>
      </c>
      <c r="M32" s="65">
        <f>E32*'Unit Prices'!$D$15</f>
        <v>66020.511324272928</v>
      </c>
      <c r="N32" s="65">
        <f>E32*(F32/12+2)*J32/27*'Unit Prices'!$D$37</f>
        <v>15223.673806916971</v>
      </c>
      <c r="O32" s="65">
        <f>E32*(F32/12+4)/9*'Unit Prices'!$D$38</f>
        <v>15946.983411660125</v>
      </c>
      <c r="P32" s="65">
        <v>0</v>
      </c>
      <c r="Q32" s="64">
        <f t="shared" si="0"/>
        <v>97191.16854285002</v>
      </c>
      <c r="R32" s="99">
        <v>13288.27</v>
      </c>
      <c r="S32" s="26">
        <v>824</v>
      </c>
      <c r="T32" s="53">
        <f t="shared" si="1"/>
        <v>6026.783236592003</v>
      </c>
    </row>
    <row r="33" spans="2:20" x14ac:dyDescent="0.25">
      <c r="B33" s="50"/>
      <c r="C33" s="51"/>
      <c r="D33" s="57">
        <v>28</v>
      </c>
      <c r="E33" s="60">
        <v>247.16158899999999</v>
      </c>
      <c r="F33" s="57">
        <v>10</v>
      </c>
      <c r="G33" s="57" t="s">
        <v>279</v>
      </c>
      <c r="H33" s="61" t="s">
        <v>653</v>
      </c>
      <c r="I33" s="61" t="s">
        <v>703</v>
      </c>
      <c r="J33" s="62">
        <v>8.7850000000000001</v>
      </c>
      <c r="K33" s="57" t="s">
        <v>105</v>
      </c>
      <c r="L33" s="57">
        <v>1960</v>
      </c>
      <c r="M33" s="65">
        <f>E33*'Unit Prices'!$D$13</f>
        <v>41585.148399476071</v>
      </c>
      <c r="N33" s="65">
        <f>E33*(F33/12+2)*J33/27*'Unit Prices'!$D$37</f>
        <v>10392.459818808156</v>
      </c>
      <c r="O33" s="65">
        <f>E33*(F33/12+4)/9*'Unit Prices'!$D$38</f>
        <v>9417.4309740000463</v>
      </c>
      <c r="P33" s="65">
        <v>0</v>
      </c>
      <c r="Q33" s="64">
        <f t="shared" si="0"/>
        <v>61395.039192284275</v>
      </c>
      <c r="R33" s="99">
        <v>13288.27</v>
      </c>
      <c r="S33" s="26">
        <v>824</v>
      </c>
      <c r="T33" s="53">
        <f t="shared" si="1"/>
        <v>3807.0804020720711</v>
      </c>
    </row>
    <row r="34" spans="2:20" x14ac:dyDescent="0.25">
      <c r="B34" s="50"/>
      <c r="C34" s="51"/>
      <c r="D34" s="57">
        <v>29</v>
      </c>
      <c r="E34" s="60">
        <v>364.936464</v>
      </c>
      <c r="F34" s="57">
        <v>10</v>
      </c>
      <c r="G34" s="57" t="s">
        <v>279</v>
      </c>
      <c r="H34" s="61" t="s">
        <v>703</v>
      </c>
      <c r="I34" s="61" t="s">
        <v>695</v>
      </c>
      <c r="J34" s="62">
        <v>10.654999999999999</v>
      </c>
      <c r="K34" s="57" t="s">
        <v>105</v>
      </c>
      <c r="L34" s="57">
        <v>1960</v>
      </c>
      <c r="M34" s="65">
        <f>E34*'Unit Prices'!$D$13</f>
        <v>61400.871685689228</v>
      </c>
      <c r="N34" s="65">
        <f>E34*(F34/12+2)*J34/27*'Unit Prices'!$D$37</f>
        <v>18610.8549076093</v>
      </c>
      <c r="O34" s="65">
        <f>E34*(F34/12+4)/9*'Unit Prices'!$D$38</f>
        <v>13904.927434398605</v>
      </c>
      <c r="P34" s="65">
        <v>0</v>
      </c>
      <c r="Q34" s="64">
        <f t="shared" si="0"/>
        <v>93916.654027697135</v>
      </c>
      <c r="R34" s="99">
        <v>13288.27</v>
      </c>
      <c r="S34" s="26">
        <v>824</v>
      </c>
      <c r="T34" s="53">
        <f t="shared" si="1"/>
        <v>5823.7319770611548</v>
      </c>
    </row>
    <row r="35" spans="2:20" x14ac:dyDescent="0.25">
      <c r="B35" s="50"/>
      <c r="C35" s="51"/>
      <c r="D35" s="57">
        <v>30</v>
      </c>
      <c r="E35" s="60">
        <v>351.85192499999999</v>
      </c>
      <c r="F35" s="57">
        <v>10</v>
      </c>
      <c r="G35" s="57" t="s">
        <v>279</v>
      </c>
      <c r="H35" s="61" t="s">
        <v>695</v>
      </c>
      <c r="I35" s="61" t="s">
        <v>696</v>
      </c>
      <c r="J35" s="62">
        <v>8.0399999999999991</v>
      </c>
      <c r="K35" s="57" t="s">
        <v>105</v>
      </c>
      <c r="L35" s="57">
        <v>1960</v>
      </c>
      <c r="M35" s="65">
        <f>E35*'Unit Prices'!$D$13</f>
        <v>59199.386826107213</v>
      </c>
      <c r="N35" s="65">
        <f>E35*(F35/12+2)*J35/27*'Unit Prices'!$D$37</f>
        <v>13539.779436734158</v>
      </c>
      <c r="O35" s="65">
        <f>E35*(F35/12+4)/9*'Unit Prices'!$D$38</f>
        <v>13406.376088464705</v>
      </c>
      <c r="P35" s="65">
        <v>0</v>
      </c>
      <c r="Q35" s="64">
        <f t="shared" si="0"/>
        <v>86145.542351306081</v>
      </c>
      <c r="R35" s="99">
        <v>13288.27</v>
      </c>
      <c r="S35" s="26">
        <v>824</v>
      </c>
      <c r="T35" s="53">
        <f t="shared" si="1"/>
        <v>5341.8486302186975</v>
      </c>
    </row>
    <row r="36" spans="2:20" x14ac:dyDescent="0.25">
      <c r="B36" s="50"/>
      <c r="C36" s="51"/>
      <c r="D36" s="57">
        <v>31</v>
      </c>
      <c r="E36" s="60">
        <v>78.832992000000004</v>
      </c>
      <c r="F36" s="57">
        <v>8</v>
      </c>
      <c r="G36" s="57" t="s">
        <v>64</v>
      </c>
      <c r="H36" s="61" t="s">
        <v>149</v>
      </c>
      <c r="I36" s="61" t="s">
        <v>147</v>
      </c>
      <c r="J36" s="62">
        <v>7.2149999999999999</v>
      </c>
      <c r="K36" s="57" t="s">
        <v>112</v>
      </c>
      <c r="L36" s="63">
        <v>35582</v>
      </c>
      <c r="M36" s="65">
        <f>E36*'Unit Prices'!$D$9</f>
        <v>10387.249207772335</v>
      </c>
      <c r="N36" s="65">
        <v>0</v>
      </c>
      <c r="O36" s="65">
        <v>0</v>
      </c>
      <c r="P36" s="65">
        <f>E36*10/9*'Unit Prices'!$D$39</f>
        <v>1331.6986163810689</v>
      </c>
      <c r="Q36" s="64">
        <f t="shared" si="0"/>
        <v>11718.947824153403</v>
      </c>
      <c r="R36" s="99">
        <v>13288.27</v>
      </c>
      <c r="S36" s="26">
        <v>5860</v>
      </c>
      <c r="T36" s="53">
        <f t="shared" si="1"/>
        <v>5167.943927203386</v>
      </c>
    </row>
    <row r="37" spans="2:20" x14ac:dyDescent="0.25">
      <c r="B37" s="50"/>
      <c r="C37" s="51"/>
      <c r="D37" s="57">
        <v>32</v>
      </c>
      <c r="E37" s="60">
        <v>317.108204</v>
      </c>
      <c r="F37" s="57">
        <v>8</v>
      </c>
      <c r="G37" s="57" t="s">
        <v>64</v>
      </c>
      <c r="H37" s="61" t="s">
        <v>147</v>
      </c>
      <c r="I37" s="61" t="s">
        <v>148</v>
      </c>
      <c r="J37" s="62">
        <v>6.9550000000000001</v>
      </c>
      <c r="K37" s="57" t="s">
        <v>112</v>
      </c>
      <c r="L37" s="63">
        <v>35582</v>
      </c>
      <c r="M37" s="65">
        <f>E37*'Unit Prices'!$D$9</f>
        <v>41783.03851231611</v>
      </c>
      <c r="N37" s="65">
        <v>0</v>
      </c>
      <c r="O37" s="65">
        <v>0</v>
      </c>
      <c r="P37" s="65">
        <f>E37*10/9*'Unit Prices'!$D$39</f>
        <v>5356.7998092712969</v>
      </c>
      <c r="Q37" s="64">
        <f t="shared" si="0"/>
        <v>47139.838321587406</v>
      </c>
      <c r="R37" s="99">
        <v>13288.27</v>
      </c>
      <c r="S37" s="26">
        <v>5860</v>
      </c>
      <c r="T37" s="53">
        <f t="shared" si="1"/>
        <v>20788.217921859065</v>
      </c>
    </row>
    <row r="38" spans="2:20" x14ac:dyDescent="0.25">
      <c r="B38" s="50"/>
      <c r="C38" s="51"/>
      <c r="D38" s="57">
        <v>33</v>
      </c>
      <c r="E38" s="60">
        <v>351.84168599999998</v>
      </c>
      <c r="F38" s="57">
        <v>8</v>
      </c>
      <c r="G38" s="57" t="s">
        <v>64</v>
      </c>
      <c r="H38" s="61" t="s">
        <v>148</v>
      </c>
      <c r="I38" s="61" t="s">
        <v>150</v>
      </c>
      <c r="J38" s="62">
        <v>9.14</v>
      </c>
      <c r="K38" s="57" t="s">
        <v>112</v>
      </c>
      <c r="L38" s="63">
        <v>35582</v>
      </c>
      <c r="M38" s="65">
        <f>E38*'Unit Prices'!$D$10</f>
        <v>48499.291074479072</v>
      </c>
      <c r="N38" s="65">
        <v>0</v>
      </c>
      <c r="O38" s="65">
        <v>0</v>
      </c>
      <c r="P38" s="65">
        <f>E38*10/9*'Unit Prices'!$D$39</f>
        <v>5943.5405728528285</v>
      </c>
      <c r="Q38" s="64">
        <f t="shared" si="0"/>
        <v>54442.831647331899</v>
      </c>
      <c r="R38" s="99">
        <v>13288.27</v>
      </c>
      <c r="S38" s="26">
        <v>5860</v>
      </c>
      <c r="T38" s="53">
        <f t="shared" si="1"/>
        <v>24008.768143134126</v>
      </c>
    </row>
    <row r="39" spans="2:20" x14ac:dyDescent="0.25">
      <c r="B39" s="50"/>
      <c r="C39" s="51"/>
      <c r="D39" s="57">
        <v>34</v>
      </c>
      <c r="E39" s="60">
        <v>11.812867000000001</v>
      </c>
      <c r="F39" s="57">
        <v>8</v>
      </c>
      <c r="G39" s="57" t="s">
        <v>64</v>
      </c>
      <c r="H39" s="61" t="s">
        <v>150</v>
      </c>
      <c r="I39" s="61" t="s">
        <v>151</v>
      </c>
      <c r="J39" s="62">
        <v>9.1900000000000013</v>
      </c>
      <c r="K39" s="57" t="s">
        <v>112</v>
      </c>
      <c r="L39" s="63">
        <v>35582</v>
      </c>
      <c r="M39" s="65">
        <f>E39*'Unit Prices'!$D$10</f>
        <v>1628.3337019283965</v>
      </c>
      <c r="N39" s="65">
        <v>0</v>
      </c>
      <c r="O39" s="65">
        <v>0</v>
      </c>
      <c r="P39" s="65">
        <f>E39*10/9*'Unit Prices'!$D$39</f>
        <v>199.55069876573486</v>
      </c>
      <c r="Q39" s="64">
        <f t="shared" si="0"/>
        <v>1827.8844006941313</v>
      </c>
      <c r="R39" s="99">
        <v>13288.27</v>
      </c>
      <c r="S39" s="26">
        <v>5860</v>
      </c>
      <c r="T39" s="53">
        <f t="shared" si="1"/>
        <v>806.07954143523648</v>
      </c>
    </row>
    <row r="40" spans="2:20" x14ac:dyDescent="0.25">
      <c r="B40" s="50"/>
      <c r="C40" s="51"/>
      <c r="D40" s="57">
        <v>35</v>
      </c>
      <c r="E40" s="60">
        <v>135.92203799999999</v>
      </c>
      <c r="F40" s="57">
        <v>8</v>
      </c>
      <c r="G40" s="57" t="s">
        <v>279</v>
      </c>
      <c r="H40" s="61" t="s">
        <v>430</v>
      </c>
      <c r="I40" s="61" t="s">
        <v>333</v>
      </c>
      <c r="J40" s="62">
        <v>6.6750000000000007</v>
      </c>
      <c r="K40" s="57" t="s">
        <v>105</v>
      </c>
      <c r="L40" s="57">
        <v>1960</v>
      </c>
      <c r="M40" s="65">
        <f>E40*'Unit Prices'!$D$9</f>
        <v>17909.457014320869</v>
      </c>
      <c r="N40" s="65">
        <f>E40*(F40/12+2)*J40/27*'Unit Prices'!$D$37</f>
        <v>4087.0299340373272</v>
      </c>
      <c r="O40" s="65">
        <f>E40*(F40/12+4)/9*'Unit Prices'!$D$38</f>
        <v>5000.3612176736342</v>
      </c>
      <c r="P40" s="65">
        <v>0</v>
      </c>
      <c r="Q40" s="64">
        <f t="shared" si="0"/>
        <v>26996.848166031832</v>
      </c>
      <c r="R40" s="99">
        <v>13288.27</v>
      </c>
      <c r="S40" s="26">
        <v>824</v>
      </c>
      <c r="T40" s="53">
        <f t="shared" si="1"/>
        <v>1674.0631315295541</v>
      </c>
    </row>
    <row r="41" spans="2:20" x14ac:dyDescent="0.25">
      <c r="B41" s="50"/>
      <c r="C41" s="51"/>
      <c r="D41" s="57">
        <v>36</v>
      </c>
      <c r="E41" s="60">
        <v>234.68331000000001</v>
      </c>
      <c r="F41" s="57">
        <v>8</v>
      </c>
      <c r="G41" s="57" t="s">
        <v>279</v>
      </c>
      <c r="H41" s="61" t="s">
        <v>346</v>
      </c>
      <c r="I41" s="61" t="s">
        <v>340</v>
      </c>
      <c r="J41" s="62">
        <v>5.4850000000000003</v>
      </c>
      <c r="K41" s="57" t="s">
        <v>105</v>
      </c>
      <c r="L41" s="57">
        <v>1960</v>
      </c>
      <c r="M41" s="65">
        <f>E41*'Unit Prices'!$D$9</f>
        <v>30922.510538162616</v>
      </c>
      <c r="N41" s="65">
        <f>E41*(F41/12+2)*J41/27*'Unit Prices'!$D$37</f>
        <v>5798.6314633101529</v>
      </c>
      <c r="O41" s="65">
        <f>E41*(F41/12+4)/9*'Unit Prices'!$D$38</f>
        <v>8633.6354209115016</v>
      </c>
      <c r="P41" s="65">
        <v>0</v>
      </c>
      <c r="Q41" s="64">
        <f t="shared" si="0"/>
        <v>45354.777422384272</v>
      </c>
      <c r="R41" s="99">
        <v>13288.27</v>
      </c>
      <c r="S41" s="26">
        <v>824</v>
      </c>
      <c r="T41" s="53">
        <f t="shared" si="1"/>
        <v>2812.430556877956</v>
      </c>
    </row>
    <row r="42" spans="2:20" x14ac:dyDescent="0.25">
      <c r="B42" s="50"/>
      <c r="C42" s="51"/>
      <c r="D42" s="57">
        <v>37</v>
      </c>
      <c r="E42" s="60">
        <v>186.09157300000001</v>
      </c>
      <c r="F42" s="57">
        <v>8</v>
      </c>
      <c r="G42" s="57" t="s">
        <v>279</v>
      </c>
      <c r="H42" s="61" t="s">
        <v>340</v>
      </c>
      <c r="I42" s="61" t="s">
        <v>341</v>
      </c>
      <c r="J42" s="62">
        <v>5.415</v>
      </c>
      <c r="K42" s="57" t="s">
        <v>105</v>
      </c>
      <c r="L42" s="57">
        <v>1960</v>
      </c>
      <c r="M42" s="65">
        <f>E42*'Unit Prices'!$D$9</f>
        <v>24519.931251846407</v>
      </c>
      <c r="N42" s="65">
        <f>E42*(F42/12+2)*J42/27*'Unit Prices'!$D$37</f>
        <v>4539.3308625213094</v>
      </c>
      <c r="O42" s="65">
        <f>E42*(F42/12+4)/9*'Unit Prices'!$D$38</f>
        <v>6846.0206913987122</v>
      </c>
      <c r="P42" s="65">
        <v>0</v>
      </c>
      <c r="Q42" s="64">
        <f t="shared" si="0"/>
        <v>35905.28280576643</v>
      </c>
      <c r="R42" s="99">
        <v>13288.27</v>
      </c>
      <c r="S42" s="26">
        <v>824</v>
      </c>
      <c r="T42" s="53">
        <f t="shared" si="1"/>
        <v>2226.4713940905431</v>
      </c>
    </row>
    <row r="43" spans="2:20" x14ac:dyDescent="0.25">
      <c r="B43" s="50"/>
      <c r="C43" s="51"/>
      <c r="D43" s="57">
        <v>38</v>
      </c>
      <c r="E43" s="60">
        <v>441.87053300000002</v>
      </c>
      <c r="F43" s="57">
        <v>8</v>
      </c>
      <c r="G43" s="57" t="s">
        <v>279</v>
      </c>
      <c r="H43" s="61" t="s">
        <v>341</v>
      </c>
      <c r="I43" s="61" t="s">
        <v>341</v>
      </c>
      <c r="J43" s="62">
        <v>7.02</v>
      </c>
      <c r="K43" s="57" t="s">
        <v>105</v>
      </c>
      <c r="L43" s="57">
        <v>1960</v>
      </c>
      <c r="M43" s="65">
        <f>E43*'Unit Prices'!$D$9</f>
        <v>58222.061948913339</v>
      </c>
      <c r="N43" s="65">
        <f>E43*(F43/12+2)*J43/27*'Unit Prices'!$D$37</f>
        <v>13973.294867739203</v>
      </c>
      <c r="O43" s="65">
        <f>E43*(F43/12+4)/9*'Unit Prices'!$D$38</f>
        <v>16255.732395992902</v>
      </c>
      <c r="P43" s="65">
        <v>0</v>
      </c>
      <c r="Q43" s="64">
        <f t="shared" si="0"/>
        <v>88451.089212645442</v>
      </c>
      <c r="R43" s="99">
        <v>13288.27</v>
      </c>
      <c r="S43" s="26">
        <v>824</v>
      </c>
      <c r="T43" s="53">
        <f t="shared" si="1"/>
        <v>5484.8146155383538</v>
      </c>
    </row>
    <row r="44" spans="2:20" x14ac:dyDescent="0.25">
      <c r="B44" s="50"/>
      <c r="C44" s="51"/>
      <c r="D44" s="57">
        <v>39</v>
      </c>
      <c r="E44" s="60">
        <v>300.45291600000002</v>
      </c>
      <c r="F44" s="57">
        <v>8</v>
      </c>
      <c r="G44" s="57" t="s">
        <v>279</v>
      </c>
      <c r="H44" s="61" t="s">
        <v>425</v>
      </c>
      <c r="I44" s="61" t="s">
        <v>451</v>
      </c>
      <c r="J44" s="62">
        <v>6.8350000000000009</v>
      </c>
      <c r="K44" s="57" t="s">
        <v>105</v>
      </c>
      <c r="L44" s="57">
        <v>1960</v>
      </c>
      <c r="M44" s="65">
        <f>E44*'Unit Prices'!$D$9</f>
        <v>39588.49251457928</v>
      </c>
      <c r="N44" s="65">
        <f>E44*(F44/12+2)*J44/27*'Unit Prices'!$D$37</f>
        <v>9250.8494474239105</v>
      </c>
      <c r="O44" s="65">
        <f>E44*(F44/12+4)/9*'Unit Prices'!$D$38</f>
        <v>11053.197340252906</v>
      </c>
      <c r="P44" s="65">
        <v>0</v>
      </c>
      <c r="Q44" s="64">
        <f t="shared" si="0"/>
        <v>59892.539302256097</v>
      </c>
      <c r="R44" s="99">
        <v>13288.27</v>
      </c>
      <c r="S44" s="26">
        <v>824</v>
      </c>
      <c r="T44" s="53">
        <f t="shared" si="1"/>
        <v>3713.9110196480819</v>
      </c>
    </row>
    <row r="45" spans="2:20" x14ac:dyDescent="0.25">
      <c r="B45" s="50"/>
      <c r="C45" s="51"/>
      <c r="D45" s="57">
        <v>40</v>
      </c>
      <c r="E45" s="60">
        <v>422.619664</v>
      </c>
      <c r="F45" s="57">
        <v>8</v>
      </c>
      <c r="G45" s="57" t="s">
        <v>279</v>
      </c>
      <c r="H45" s="61" t="s">
        <v>559</v>
      </c>
      <c r="I45" s="61" t="s">
        <v>420</v>
      </c>
      <c r="J45" s="62">
        <v>8</v>
      </c>
      <c r="K45" s="57" t="s">
        <v>105</v>
      </c>
      <c r="L45" s="57">
        <v>1960</v>
      </c>
      <c r="M45" s="65">
        <f>E45*'Unit Prices'!$D$9</f>
        <v>55685.515146666134</v>
      </c>
      <c r="N45" s="65">
        <f>E45*(F45/12+2)*J45/27*'Unit Prices'!$D$37</f>
        <v>15230.226364900142</v>
      </c>
      <c r="O45" s="65">
        <f>E45*(F45/12+4)/9*'Unit Prices'!$D$38</f>
        <v>15547.522747502228</v>
      </c>
      <c r="P45" s="65">
        <v>0</v>
      </c>
      <c r="Q45" s="64">
        <f t="shared" si="0"/>
        <v>86463.264259068499</v>
      </c>
      <c r="R45" s="99">
        <v>13288.27</v>
      </c>
      <c r="S45" s="26">
        <v>824</v>
      </c>
      <c r="T45" s="53">
        <f t="shared" si="1"/>
        <v>5361.5504312805533</v>
      </c>
    </row>
    <row r="46" spans="2:20" x14ac:dyDescent="0.25">
      <c r="B46" s="50"/>
      <c r="C46" s="51"/>
      <c r="D46" s="57">
        <v>41</v>
      </c>
      <c r="E46" s="60">
        <v>325.21978899999999</v>
      </c>
      <c r="F46" s="57">
        <v>8</v>
      </c>
      <c r="G46" s="57" t="s">
        <v>279</v>
      </c>
      <c r="H46" s="61" t="s">
        <v>420</v>
      </c>
      <c r="I46" s="61" t="s">
        <v>321</v>
      </c>
      <c r="J46" s="62">
        <v>6.5950000000000006</v>
      </c>
      <c r="K46" s="57" t="s">
        <v>105</v>
      </c>
      <c r="L46" s="57">
        <v>1960</v>
      </c>
      <c r="M46" s="65">
        <f>E46*'Unit Prices'!$D$9</f>
        <v>42851.842990332472</v>
      </c>
      <c r="N46" s="65">
        <f>E46*(F46/12+2)*J46/27*'Unit Prices'!$D$37</f>
        <v>9661.8087015809469</v>
      </c>
      <c r="O46" s="65">
        <f>E46*(F46/12+4)/9*'Unit Prices'!$D$38</f>
        <v>11964.332230919039</v>
      </c>
      <c r="P46" s="65">
        <v>0</v>
      </c>
      <c r="Q46" s="64">
        <f t="shared" si="0"/>
        <v>64477.983922832456</v>
      </c>
      <c r="R46" s="99">
        <v>13288.27</v>
      </c>
      <c r="S46" s="26">
        <v>824</v>
      </c>
      <c r="T46" s="53">
        <f t="shared" si="1"/>
        <v>3998.252500318999</v>
      </c>
    </row>
    <row r="47" spans="2:20" x14ac:dyDescent="0.25">
      <c r="B47" s="50"/>
      <c r="C47" s="51"/>
      <c r="D47" s="57">
        <v>42</v>
      </c>
      <c r="E47" s="60">
        <v>108.63091</v>
      </c>
      <c r="F47" s="57">
        <v>8</v>
      </c>
      <c r="G47" s="57" t="s">
        <v>279</v>
      </c>
      <c r="H47" s="61" t="s">
        <v>321</v>
      </c>
      <c r="I47" s="61" t="s">
        <v>322</v>
      </c>
      <c r="J47" s="62">
        <v>4.7949999999999999</v>
      </c>
      <c r="K47" s="57" t="s">
        <v>105</v>
      </c>
      <c r="L47" s="57">
        <v>1960</v>
      </c>
      <c r="M47" s="65">
        <f>E47*'Unit Prices'!$D$9</f>
        <v>14313.503841603371</v>
      </c>
      <c r="N47" s="65">
        <f>E47*(F47/12+2)*J47/27*'Unit Prices'!$D$37</f>
        <v>2346.4359289055778</v>
      </c>
      <c r="O47" s="65">
        <f>E47*(F47/12+4)/9*'Unit Prices'!$D$38</f>
        <v>3996.3628959462408</v>
      </c>
      <c r="P47" s="65">
        <v>0</v>
      </c>
      <c r="Q47" s="64">
        <f t="shared" si="0"/>
        <v>20656.302666455191</v>
      </c>
      <c r="R47" s="99">
        <v>13288.27</v>
      </c>
      <c r="S47" s="26">
        <v>824</v>
      </c>
      <c r="T47" s="53">
        <f t="shared" si="1"/>
        <v>1280.8885879921975</v>
      </c>
    </row>
    <row r="48" spans="2:20" x14ac:dyDescent="0.25">
      <c r="B48" s="50"/>
      <c r="C48" s="51"/>
      <c r="D48" s="57">
        <v>43</v>
      </c>
      <c r="E48" s="60">
        <v>193.821437</v>
      </c>
      <c r="F48" s="57">
        <v>8</v>
      </c>
      <c r="G48" s="57" t="s">
        <v>279</v>
      </c>
      <c r="H48" s="61" t="s">
        <v>322</v>
      </c>
      <c r="I48" s="61" t="s">
        <v>380</v>
      </c>
      <c r="J48" s="62">
        <v>6.2</v>
      </c>
      <c r="K48" s="57" t="s">
        <v>105</v>
      </c>
      <c r="L48" s="57">
        <v>1960</v>
      </c>
      <c r="M48" s="65">
        <f>E48*'Unit Prices'!$D$9</f>
        <v>25538.439133802578</v>
      </c>
      <c r="N48" s="65">
        <f>E48*(F48/12+2)*J48/27*'Unit Prices'!$D$37</f>
        <v>5413.2759873359319</v>
      </c>
      <c r="O48" s="65">
        <f>E48*(F48/12+4)/9*'Unit Prices'!$D$38</f>
        <v>7130.390413426363</v>
      </c>
      <c r="P48" s="65">
        <v>0</v>
      </c>
      <c r="Q48" s="64">
        <f t="shared" si="0"/>
        <v>38082.105534564871</v>
      </c>
      <c r="R48" s="99">
        <v>13288.27</v>
      </c>
      <c r="S48" s="26">
        <v>824</v>
      </c>
      <c r="T48" s="53">
        <f t="shared" si="1"/>
        <v>2361.4552504187118</v>
      </c>
    </row>
    <row r="49" spans="2:20" x14ac:dyDescent="0.25">
      <c r="B49" s="50"/>
      <c r="C49" s="51"/>
      <c r="D49" s="57">
        <v>44</v>
      </c>
      <c r="E49" s="60">
        <v>142.94793999999999</v>
      </c>
      <c r="F49" s="57">
        <v>8</v>
      </c>
      <c r="G49" s="57" t="s">
        <v>279</v>
      </c>
      <c r="H49" s="61" t="s">
        <v>380</v>
      </c>
      <c r="I49" s="61" t="s">
        <v>560</v>
      </c>
      <c r="J49" s="62">
        <v>8</v>
      </c>
      <c r="K49" s="57" t="s">
        <v>105</v>
      </c>
      <c r="L49" s="57">
        <v>1960</v>
      </c>
      <c r="M49" s="65">
        <f>E49*'Unit Prices'!$D$9</f>
        <v>18835.208950558252</v>
      </c>
      <c r="N49" s="65">
        <f>E49*(F49/12+2)*J49/27*'Unit Prices'!$D$37</f>
        <v>5151.5101403236249</v>
      </c>
      <c r="O49" s="65">
        <f>E49*(F49/12+4)/9*'Unit Prices'!$D$38</f>
        <v>5258.8332682470336</v>
      </c>
      <c r="P49" s="65">
        <v>0</v>
      </c>
      <c r="Q49" s="64">
        <f t="shared" si="0"/>
        <v>29245.552359128909</v>
      </c>
      <c r="R49" s="99">
        <v>13288.27</v>
      </c>
      <c r="S49" s="26">
        <v>824</v>
      </c>
      <c r="T49" s="53">
        <f t="shared" si="1"/>
        <v>1813.5043270434917</v>
      </c>
    </row>
    <row r="50" spans="2:20" x14ac:dyDescent="0.25">
      <c r="B50" s="50"/>
      <c r="C50" s="51"/>
      <c r="D50" s="57">
        <v>45</v>
      </c>
      <c r="E50" s="60">
        <v>308.50022899999999</v>
      </c>
      <c r="F50" s="57">
        <v>8</v>
      </c>
      <c r="G50" s="57" t="s">
        <v>279</v>
      </c>
      <c r="H50" s="61" t="s">
        <v>451</v>
      </c>
      <c r="I50" s="61" t="s">
        <v>540</v>
      </c>
      <c r="J50" s="62">
        <v>7.8650000000000002</v>
      </c>
      <c r="K50" s="57" t="s">
        <v>105</v>
      </c>
      <c r="L50" s="57">
        <v>1960</v>
      </c>
      <c r="M50" s="65">
        <f>E50*'Unit Prices'!$D$9</f>
        <v>40648.828339254636</v>
      </c>
      <c r="N50" s="65">
        <f>E50*(F50/12+2)*J50/27*'Unit Prices'!$D$37</f>
        <v>10930.018286777358</v>
      </c>
      <c r="O50" s="65">
        <f>E50*(F50/12+4)/9*'Unit Prices'!$D$38</f>
        <v>11349.245519222093</v>
      </c>
      <c r="P50" s="65">
        <v>0</v>
      </c>
      <c r="Q50" s="64">
        <f t="shared" si="0"/>
        <v>62928.092145254093</v>
      </c>
      <c r="R50" s="99">
        <v>13288.27</v>
      </c>
      <c r="S50" s="26">
        <v>824</v>
      </c>
      <c r="T50" s="53">
        <f t="shared" si="1"/>
        <v>3902.1443670010749</v>
      </c>
    </row>
    <row r="51" spans="2:20" x14ac:dyDescent="0.25">
      <c r="B51" s="50"/>
      <c r="C51" s="51"/>
      <c r="D51" s="57">
        <v>46</v>
      </c>
      <c r="E51" s="60">
        <v>305.09787999999998</v>
      </c>
      <c r="F51" s="57">
        <v>8</v>
      </c>
      <c r="G51" s="57" t="s">
        <v>279</v>
      </c>
      <c r="H51" s="61" t="s">
        <v>540</v>
      </c>
      <c r="I51" s="61" t="s">
        <v>561</v>
      </c>
      <c r="J51" s="62">
        <v>8</v>
      </c>
      <c r="K51" s="57" t="s">
        <v>105</v>
      </c>
      <c r="L51" s="57">
        <v>1960</v>
      </c>
      <c r="M51" s="65">
        <f>E51*'Unit Prices'!$D$9</f>
        <v>40200.525591151207</v>
      </c>
      <c r="N51" s="65">
        <f>E51*(F51/12+2)*J51/27*'Unit Prices'!$D$37</f>
        <v>10995.015546297767</v>
      </c>
      <c r="O51" s="65">
        <f>E51*(F51/12+4)/9*'Unit Prices'!$D$38</f>
        <v>11224.078370178971</v>
      </c>
      <c r="P51" s="65">
        <v>0</v>
      </c>
      <c r="Q51" s="64">
        <f t="shared" si="0"/>
        <v>62419.619507627947</v>
      </c>
      <c r="R51" s="99">
        <v>13288.27</v>
      </c>
      <c r="S51" s="26">
        <v>824</v>
      </c>
      <c r="T51" s="53">
        <f t="shared" si="1"/>
        <v>3870.6141938932178</v>
      </c>
    </row>
    <row r="52" spans="2:20" x14ac:dyDescent="0.25">
      <c r="B52" s="50"/>
      <c r="C52" s="51"/>
      <c r="D52" s="57">
        <v>47</v>
      </c>
      <c r="E52" s="60">
        <v>182.376431</v>
      </c>
      <c r="F52" s="57">
        <v>10</v>
      </c>
      <c r="G52" s="57" t="s">
        <v>279</v>
      </c>
      <c r="H52" s="61" t="s">
        <v>684</v>
      </c>
      <c r="I52" s="61" t="s">
        <v>560</v>
      </c>
      <c r="J52" s="62">
        <v>8</v>
      </c>
      <c r="K52" s="57" t="s">
        <v>105</v>
      </c>
      <c r="L52" s="57">
        <v>1960</v>
      </c>
      <c r="M52" s="65">
        <f>E52*'Unit Prices'!$D$12</f>
        <v>27357.702147219916</v>
      </c>
      <c r="N52" s="65">
        <f>E52*(F52/12+2)*J52/27*'Unit Prices'!$D$37</f>
        <v>6983.1972447858661</v>
      </c>
      <c r="O52" s="65">
        <f>E52*(F52/12+4)/9*'Unit Prices'!$D$38</f>
        <v>6948.9658857427976</v>
      </c>
      <c r="P52" s="65">
        <v>0</v>
      </c>
      <c r="Q52" s="64">
        <f t="shared" si="0"/>
        <v>41289.865277748584</v>
      </c>
      <c r="R52" s="99">
        <v>13288.27</v>
      </c>
      <c r="S52" s="26">
        <v>824</v>
      </c>
      <c r="T52" s="53">
        <f t="shared" si="1"/>
        <v>2560.36707478587</v>
      </c>
    </row>
    <row r="53" spans="2:20" x14ac:dyDescent="0.25">
      <c r="B53" s="50"/>
      <c r="C53" s="51"/>
      <c r="D53" s="57">
        <v>48</v>
      </c>
      <c r="E53" s="60">
        <v>296.70045299999998</v>
      </c>
      <c r="F53" s="57">
        <v>10</v>
      </c>
      <c r="G53" s="57" t="s">
        <v>279</v>
      </c>
      <c r="H53" s="61" t="s">
        <v>560</v>
      </c>
      <c r="I53" s="61" t="s">
        <v>685</v>
      </c>
      <c r="J53" s="62">
        <v>8</v>
      </c>
      <c r="K53" s="57" t="s">
        <v>105</v>
      </c>
      <c r="L53" s="57">
        <v>1960</v>
      </c>
      <c r="M53" s="65">
        <f>E53*'Unit Prices'!$D$12</f>
        <v>44507.081181554771</v>
      </c>
      <c r="N53" s="65">
        <f>E53*(F53/12+2)*J53/27*'Unit Prices'!$D$37</f>
        <v>11360.666367664133</v>
      </c>
      <c r="O53" s="65">
        <f>E53*(F53/12+4)/9*'Unit Prices'!$D$38</f>
        <v>11304.976826646169</v>
      </c>
      <c r="P53" s="65">
        <v>0</v>
      </c>
      <c r="Q53" s="64">
        <f t="shared" si="0"/>
        <v>67172.724375865073</v>
      </c>
      <c r="R53" s="99">
        <v>13288.27</v>
      </c>
      <c r="S53" s="26">
        <v>824</v>
      </c>
      <c r="T53" s="53">
        <f t="shared" si="1"/>
        <v>4165.3522155790643</v>
      </c>
    </row>
    <row r="54" spans="2:20" x14ac:dyDescent="0.25">
      <c r="B54" s="50"/>
      <c r="C54" s="51"/>
      <c r="D54" s="57">
        <v>49</v>
      </c>
      <c r="E54" s="60">
        <v>297.42066499999999</v>
      </c>
      <c r="F54" s="57">
        <v>10</v>
      </c>
      <c r="G54" s="57" t="s">
        <v>279</v>
      </c>
      <c r="H54" s="61" t="s">
        <v>685</v>
      </c>
      <c r="I54" s="61" t="s">
        <v>686</v>
      </c>
      <c r="J54" s="62">
        <v>8</v>
      </c>
      <c r="K54" s="57" t="s">
        <v>105</v>
      </c>
      <c r="L54" s="57">
        <v>1960</v>
      </c>
      <c r="M54" s="65">
        <f>E54*'Unit Prices'!$D$12</f>
        <v>44615.117868482004</v>
      </c>
      <c r="N54" s="65">
        <f>E54*(F54/12+2)*J54/27*'Unit Prices'!$D$37</f>
        <v>11388.243299762677</v>
      </c>
      <c r="O54" s="65">
        <f>E54*(F54/12+4)/9*'Unit Prices'!$D$38</f>
        <v>11332.418577705013</v>
      </c>
      <c r="P54" s="65">
        <v>0</v>
      </c>
      <c r="Q54" s="64">
        <f t="shared" si="0"/>
        <v>67335.779745949694</v>
      </c>
      <c r="R54" s="99">
        <v>13288.27</v>
      </c>
      <c r="S54" s="26">
        <v>824</v>
      </c>
      <c r="T54" s="53">
        <f t="shared" si="1"/>
        <v>4175.4632100839726</v>
      </c>
    </row>
    <row r="55" spans="2:20" x14ac:dyDescent="0.25">
      <c r="B55" s="50"/>
      <c r="C55" s="51"/>
      <c r="D55" s="57">
        <v>50</v>
      </c>
      <c r="E55" s="60">
        <v>308.82160199999998</v>
      </c>
      <c r="F55" s="57">
        <v>10</v>
      </c>
      <c r="G55" s="57" t="s">
        <v>279</v>
      </c>
      <c r="H55" s="61" t="s">
        <v>686</v>
      </c>
      <c r="I55" s="61" t="s">
        <v>709</v>
      </c>
      <c r="J55" s="62">
        <v>9.58</v>
      </c>
      <c r="K55" s="57" t="s">
        <v>105</v>
      </c>
      <c r="L55" s="57">
        <v>1960</v>
      </c>
      <c r="M55" s="65">
        <f>E55*'Unit Prices'!$D$13</f>
        <v>51959.498237948035</v>
      </c>
      <c r="N55" s="65">
        <f>E55*(F55/12+2)*J55/27*'Unit Prices'!$D$37</f>
        <v>14160.180527162347</v>
      </c>
      <c r="O55" s="65">
        <f>E55*(F55/12+4)/9*'Unit Prices'!$D$38</f>
        <v>11766.820774546462</v>
      </c>
      <c r="P55" s="65">
        <v>0</v>
      </c>
      <c r="Q55" s="64">
        <f t="shared" si="0"/>
        <v>77886.499539656841</v>
      </c>
      <c r="R55" s="99">
        <v>13288.27</v>
      </c>
      <c r="S55" s="26">
        <v>824</v>
      </c>
      <c r="T55" s="53">
        <f t="shared" si="1"/>
        <v>4829.7088801384407</v>
      </c>
    </row>
    <row r="56" spans="2:20" x14ac:dyDescent="0.25">
      <c r="B56" s="50"/>
      <c r="C56" s="51"/>
      <c r="D56" s="57">
        <v>51</v>
      </c>
      <c r="E56" s="60">
        <v>204.21016499999999</v>
      </c>
      <c r="F56" s="57">
        <v>12</v>
      </c>
      <c r="G56" s="57" t="s">
        <v>279</v>
      </c>
      <c r="H56" s="61" t="s">
        <v>606</v>
      </c>
      <c r="I56" s="61" t="s">
        <v>721</v>
      </c>
      <c r="J56" s="62">
        <v>8.0150000000000006</v>
      </c>
      <c r="K56" s="57" t="s">
        <v>105</v>
      </c>
      <c r="L56" s="57">
        <v>1960</v>
      </c>
      <c r="M56" s="65">
        <f>E56*'Unit Prices'!$D$16</f>
        <v>34565.513759748275</v>
      </c>
      <c r="N56" s="65">
        <f>E56*(F56/12+2)*J56/27*'Unit Prices'!$D$37</f>
        <v>8294.6884067180399</v>
      </c>
      <c r="O56" s="65">
        <f>E56*(F56/12+4)/9*'Unit Prices'!$D$38</f>
        <v>8049.188167606053</v>
      </c>
      <c r="P56" s="65">
        <v>0</v>
      </c>
      <c r="Q56" s="64">
        <f t="shared" si="0"/>
        <v>50909.39033407237</v>
      </c>
      <c r="R56" s="99">
        <v>13288.27</v>
      </c>
      <c r="S56" s="26">
        <v>824</v>
      </c>
      <c r="T56" s="53">
        <f t="shared" si="1"/>
        <v>3156.8697531940297</v>
      </c>
    </row>
    <row r="57" spans="2:20" x14ac:dyDescent="0.25">
      <c r="B57" s="50"/>
      <c r="C57" s="51"/>
      <c r="D57" s="57">
        <v>52</v>
      </c>
      <c r="E57" s="60">
        <v>457.405934</v>
      </c>
      <c r="F57" s="57">
        <v>12</v>
      </c>
      <c r="G57" s="57" t="s">
        <v>279</v>
      </c>
      <c r="H57" s="61" t="s">
        <v>721</v>
      </c>
      <c r="I57" s="61" t="s">
        <v>722</v>
      </c>
      <c r="J57" s="62">
        <v>7.27</v>
      </c>
      <c r="K57" s="57" t="s">
        <v>105</v>
      </c>
      <c r="L57" s="57">
        <v>1960</v>
      </c>
      <c r="M57" s="65">
        <f>E57*'Unit Prices'!$D$15</f>
        <v>74640.898641978798</v>
      </c>
      <c r="N57" s="65">
        <f>E57*(F57/12+2)*J57/27*'Unit Prices'!$D$37</f>
        <v>16852.153202707639</v>
      </c>
      <c r="O57" s="65">
        <f>E57*(F57/12+4)/9*'Unit Prices'!$D$38</f>
        <v>18029.202570526279</v>
      </c>
      <c r="P57" s="65">
        <v>0</v>
      </c>
      <c r="Q57" s="64">
        <f t="shared" si="0"/>
        <v>109522.25441521272</v>
      </c>
      <c r="R57" s="99">
        <v>13288.27</v>
      </c>
      <c r="S57" s="26">
        <v>824</v>
      </c>
      <c r="T57" s="53">
        <f t="shared" si="1"/>
        <v>6791.4286538530059</v>
      </c>
    </row>
    <row r="58" spans="2:20" x14ac:dyDescent="0.25">
      <c r="B58" s="50"/>
      <c r="C58" s="51"/>
      <c r="D58" s="57">
        <v>53</v>
      </c>
      <c r="E58" s="60">
        <v>396.04873400000002</v>
      </c>
      <c r="F58" s="57">
        <v>12</v>
      </c>
      <c r="G58" s="57" t="s">
        <v>279</v>
      </c>
      <c r="H58" s="61" t="s">
        <v>722</v>
      </c>
      <c r="I58" s="61" t="s">
        <v>540</v>
      </c>
      <c r="J58" s="62">
        <v>7.8900000000000006</v>
      </c>
      <c r="K58" s="57" t="s">
        <v>105</v>
      </c>
      <c r="L58" s="57">
        <v>1960</v>
      </c>
      <c r="M58" s="65">
        <f>E58*'Unit Prices'!$D$15</f>
        <v>64628.443171395375</v>
      </c>
      <c r="N58" s="65">
        <f>E58*(F58/12+2)*J58/27*'Unit Prices'!$D$37</f>
        <v>15835.975671500297</v>
      </c>
      <c r="O58" s="65">
        <f>E58*(F58/12+4)/9*'Unit Prices'!$D$38</f>
        <v>15610.735065554438</v>
      </c>
      <c r="P58" s="65">
        <v>0</v>
      </c>
      <c r="Q58" s="64">
        <f t="shared" si="0"/>
        <v>96075.153908450113</v>
      </c>
      <c r="R58" s="99">
        <v>13288.27</v>
      </c>
      <c r="S58" s="26">
        <v>824</v>
      </c>
      <c r="T58" s="53">
        <f t="shared" si="1"/>
        <v>5957.579641335019</v>
      </c>
    </row>
    <row r="59" spans="2:20" x14ac:dyDescent="0.25">
      <c r="B59" s="50"/>
      <c r="C59" s="51"/>
      <c r="D59" s="57">
        <v>54</v>
      </c>
      <c r="E59" s="60">
        <v>202.254154</v>
      </c>
      <c r="F59" s="57">
        <v>8</v>
      </c>
      <c r="G59" s="57" t="s">
        <v>279</v>
      </c>
      <c r="H59" s="61" t="s">
        <v>401</v>
      </c>
      <c r="I59" s="61" t="s">
        <v>174</v>
      </c>
      <c r="J59" s="62">
        <v>6.4649999999999999</v>
      </c>
      <c r="K59" s="57" t="s">
        <v>105</v>
      </c>
      <c r="L59" s="57">
        <v>1960</v>
      </c>
      <c r="M59" s="65">
        <f>E59*'Unit Prices'!$D$9</f>
        <v>26649.556836624492</v>
      </c>
      <c r="N59" s="65">
        <f>E59*(F59/12+2)*J59/27*'Unit Prices'!$D$37</f>
        <v>5890.2353828641826</v>
      </c>
      <c r="O59" s="65">
        <f>E59*(F59/12+4)/9*'Unit Prices'!$D$38</f>
        <v>7440.6170085162412</v>
      </c>
      <c r="P59" s="65">
        <v>0</v>
      </c>
      <c r="Q59" s="64">
        <f t="shared" si="0"/>
        <v>39980.409228004915</v>
      </c>
      <c r="R59" s="99">
        <v>13288.27</v>
      </c>
      <c r="S59" s="26">
        <v>824</v>
      </c>
      <c r="T59" s="53">
        <f t="shared" si="1"/>
        <v>2479.1682592147849</v>
      </c>
    </row>
    <row r="60" spans="2:20" x14ac:dyDescent="0.25">
      <c r="B60" s="50"/>
      <c r="C60" s="51"/>
      <c r="D60" s="57">
        <v>55</v>
      </c>
      <c r="E60" s="60">
        <v>198.75541200000001</v>
      </c>
      <c r="F60" s="57">
        <v>8</v>
      </c>
      <c r="G60" s="57" t="s">
        <v>279</v>
      </c>
      <c r="H60" s="61" t="s">
        <v>442</v>
      </c>
      <c r="I60" s="61" t="s">
        <v>174</v>
      </c>
      <c r="J60" s="62">
        <v>6.76</v>
      </c>
      <c r="K60" s="57" t="s">
        <v>105</v>
      </c>
      <c r="L60" s="57">
        <v>1960</v>
      </c>
      <c r="M60" s="65">
        <f>E60*'Unit Prices'!$D$9</f>
        <v>26188.553084950323</v>
      </c>
      <c r="N60" s="65">
        <f>E60*(F60/12+2)*J60/27*'Unit Prices'!$D$37</f>
        <v>6052.4656018551859</v>
      </c>
      <c r="O60" s="65">
        <f>E60*(F60/12+4)/9*'Unit Prices'!$D$38</f>
        <v>7311.9037103280116</v>
      </c>
      <c r="P60" s="65">
        <v>0</v>
      </c>
      <c r="Q60" s="64">
        <f t="shared" si="0"/>
        <v>39552.922397133523</v>
      </c>
      <c r="R60" s="99">
        <v>13288.27</v>
      </c>
      <c r="S60" s="26">
        <v>824</v>
      </c>
      <c r="T60" s="53">
        <f t="shared" si="1"/>
        <v>2452.6599817160563</v>
      </c>
    </row>
    <row r="61" spans="2:20" x14ac:dyDescent="0.25">
      <c r="B61" s="50"/>
      <c r="C61" s="51"/>
      <c r="D61" s="57">
        <v>56</v>
      </c>
      <c r="E61" s="60">
        <v>199.041256</v>
      </c>
      <c r="F61" s="57">
        <v>10</v>
      </c>
      <c r="G61" s="57" t="s">
        <v>279</v>
      </c>
      <c r="H61" s="61" t="s">
        <v>712</v>
      </c>
      <c r="I61" s="61" t="s">
        <v>713</v>
      </c>
      <c r="J61" s="62">
        <v>10.535</v>
      </c>
      <c r="K61" s="57" t="s">
        <v>105</v>
      </c>
      <c r="L61" s="57">
        <v>1960</v>
      </c>
      <c r="M61" s="65">
        <f>E61*'Unit Prices'!$D$13</f>
        <v>33488.861282479083</v>
      </c>
      <c r="N61" s="65">
        <f>E61*(F61/12+2)*J61/27*'Unit Prices'!$D$37</f>
        <v>10036.29118371083</v>
      </c>
      <c r="O61" s="65">
        <f>E61*(F61/12+4)/9*'Unit Prices'!$D$38</f>
        <v>7583.9344492896616</v>
      </c>
      <c r="P61" s="65">
        <v>0</v>
      </c>
      <c r="Q61" s="64">
        <f t="shared" si="0"/>
        <v>51109.08691547958</v>
      </c>
      <c r="R61" s="99">
        <v>13288.27</v>
      </c>
      <c r="S61" s="26">
        <v>824</v>
      </c>
      <c r="T61" s="53">
        <f t="shared" si="1"/>
        <v>3169.2528537089611</v>
      </c>
    </row>
    <row r="62" spans="2:20" x14ac:dyDescent="0.25">
      <c r="B62" s="50"/>
      <c r="C62" s="51"/>
      <c r="D62" s="57">
        <v>57</v>
      </c>
      <c r="E62" s="60">
        <v>260.45519400000001</v>
      </c>
      <c r="F62" s="57">
        <v>10</v>
      </c>
      <c r="G62" s="57" t="s">
        <v>279</v>
      </c>
      <c r="H62" s="61" t="s">
        <v>270</v>
      </c>
      <c r="I62" s="61" t="s">
        <v>654</v>
      </c>
      <c r="J62" s="62">
        <v>6.48</v>
      </c>
      <c r="K62" s="57" t="s">
        <v>105</v>
      </c>
      <c r="L62" s="57">
        <v>1960</v>
      </c>
      <c r="M62" s="65">
        <f>E62*'Unit Prices'!$D$12</f>
        <v>39070.046392937584</v>
      </c>
      <c r="N62" s="65">
        <f>E62*(F62/12+2)*J62/27*'Unit Prices'!$D$37</f>
        <v>8077.9960785398007</v>
      </c>
      <c r="O62" s="65">
        <f>E62*(F62/12+4)/9*'Unit Prices'!$D$38</f>
        <v>9923.9482204283413</v>
      </c>
      <c r="P62" s="65">
        <v>0</v>
      </c>
      <c r="Q62" s="64">
        <f t="shared" si="0"/>
        <v>57071.990691905725</v>
      </c>
      <c r="R62" s="99">
        <v>13288.27</v>
      </c>
      <c r="S62" s="26">
        <v>824</v>
      </c>
      <c r="T62" s="53">
        <f t="shared" si="1"/>
        <v>3539.0099937862728</v>
      </c>
    </row>
    <row r="63" spans="2:20" x14ac:dyDescent="0.25">
      <c r="B63" s="50"/>
      <c r="C63" s="51"/>
      <c r="D63" s="57">
        <v>58</v>
      </c>
      <c r="E63" s="60">
        <v>38.977077999999999</v>
      </c>
      <c r="F63" s="57">
        <v>10</v>
      </c>
      <c r="G63" s="57" t="s">
        <v>279</v>
      </c>
      <c r="H63" s="61" t="s">
        <v>654</v>
      </c>
      <c r="I63" s="61" t="s">
        <v>682</v>
      </c>
      <c r="J63" s="62">
        <v>7.84</v>
      </c>
      <c r="K63" s="57" t="s">
        <v>105</v>
      </c>
      <c r="L63" s="57">
        <v>1960</v>
      </c>
      <c r="M63" s="65">
        <f>E63*'Unit Prices'!$D$12</f>
        <v>5846.8261751046011</v>
      </c>
      <c r="N63" s="65">
        <f>E63*(F63/12+2)*J63/27*'Unit Prices'!$D$37</f>
        <v>1462.5844456042446</v>
      </c>
      <c r="O63" s="65">
        <f>E63*(F63/12+4)/9*'Unit Prices'!$D$38</f>
        <v>1485.1172591919847</v>
      </c>
      <c r="P63" s="65">
        <v>0</v>
      </c>
      <c r="Q63" s="64">
        <f t="shared" si="0"/>
        <v>8794.5278799008302</v>
      </c>
      <c r="R63" s="99">
        <v>13288.27</v>
      </c>
      <c r="S63" s="26">
        <v>824</v>
      </c>
      <c r="T63" s="53">
        <f t="shared" si="1"/>
        <v>545.34495258135814</v>
      </c>
    </row>
    <row r="64" spans="2:20" x14ac:dyDescent="0.25">
      <c r="B64" s="50"/>
      <c r="C64" s="51"/>
      <c r="D64" s="57">
        <v>59</v>
      </c>
      <c r="E64" s="60">
        <v>265.63379900000001</v>
      </c>
      <c r="F64" s="57">
        <v>10</v>
      </c>
      <c r="G64" s="57" t="s">
        <v>279</v>
      </c>
      <c r="H64" s="61" t="s">
        <v>682</v>
      </c>
      <c r="I64" s="61" t="s">
        <v>666</v>
      </c>
      <c r="J64" s="62">
        <v>8.5150000000000006</v>
      </c>
      <c r="K64" s="57" t="s">
        <v>105</v>
      </c>
      <c r="L64" s="57">
        <v>1960</v>
      </c>
      <c r="M64" s="65">
        <f>E64*'Unit Prices'!$D$13</f>
        <v>44693.113505317364</v>
      </c>
      <c r="N64" s="65">
        <f>E64*(F64/12+2)*J64/27*'Unit Prices'!$D$37</f>
        <v>10825.88963430759</v>
      </c>
      <c r="O64" s="65">
        <f>E64*(F64/12+4)/9*'Unit Prices'!$D$38</f>
        <v>10121.265106625862</v>
      </c>
      <c r="P64" s="65">
        <v>0</v>
      </c>
      <c r="Q64" s="64">
        <f t="shared" si="0"/>
        <v>65640.268246250809</v>
      </c>
      <c r="R64" s="99">
        <v>13288.27</v>
      </c>
      <c r="S64" s="26">
        <v>824</v>
      </c>
      <c r="T64" s="53">
        <f t="shared" si="1"/>
        <v>4070.3252594138035</v>
      </c>
    </row>
    <row r="65" spans="2:20" x14ac:dyDescent="0.25">
      <c r="B65" s="50"/>
      <c r="C65" s="51"/>
      <c r="D65" s="57">
        <v>60</v>
      </c>
      <c r="E65" s="60">
        <v>328.10890799999999</v>
      </c>
      <c r="F65" s="57">
        <v>8</v>
      </c>
      <c r="G65" s="57" t="s">
        <v>279</v>
      </c>
      <c r="H65" s="61" t="s">
        <v>422</v>
      </c>
      <c r="I65" s="61" t="s">
        <v>423</v>
      </c>
      <c r="J65" s="62">
        <v>6.63</v>
      </c>
      <c r="K65" s="57" t="s">
        <v>105</v>
      </c>
      <c r="L65" s="57">
        <v>1960</v>
      </c>
      <c r="M65" s="65">
        <f>E65*'Unit Prices'!$D$9</f>
        <v>43232.521159238073</v>
      </c>
      <c r="N65" s="65">
        <f>E65*(F65/12+2)*J65/27*'Unit Prices'!$D$37</f>
        <v>9799.3714627606314</v>
      </c>
      <c r="O65" s="65">
        <f>E65*(F65/12+4)/9*'Unit Prices'!$D$38</f>
        <v>12070.618443320034</v>
      </c>
      <c r="P65" s="65">
        <v>0</v>
      </c>
      <c r="Q65" s="64">
        <f t="shared" si="0"/>
        <v>65102.511065318737</v>
      </c>
      <c r="R65" s="99">
        <v>13288.27</v>
      </c>
      <c r="S65" s="26">
        <v>824</v>
      </c>
      <c r="T65" s="53">
        <f t="shared" si="1"/>
        <v>4036.9791641667907</v>
      </c>
    </row>
    <row r="66" spans="2:20" x14ac:dyDescent="0.25">
      <c r="B66" s="50"/>
      <c r="C66" s="51"/>
      <c r="D66" s="57">
        <v>61</v>
      </c>
      <c r="E66" s="60">
        <v>139.442623</v>
      </c>
      <c r="F66" s="57">
        <v>10</v>
      </c>
      <c r="G66" s="57" t="s">
        <v>279</v>
      </c>
      <c r="H66" s="61" t="s">
        <v>666</v>
      </c>
      <c r="I66" s="61" t="s">
        <v>423</v>
      </c>
      <c r="J66" s="62">
        <v>7.3049999999999997</v>
      </c>
      <c r="K66" s="57" t="s">
        <v>105</v>
      </c>
      <c r="L66" s="57">
        <v>1960</v>
      </c>
      <c r="M66" s="65">
        <f>E66*'Unit Prices'!$D$12</f>
        <v>20917.339624115561</v>
      </c>
      <c r="N66" s="65">
        <f>E66*(F66/12+2)*J66/27*'Unit Prices'!$D$37</f>
        <v>4875.4125773663509</v>
      </c>
      <c r="O66" s="65">
        <f>E66*(F66/12+4)/9*'Unit Prices'!$D$38</f>
        <v>5313.0880176369601</v>
      </c>
      <c r="P66" s="65">
        <v>0</v>
      </c>
      <c r="Q66" s="64">
        <f t="shared" si="0"/>
        <v>31105.840219118872</v>
      </c>
      <c r="R66" s="99">
        <v>13288.27</v>
      </c>
      <c r="S66" s="26">
        <v>824</v>
      </c>
      <c r="T66" s="53">
        <f t="shared" si="1"/>
        <v>1928.8599900930633</v>
      </c>
    </row>
    <row r="67" spans="2:20" x14ac:dyDescent="0.25">
      <c r="B67" s="50"/>
      <c r="C67" s="51"/>
      <c r="D67" s="57">
        <v>62</v>
      </c>
      <c r="E67" s="60">
        <v>520.53916600000002</v>
      </c>
      <c r="F67" s="57">
        <v>10</v>
      </c>
      <c r="G67" s="57" t="s">
        <v>279</v>
      </c>
      <c r="H67" s="61" t="s">
        <v>423</v>
      </c>
      <c r="I67" s="61" t="s">
        <v>644</v>
      </c>
      <c r="J67" s="62">
        <v>4.1950000000000003</v>
      </c>
      <c r="K67" s="57" t="s">
        <v>105</v>
      </c>
      <c r="L67" s="57">
        <v>1960</v>
      </c>
      <c r="M67" s="65">
        <f>E67*'Unit Prices'!$D$12</f>
        <v>78084.406966985029</v>
      </c>
      <c r="N67" s="65">
        <f>E67*(F67/12+2)*J67/27*'Unit Prices'!$D$37</f>
        <v>10451.556837181943</v>
      </c>
      <c r="O67" s="65">
        <f>E67*(F67/12+4)/9*'Unit Prices'!$D$38</f>
        <v>19833.752019892345</v>
      </c>
      <c r="P67" s="65">
        <v>0</v>
      </c>
      <c r="Q67" s="64">
        <f t="shared" si="0"/>
        <v>108369.71582405931</v>
      </c>
      <c r="R67" s="99">
        <v>13288.27</v>
      </c>
      <c r="S67" s="26">
        <v>824</v>
      </c>
      <c r="T67" s="53">
        <f t="shared" si="1"/>
        <v>6719.9602234922131</v>
      </c>
    </row>
    <row r="68" spans="2:20" x14ac:dyDescent="0.25">
      <c r="B68" s="50"/>
      <c r="C68" s="51"/>
      <c r="D68" s="57">
        <v>63</v>
      </c>
      <c r="E68" s="60">
        <v>147.057872</v>
      </c>
      <c r="F68" s="57">
        <v>10</v>
      </c>
      <c r="G68" s="57" t="s">
        <v>279</v>
      </c>
      <c r="H68" s="61" t="s">
        <v>644</v>
      </c>
      <c r="I68" s="61" t="s">
        <v>247</v>
      </c>
      <c r="J68" s="62">
        <v>3.2749999999999999</v>
      </c>
      <c r="K68" s="57" t="s">
        <v>112</v>
      </c>
      <c r="L68" s="57">
        <v>1960</v>
      </c>
      <c r="M68" s="65">
        <f>E68*'Unit Prices'!$D$12</f>
        <v>22059.678646633849</v>
      </c>
      <c r="N68" s="65">
        <v>0</v>
      </c>
      <c r="O68" s="65">
        <v>0</v>
      </c>
      <c r="P68" s="65">
        <f>E68*10/9*'Unit Prices'!$D$39</f>
        <v>2484.1980457921009</v>
      </c>
      <c r="Q68" s="64">
        <f t="shared" si="0"/>
        <v>24543.876692425951</v>
      </c>
      <c r="R68" s="99">
        <v>13288.27</v>
      </c>
      <c r="S68" s="26">
        <v>824</v>
      </c>
      <c r="T68" s="53">
        <f t="shared" si="1"/>
        <v>1521.9554083834075</v>
      </c>
    </row>
    <row r="69" spans="2:20" x14ac:dyDescent="0.25">
      <c r="B69" s="50"/>
      <c r="C69" s="51"/>
      <c r="D69" s="57">
        <v>64</v>
      </c>
      <c r="E69" s="60">
        <v>191.78063900000001</v>
      </c>
      <c r="F69" s="57">
        <v>10</v>
      </c>
      <c r="G69" s="57" t="s">
        <v>233</v>
      </c>
      <c r="H69" s="61" t="s">
        <v>247</v>
      </c>
      <c r="I69" s="61" t="s">
        <v>248</v>
      </c>
      <c r="J69" s="62">
        <v>6.0549999999999997</v>
      </c>
      <c r="K69" s="57" t="s">
        <v>112</v>
      </c>
      <c r="L69" s="57">
        <v>1960</v>
      </c>
      <c r="M69" s="65">
        <f>E69*'Unit Prices'!$D$12</f>
        <v>28768.397158542422</v>
      </c>
      <c r="N69" s="65">
        <v>0</v>
      </c>
      <c r="O69" s="65">
        <v>0</v>
      </c>
      <c r="P69" s="65">
        <f>E69*10/9*'Unit Prices'!$D$39</f>
        <v>3239.684364700724</v>
      </c>
      <c r="Q69" s="64">
        <f t="shared" si="0"/>
        <v>32008.081523243145</v>
      </c>
      <c r="R69" s="99">
        <v>13288.27</v>
      </c>
      <c r="S69" s="26">
        <v>824</v>
      </c>
      <c r="T69" s="53">
        <f t="shared" si="1"/>
        <v>1984.8075915941165</v>
      </c>
    </row>
    <row r="70" spans="2:20" x14ac:dyDescent="0.25">
      <c r="B70" s="50"/>
      <c r="C70" s="51"/>
      <c r="D70" s="57">
        <v>65</v>
      </c>
      <c r="E70" s="60">
        <v>382.27757100000002</v>
      </c>
      <c r="F70" s="57">
        <v>20</v>
      </c>
      <c r="G70" s="57" t="s">
        <v>279</v>
      </c>
      <c r="H70" s="61" t="s">
        <v>604</v>
      </c>
      <c r="I70" s="61" t="s">
        <v>248</v>
      </c>
      <c r="J70" s="62">
        <v>7.39</v>
      </c>
      <c r="K70" s="57" t="s">
        <v>105</v>
      </c>
      <c r="L70" s="57">
        <v>1960</v>
      </c>
      <c r="M70" s="65">
        <f>E70*'Unit Prices'!$D$24</f>
        <v>101514.7847556347</v>
      </c>
      <c r="N70" s="65">
        <f>E70*(F70/12+2)*J70/27*'Unit Prices'!$D$37</f>
        <v>17498.169747212774</v>
      </c>
      <c r="O70" s="65">
        <f>E70*(F70/12+4)/9*'Unit Prices'!$D$38</f>
        <v>17076.985278372249</v>
      </c>
      <c r="P70" s="65">
        <v>0</v>
      </c>
      <c r="Q70" s="64">
        <f t="shared" ref="Q70:Q133" si="2">SUM(M70:P70)</f>
        <v>136089.93978121973</v>
      </c>
      <c r="R70" s="99">
        <v>13288.27</v>
      </c>
      <c r="S70" s="26">
        <v>824</v>
      </c>
      <c r="T70" s="53">
        <f t="shared" ref="T70:T133" si="3">Q70*S70/R70</f>
        <v>8438.8795817457849</v>
      </c>
    </row>
    <row r="71" spans="2:20" x14ac:dyDescent="0.25">
      <c r="B71" s="50"/>
      <c r="C71" s="51"/>
      <c r="D71" s="57">
        <v>66</v>
      </c>
      <c r="E71" s="60">
        <v>493.62485600000002</v>
      </c>
      <c r="F71" s="57">
        <v>10</v>
      </c>
      <c r="G71" s="57" t="s">
        <v>279</v>
      </c>
      <c r="H71" s="61" t="s">
        <v>696</v>
      </c>
      <c r="I71" s="61" t="s">
        <v>697</v>
      </c>
      <c r="J71" s="62">
        <v>8.0399999999999991</v>
      </c>
      <c r="K71" s="57" t="s">
        <v>105</v>
      </c>
      <c r="L71" s="57">
        <v>1960</v>
      </c>
      <c r="M71" s="65">
        <f>E71*'Unit Prices'!$D$13</f>
        <v>83052.803526157979</v>
      </c>
      <c r="N71" s="65">
        <f>E71*(F71/12+2)*J71/27*'Unit Prices'!$D$37</f>
        <v>18995.410284396374</v>
      </c>
      <c r="O71" s="65">
        <f>E71*(F71/12+4)/9*'Unit Prices'!$D$38</f>
        <v>18808.254256816224</v>
      </c>
      <c r="P71" s="65">
        <v>0</v>
      </c>
      <c r="Q71" s="64">
        <f t="shared" si="2"/>
        <v>120856.46806737059</v>
      </c>
      <c r="R71" s="99">
        <v>13288.27</v>
      </c>
      <c r="S71" s="26">
        <v>824</v>
      </c>
      <c r="T71" s="53">
        <f t="shared" si="3"/>
        <v>7494.2584465482232</v>
      </c>
    </row>
    <row r="72" spans="2:20" x14ac:dyDescent="0.25">
      <c r="B72" s="50"/>
      <c r="C72" s="51"/>
      <c r="D72" s="57">
        <v>67</v>
      </c>
      <c r="E72" s="60">
        <v>44.114285000000002</v>
      </c>
      <c r="F72" s="57">
        <v>20</v>
      </c>
      <c r="G72" s="57" t="s">
        <v>279</v>
      </c>
      <c r="H72" s="61" t="s">
        <v>779</v>
      </c>
      <c r="I72" s="61" t="s">
        <v>709</v>
      </c>
      <c r="J72" s="62">
        <v>9.58</v>
      </c>
      <c r="K72" s="57" t="s">
        <v>105</v>
      </c>
      <c r="L72" s="57">
        <v>1960</v>
      </c>
      <c r="M72" s="65">
        <f>E72*'Unit Prices'!$D$25</f>
        <v>13324.30905924344</v>
      </c>
      <c r="N72" s="65">
        <f>E72*(F72/12+2)*J72/27*'Unit Prices'!$D$37</f>
        <v>2617.6653405351863</v>
      </c>
      <c r="O72" s="65">
        <f>E72*(F72/12+4)/9*'Unit Prices'!$D$38</f>
        <v>1970.659679405878</v>
      </c>
      <c r="P72" s="65">
        <v>0</v>
      </c>
      <c r="Q72" s="64">
        <f t="shared" si="2"/>
        <v>17912.634079184503</v>
      </c>
      <c r="R72" s="99">
        <v>13288.27</v>
      </c>
      <c r="S72" s="26">
        <v>824</v>
      </c>
      <c r="T72" s="53">
        <f t="shared" si="3"/>
        <v>1110.7548598311164</v>
      </c>
    </row>
    <row r="73" spans="2:20" x14ac:dyDescent="0.25">
      <c r="B73" s="50"/>
      <c r="C73" s="51"/>
      <c r="D73" s="57">
        <v>68</v>
      </c>
      <c r="E73" s="60">
        <v>257.766682</v>
      </c>
      <c r="F73" s="57">
        <v>20</v>
      </c>
      <c r="G73" s="57" t="s">
        <v>279</v>
      </c>
      <c r="H73" s="61" t="s">
        <v>709</v>
      </c>
      <c r="I73" s="61" t="s">
        <v>642</v>
      </c>
      <c r="J73" s="62">
        <v>9.58</v>
      </c>
      <c r="K73" s="57" t="s">
        <v>105</v>
      </c>
      <c r="L73" s="57">
        <v>1960</v>
      </c>
      <c r="M73" s="65">
        <f>E73*'Unit Prices'!$D$25</f>
        <v>77856.026367507089</v>
      </c>
      <c r="N73" s="65">
        <f>E73*(F73/12+2)*J73/27*'Unit Prices'!$D$37</f>
        <v>15295.428893750744</v>
      </c>
      <c r="O73" s="65">
        <f>E73*(F73/12+4)/9*'Unit Prices'!$D$38</f>
        <v>11514.873400116014</v>
      </c>
      <c r="P73" s="65">
        <v>0</v>
      </c>
      <c r="Q73" s="64">
        <f t="shared" si="2"/>
        <v>104666.32866137385</v>
      </c>
      <c r="R73" s="99">
        <v>13288.27</v>
      </c>
      <c r="S73" s="26">
        <v>824</v>
      </c>
      <c r="T73" s="53">
        <f t="shared" si="3"/>
        <v>6490.3147525578606</v>
      </c>
    </row>
    <row r="74" spans="2:20" x14ac:dyDescent="0.25">
      <c r="B74" s="50"/>
      <c r="C74" s="51"/>
      <c r="D74" s="57">
        <v>69</v>
      </c>
      <c r="E74" s="60">
        <v>153.75331299999999</v>
      </c>
      <c r="F74" s="57">
        <v>8</v>
      </c>
      <c r="G74" s="57" t="s">
        <v>279</v>
      </c>
      <c r="H74" s="61" t="s">
        <v>633</v>
      </c>
      <c r="I74" s="61" t="s">
        <v>634</v>
      </c>
      <c r="J74" s="62">
        <v>10.18</v>
      </c>
      <c r="K74" s="57" t="s">
        <v>105</v>
      </c>
      <c r="L74" s="57">
        <v>1960</v>
      </c>
      <c r="M74" s="65">
        <f>E74*'Unit Prices'!$D$10</f>
        <v>21193.982912111464</v>
      </c>
      <c r="N74" s="65">
        <f>E74*(F74/12+2)*J74/27*'Unit Prices'!$D$37</f>
        <v>7050.8086942906784</v>
      </c>
      <c r="O74" s="65">
        <f>E74*(F74/12+4)/9*'Unit Prices'!$D$38</f>
        <v>5656.3462020341049</v>
      </c>
      <c r="P74" s="65">
        <v>0</v>
      </c>
      <c r="Q74" s="64">
        <f t="shared" si="2"/>
        <v>33901.137808436244</v>
      </c>
      <c r="R74" s="99">
        <v>13288.27</v>
      </c>
      <c r="S74" s="26">
        <v>824</v>
      </c>
      <c r="T74" s="53">
        <f t="shared" si="3"/>
        <v>2102.1952108251462</v>
      </c>
    </row>
    <row r="75" spans="2:20" x14ac:dyDescent="0.25">
      <c r="B75" s="50"/>
      <c r="C75" s="51"/>
      <c r="D75" s="57">
        <v>70</v>
      </c>
      <c r="E75" s="60">
        <v>308.229332</v>
      </c>
      <c r="F75" s="57">
        <v>8</v>
      </c>
      <c r="G75" s="57" t="s">
        <v>279</v>
      </c>
      <c r="H75" s="61" t="s">
        <v>634</v>
      </c>
      <c r="I75" s="61" t="s">
        <v>642</v>
      </c>
      <c r="J75" s="62">
        <v>11.295</v>
      </c>
      <c r="K75" s="57" t="s">
        <v>105</v>
      </c>
      <c r="L75" s="57">
        <v>1960</v>
      </c>
      <c r="M75" s="65">
        <f>E75*'Unit Prices'!$D$10</f>
        <v>42487.586562895929</v>
      </c>
      <c r="N75" s="65">
        <f>E75*(F75/12+2)*J75/27*'Unit Prices'!$D$37</f>
        <v>15682.917981304236</v>
      </c>
      <c r="O75" s="65">
        <f>E75*(F75/12+4)/9*'Unit Prices'!$D$38</f>
        <v>11339.279638245645</v>
      </c>
      <c r="P75" s="65">
        <v>0</v>
      </c>
      <c r="Q75" s="64">
        <f t="shared" si="2"/>
        <v>69509.784182445816</v>
      </c>
      <c r="R75" s="99">
        <v>13288.27</v>
      </c>
      <c r="S75" s="26">
        <v>824</v>
      </c>
      <c r="T75" s="53">
        <f t="shared" si="3"/>
        <v>4310.2723052989859</v>
      </c>
    </row>
    <row r="76" spans="2:20" x14ac:dyDescent="0.25">
      <c r="B76" s="50"/>
      <c r="C76" s="51"/>
      <c r="D76" s="57">
        <v>71</v>
      </c>
      <c r="E76" s="60">
        <v>309.65151500000002</v>
      </c>
      <c r="F76" s="57">
        <v>10</v>
      </c>
      <c r="G76" s="57" t="s">
        <v>279</v>
      </c>
      <c r="H76" s="61" t="s">
        <v>698</v>
      </c>
      <c r="I76" s="61" t="s">
        <v>174</v>
      </c>
      <c r="J76" s="62">
        <v>8.0850000000000009</v>
      </c>
      <c r="K76" s="57" t="s">
        <v>105</v>
      </c>
      <c r="L76" s="57">
        <v>1960</v>
      </c>
      <c r="M76" s="65">
        <f>E76*'Unit Prices'!$D$13</f>
        <v>52099.131808857215</v>
      </c>
      <c r="N76" s="65">
        <f>E76*(F76/12+2)*J76/27*'Unit Prices'!$D$37</f>
        <v>11982.538774210809</v>
      </c>
      <c r="O76" s="65">
        <f>E76*(F76/12+4)/9*'Unit Prices'!$D$38</f>
        <v>11798.442388663558</v>
      </c>
      <c r="P76" s="65">
        <v>0</v>
      </c>
      <c r="Q76" s="64">
        <f t="shared" si="2"/>
        <v>75880.112971731578</v>
      </c>
      <c r="R76" s="99">
        <v>13288.27</v>
      </c>
      <c r="S76" s="26">
        <v>824</v>
      </c>
      <c r="T76" s="53">
        <f t="shared" si="3"/>
        <v>4705.2936980289251</v>
      </c>
    </row>
    <row r="77" spans="2:20" x14ac:dyDescent="0.25">
      <c r="B77" s="50"/>
      <c r="C77" s="51"/>
      <c r="D77" s="57">
        <v>72</v>
      </c>
      <c r="E77" s="60">
        <v>155.78969900000001</v>
      </c>
      <c r="F77" s="57">
        <v>20</v>
      </c>
      <c r="G77" s="57" t="s">
        <v>279</v>
      </c>
      <c r="H77" s="61" t="s">
        <v>642</v>
      </c>
      <c r="I77" s="61" t="s">
        <v>174</v>
      </c>
      <c r="J77" s="62">
        <v>8</v>
      </c>
      <c r="K77" s="57" t="s">
        <v>105</v>
      </c>
      <c r="L77" s="57">
        <v>1960</v>
      </c>
      <c r="M77" s="65">
        <f>E77*'Unit Prices'!$D$24</f>
        <v>41370.352227989119</v>
      </c>
      <c r="N77" s="65">
        <f>E77*(F77/12+2)*J77/27*'Unit Prices'!$D$37</f>
        <v>7719.6586006425841</v>
      </c>
      <c r="O77" s="65">
        <f>E77*(F77/12+4)/9*'Unit Prices'!$D$38</f>
        <v>6959.3891930035415</v>
      </c>
      <c r="P77" s="65">
        <v>0</v>
      </c>
      <c r="Q77" s="64">
        <f t="shared" si="2"/>
        <v>56049.400021635243</v>
      </c>
      <c r="R77" s="99">
        <v>13288.27</v>
      </c>
      <c r="S77" s="26">
        <v>824</v>
      </c>
      <c r="T77" s="53">
        <f t="shared" si="3"/>
        <v>3475.599579014231</v>
      </c>
    </row>
    <row r="78" spans="2:20" x14ac:dyDescent="0.25">
      <c r="B78" s="50"/>
      <c r="C78" s="51"/>
      <c r="D78" s="57">
        <v>73</v>
      </c>
      <c r="E78" s="60">
        <v>100.882972</v>
      </c>
      <c r="F78" s="57">
        <v>6</v>
      </c>
      <c r="G78" s="57" t="s">
        <v>279</v>
      </c>
      <c r="H78" s="61" t="s">
        <v>103</v>
      </c>
      <c r="I78" s="61" t="s">
        <v>104</v>
      </c>
      <c r="J78" s="62">
        <v>5.4249999999999998</v>
      </c>
      <c r="K78" s="57" t="s">
        <v>112</v>
      </c>
      <c r="L78" s="57">
        <v>1960</v>
      </c>
      <c r="M78" s="65">
        <f>E78*'Unit Prices'!$D$6</f>
        <v>12781.360077213301</v>
      </c>
      <c r="N78" s="65">
        <v>0</v>
      </c>
      <c r="O78" s="65">
        <v>0</v>
      </c>
      <c r="P78" s="65">
        <f>E78*10/9*'Unit Prices'!$D$39</f>
        <v>1704.1813436284403</v>
      </c>
      <c r="Q78" s="64">
        <f t="shared" si="2"/>
        <v>14485.541420841742</v>
      </c>
      <c r="R78" s="99">
        <v>13288.27</v>
      </c>
      <c r="S78" s="26">
        <v>824</v>
      </c>
      <c r="T78" s="53">
        <f t="shared" si="3"/>
        <v>898.24229420184838</v>
      </c>
    </row>
    <row r="79" spans="2:20" x14ac:dyDescent="0.25">
      <c r="B79" s="50"/>
      <c r="C79" s="51"/>
      <c r="D79" s="57">
        <v>74</v>
      </c>
      <c r="E79" s="60">
        <v>200.843131</v>
      </c>
      <c r="F79" s="57">
        <v>8</v>
      </c>
      <c r="G79" s="57" t="s">
        <v>279</v>
      </c>
      <c r="H79" s="61" t="s">
        <v>104</v>
      </c>
      <c r="I79" s="61" t="s">
        <v>424</v>
      </c>
      <c r="J79" s="62">
        <v>7.2650000000000006</v>
      </c>
      <c r="K79" s="57" t="s">
        <v>105</v>
      </c>
      <c r="L79" s="57">
        <v>1960</v>
      </c>
      <c r="M79" s="65">
        <f>E79*'Unit Prices'!$D$9</f>
        <v>26463.636612527218</v>
      </c>
      <c r="N79" s="65">
        <f>E79*(F79/12+2)*J79/27*'Unit Prices'!$D$37</f>
        <v>6572.9340167524888</v>
      </c>
      <c r="O79" s="65">
        <f>E79*(F79/12+4)/9*'Unit Prices'!$D$38</f>
        <v>7388.7076581984838</v>
      </c>
      <c r="P79" s="65">
        <v>0</v>
      </c>
      <c r="Q79" s="64">
        <f t="shared" si="2"/>
        <v>40425.278287478184</v>
      </c>
      <c r="R79" s="99">
        <v>13288.27</v>
      </c>
      <c r="S79" s="26">
        <v>824</v>
      </c>
      <c r="T79" s="53">
        <f t="shared" si="3"/>
        <v>2506.7544013541283</v>
      </c>
    </row>
    <row r="80" spans="2:20" x14ac:dyDescent="0.25">
      <c r="B80" s="50"/>
      <c r="C80" s="51"/>
      <c r="D80" s="57">
        <v>75</v>
      </c>
      <c r="E80" s="60">
        <v>419.98084799999998</v>
      </c>
      <c r="F80" s="57">
        <v>8</v>
      </c>
      <c r="G80" s="57" t="s">
        <v>279</v>
      </c>
      <c r="H80" s="61" t="s">
        <v>424</v>
      </c>
      <c r="I80" s="61" t="s">
        <v>425</v>
      </c>
      <c r="J80" s="62">
        <v>6.6550000000000002</v>
      </c>
      <c r="K80" s="57" t="s">
        <v>105</v>
      </c>
      <c r="L80" s="57">
        <v>1960</v>
      </c>
      <c r="M80" s="65">
        <f>E80*'Unit Prices'!$D$9</f>
        <v>55337.817581090327</v>
      </c>
      <c r="N80" s="65">
        <f>E80*(F80/12+2)*J80/27*'Unit Prices'!$D$37</f>
        <v>12590.535931697646</v>
      </c>
      <c r="O80" s="65">
        <f>E80*(F80/12+4)/9*'Unit Prices'!$D$38</f>
        <v>15450.444794720379</v>
      </c>
      <c r="P80" s="65">
        <v>0</v>
      </c>
      <c r="Q80" s="64">
        <f t="shared" si="2"/>
        <v>83378.798307508347</v>
      </c>
      <c r="R80" s="99">
        <v>13288.27</v>
      </c>
      <c r="S80" s="26">
        <v>824</v>
      </c>
      <c r="T80" s="53">
        <f t="shared" si="3"/>
        <v>5170.2840027623515</v>
      </c>
    </row>
    <row r="81" spans="2:20" x14ac:dyDescent="0.25">
      <c r="B81" s="50"/>
      <c r="C81" s="51"/>
      <c r="D81" s="57">
        <v>76</v>
      </c>
      <c r="E81" s="60">
        <v>284.66889300000003</v>
      </c>
      <c r="F81" s="57">
        <v>8</v>
      </c>
      <c r="G81" s="57" t="s">
        <v>279</v>
      </c>
      <c r="H81" s="61" t="s">
        <v>417</v>
      </c>
      <c r="I81" s="61" t="s">
        <v>322</v>
      </c>
      <c r="J81" s="62">
        <v>6.57</v>
      </c>
      <c r="K81" s="57" t="s">
        <v>105</v>
      </c>
      <c r="L81" s="57">
        <v>1960</v>
      </c>
      <c r="M81" s="65">
        <f>E81*'Unit Prices'!$D$9</f>
        <v>37508.746760387803</v>
      </c>
      <c r="N81" s="65">
        <f>E81*(F81/12+2)*J81/27*'Unit Prices'!$D$37</f>
        <v>8425.0415800255705</v>
      </c>
      <c r="O81" s="65">
        <f>E81*(F81/12+4)/9*'Unit Prices'!$D$38</f>
        <v>10472.527585521382</v>
      </c>
      <c r="P81" s="65">
        <v>0</v>
      </c>
      <c r="Q81" s="64">
        <f t="shared" si="2"/>
        <v>56406.315925934759</v>
      </c>
      <c r="R81" s="99">
        <v>13288.27</v>
      </c>
      <c r="S81" s="26">
        <v>824</v>
      </c>
      <c r="T81" s="53">
        <f t="shared" si="3"/>
        <v>3497.7317832170961</v>
      </c>
    </row>
    <row r="82" spans="2:20" x14ac:dyDescent="0.25">
      <c r="B82" s="50"/>
      <c r="C82" s="51"/>
      <c r="D82" s="57">
        <v>77</v>
      </c>
      <c r="E82" s="60">
        <v>357.134119</v>
      </c>
      <c r="F82" s="57">
        <v>8</v>
      </c>
      <c r="G82" s="57" t="s">
        <v>263</v>
      </c>
      <c r="H82" s="61" t="s">
        <v>270</v>
      </c>
      <c r="I82" s="61" t="s">
        <v>271</v>
      </c>
      <c r="J82" s="62">
        <v>5.4649999999999999</v>
      </c>
      <c r="K82" s="57" t="s">
        <v>105</v>
      </c>
      <c r="L82" s="57">
        <v>1960</v>
      </c>
      <c r="M82" s="65">
        <f>E82*'Unit Prices'!$D$9</f>
        <v>47056.9618193766</v>
      </c>
      <c r="N82" s="65">
        <f>E82*(F82/12+2)*J82/27*'Unit Prices'!$D$37</f>
        <v>8792.010131380961</v>
      </c>
      <c r="O82" s="65">
        <f>E82*(F82/12+4)/9*'Unit Prices'!$D$38</f>
        <v>13138.410992304578</v>
      </c>
      <c r="P82" s="65">
        <v>0</v>
      </c>
      <c r="Q82" s="64">
        <f t="shared" si="2"/>
        <v>68987.382943062141</v>
      </c>
      <c r="R82" s="99">
        <v>13288.27</v>
      </c>
      <c r="S82" s="26">
        <v>824</v>
      </c>
      <c r="T82" s="53">
        <f t="shared" si="3"/>
        <v>4277.8784254897892</v>
      </c>
    </row>
    <row r="83" spans="2:20" x14ac:dyDescent="0.25">
      <c r="B83" s="50"/>
      <c r="C83" s="51"/>
      <c r="D83" s="57">
        <v>78</v>
      </c>
      <c r="E83" s="60">
        <v>292.90422000000001</v>
      </c>
      <c r="F83" s="57">
        <v>8</v>
      </c>
      <c r="G83" s="57" t="s">
        <v>263</v>
      </c>
      <c r="H83" s="61" t="s">
        <v>271</v>
      </c>
      <c r="I83" s="61" t="s">
        <v>274</v>
      </c>
      <c r="J83" s="62">
        <v>6.6199999999999992</v>
      </c>
      <c r="K83" s="57" t="s">
        <v>105</v>
      </c>
      <c r="L83" s="57">
        <v>1960</v>
      </c>
      <c r="M83" s="65">
        <f>E83*'Unit Prices'!$D$9</f>
        <v>38593.85582051958</v>
      </c>
      <c r="N83" s="65">
        <f>E83*(F83/12+2)*J83/27*'Unit Prices'!$D$37</f>
        <v>8734.7461720287047</v>
      </c>
      <c r="O83" s="65">
        <f>E83*(F83/12+4)/9*'Unit Prices'!$D$38</f>
        <v>10775.492508293219</v>
      </c>
      <c r="P83" s="65">
        <v>0</v>
      </c>
      <c r="Q83" s="64">
        <f t="shared" si="2"/>
        <v>58104.0945008415</v>
      </c>
      <c r="R83" s="99">
        <v>13288.27</v>
      </c>
      <c r="S83" s="26">
        <v>824</v>
      </c>
      <c r="T83" s="53">
        <f t="shared" si="3"/>
        <v>3603.0103142616304</v>
      </c>
    </row>
    <row r="84" spans="2:20" x14ac:dyDescent="0.25">
      <c r="B84" s="50"/>
      <c r="C84" s="51"/>
      <c r="D84" s="57">
        <v>79</v>
      </c>
      <c r="E84" s="60">
        <v>138.700816</v>
      </c>
      <c r="F84" s="57">
        <v>8</v>
      </c>
      <c r="G84" s="57" t="s">
        <v>279</v>
      </c>
      <c r="H84" s="61" t="s">
        <v>495</v>
      </c>
      <c r="I84" s="61" t="s">
        <v>274</v>
      </c>
      <c r="J84" s="62">
        <v>7.3849999999999998</v>
      </c>
      <c r="K84" s="57" t="s">
        <v>105</v>
      </c>
      <c r="L84" s="57">
        <v>1960</v>
      </c>
      <c r="M84" s="65">
        <f>E84*'Unit Prices'!$D$9</f>
        <v>18275.596353280318</v>
      </c>
      <c r="N84" s="65">
        <f>E84*(F84/12+2)*J84/27*'Unit Prices'!$D$37</f>
        <v>4614.1975750076972</v>
      </c>
      <c r="O84" s="65">
        <f>E84*(F84/12+4)/9*'Unit Prices'!$D$38</f>
        <v>5102.5881556167269</v>
      </c>
      <c r="P84" s="65">
        <v>0</v>
      </c>
      <c r="Q84" s="64">
        <f t="shared" si="2"/>
        <v>27992.38208390474</v>
      </c>
      <c r="R84" s="99">
        <v>13288.27</v>
      </c>
      <c r="S84" s="26">
        <v>824</v>
      </c>
      <c r="T84" s="53">
        <f t="shared" si="3"/>
        <v>1735.7957685340157</v>
      </c>
    </row>
    <row r="85" spans="2:20" x14ac:dyDescent="0.25">
      <c r="B85" s="50"/>
      <c r="C85" s="51"/>
      <c r="D85" s="57">
        <v>80</v>
      </c>
      <c r="E85" s="60">
        <v>246.967669</v>
      </c>
      <c r="F85" s="57">
        <v>8</v>
      </c>
      <c r="G85" s="57" t="s">
        <v>263</v>
      </c>
      <c r="H85" s="61" t="s">
        <v>274</v>
      </c>
      <c r="I85" s="61" t="s">
        <v>275</v>
      </c>
      <c r="J85" s="62">
        <v>7.6349999999999998</v>
      </c>
      <c r="K85" s="57" t="s">
        <v>105</v>
      </c>
      <c r="L85" s="57">
        <v>1960</v>
      </c>
      <c r="M85" s="65">
        <f>E85*'Unit Prices'!$D$9</f>
        <v>32541.131055454931</v>
      </c>
      <c r="N85" s="65">
        <f>E85*(F85/12+2)*J85/27*'Unit Prices'!$D$37</f>
        <v>8494.0695934495179</v>
      </c>
      <c r="O85" s="65">
        <f>E85*(F85/12+4)/9*'Unit Prices'!$D$38</f>
        <v>9085.5579585030882</v>
      </c>
      <c r="P85" s="65">
        <v>0</v>
      </c>
      <c r="Q85" s="64">
        <f t="shared" si="2"/>
        <v>50120.758607407537</v>
      </c>
      <c r="R85" s="99">
        <v>13288.27</v>
      </c>
      <c r="S85" s="26">
        <v>824</v>
      </c>
      <c r="T85" s="53">
        <f t="shared" si="3"/>
        <v>3107.9670335193223</v>
      </c>
    </row>
    <row r="86" spans="2:20" x14ac:dyDescent="0.25">
      <c r="B86" s="50"/>
      <c r="C86" s="51"/>
      <c r="D86" s="57">
        <v>81</v>
      </c>
      <c r="E86" s="60">
        <v>400.89909299999999</v>
      </c>
      <c r="F86" s="57">
        <v>8</v>
      </c>
      <c r="G86" s="57" t="s">
        <v>279</v>
      </c>
      <c r="H86" s="61" t="s">
        <v>571</v>
      </c>
      <c r="I86" s="61" t="s">
        <v>174</v>
      </c>
      <c r="J86" s="62">
        <v>8</v>
      </c>
      <c r="K86" s="57" t="s">
        <v>105</v>
      </c>
      <c r="L86" s="57">
        <v>1960</v>
      </c>
      <c r="M86" s="65">
        <f>E86*'Unit Prices'!$D$9</f>
        <v>52823.553698950025</v>
      </c>
      <c r="N86" s="65">
        <f>E86*(F86/12+2)*J86/27*'Unit Prices'!$D$37</f>
        <v>14447.467678345307</v>
      </c>
      <c r="O86" s="65">
        <f>E86*(F86/12+4)/9*'Unit Prices'!$D$38</f>
        <v>14748.456588310835</v>
      </c>
      <c r="P86" s="65">
        <v>0</v>
      </c>
      <c r="Q86" s="64">
        <f t="shared" si="2"/>
        <v>82019.477965606158</v>
      </c>
      <c r="R86" s="99">
        <v>13288.27</v>
      </c>
      <c r="S86" s="26">
        <v>824</v>
      </c>
      <c r="T86" s="53">
        <f t="shared" si="3"/>
        <v>5085.9931235337235</v>
      </c>
    </row>
    <row r="87" spans="2:20" x14ac:dyDescent="0.25">
      <c r="B87" s="50"/>
      <c r="C87" s="51"/>
      <c r="D87" s="57">
        <v>82</v>
      </c>
      <c r="E87" s="60">
        <v>307.34335299999998</v>
      </c>
      <c r="F87" s="57">
        <v>10</v>
      </c>
      <c r="G87" s="57" t="s">
        <v>279</v>
      </c>
      <c r="H87" s="61" t="s">
        <v>587</v>
      </c>
      <c r="I87" s="61" t="s">
        <v>673</v>
      </c>
      <c r="J87" s="62">
        <v>7.4950000000000001</v>
      </c>
      <c r="K87" s="57" t="s">
        <v>105</v>
      </c>
      <c r="L87" s="57">
        <v>1960</v>
      </c>
      <c r="M87" s="65">
        <f>E87*'Unit Prices'!$D$12</f>
        <v>46103.588397899228</v>
      </c>
      <c r="N87" s="65">
        <f>E87*(F87/12+2)*J87/27*'Unit Prices'!$D$37</f>
        <v>11025.316658630503</v>
      </c>
      <c r="O87" s="65">
        <f>E87*(F87/12+4)/9*'Unit Prices'!$D$38</f>
        <v>11710.496052018949</v>
      </c>
      <c r="P87" s="65">
        <v>0</v>
      </c>
      <c r="Q87" s="64">
        <f t="shared" si="2"/>
        <v>68839.401108548685</v>
      </c>
      <c r="R87" s="99">
        <v>13288.27</v>
      </c>
      <c r="S87" s="26">
        <v>824</v>
      </c>
      <c r="T87" s="53">
        <f t="shared" si="3"/>
        <v>4268.7021345475459</v>
      </c>
    </row>
    <row r="88" spans="2:20" x14ac:dyDescent="0.25">
      <c r="B88" s="50"/>
      <c r="C88" s="51"/>
      <c r="D88" s="57">
        <v>83</v>
      </c>
      <c r="E88" s="60">
        <v>44.786619999999999</v>
      </c>
      <c r="F88" s="57">
        <v>8</v>
      </c>
      <c r="G88" s="57" t="s">
        <v>279</v>
      </c>
      <c r="H88" s="61" t="s">
        <v>544</v>
      </c>
      <c r="I88" s="61" t="s">
        <v>587</v>
      </c>
      <c r="J88" s="62">
        <v>8.0449999999999999</v>
      </c>
      <c r="K88" s="57" t="s">
        <v>105</v>
      </c>
      <c r="L88" s="57">
        <v>1960</v>
      </c>
      <c r="M88" s="65">
        <f>E88*'Unit Prices'!$D$10</f>
        <v>6173.5701198921779</v>
      </c>
      <c r="N88" s="65">
        <f>E88*(F88/12+2)*J88/27*'Unit Prices'!$D$37</f>
        <v>1623.0840396906071</v>
      </c>
      <c r="O88" s="65">
        <f>E88*(F88/12+4)/9*'Unit Prices'!$D$38</f>
        <v>1647.6303696879997</v>
      </c>
      <c r="P88" s="65">
        <v>0</v>
      </c>
      <c r="Q88" s="64">
        <f t="shared" si="2"/>
        <v>9444.2845292707843</v>
      </c>
      <c r="R88" s="99">
        <v>13288.27</v>
      </c>
      <c r="S88" s="26">
        <v>824</v>
      </c>
      <c r="T88" s="53">
        <f t="shared" si="3"/>
        <v>585.63608747557998</v>
      </c>
    </row>
    <row r="89" spans="2:20" x14ac:dyDescent="0.25">
      <c r="B89" s="50"/>
      <c r="C89" s="51"/>
      <c r="D89" s="57">
        <v>84</v>
      </c>
      <c r="E89" s="60">
        <v>291.80442399999998</v>
      </c>
      <c r="F89" s="57">
        <v>8</v>
      </c>
      <c r="G89" s="57" t="s">
        <v>279</v>
      </c>
      <c r="H89" s="61" t="s">
        <v>275</v>
      </c>
      <c r="I89" s="61" t="s">
        <v>544</v>
      </c>
      <c r="J89" s="62">
        <v>7.9749999999999996</v>
      </c>
      <c r="K89" s="57" t="s">
        <v>105</v>
      </c>
      <c r="L89" s="57">
        <v>1960</v>
      </c>
      <c r="M89" s="65">
        <f>E89*'Unit Prices'!$D$9</f>
        <v>38448.943711516906</v>
      </c>
      <c r="N89" s="65">
        <f>E89*(F89/12+2)*J89/27*'Unit Prices'!$D$37</f>
        <v>10483.088071772558</v>
      </c>
      <c r="O89" s="65">
        <f>E89*(F89/12+4)/9*'Unit Prices'!$D$38</f>
        <v>10735.03271717566</v>
      </c>
      <c r="P89" s="65">
        <v>0</v>
      </c>
      <c r="Q89" s="64">
        <f t="shared" si="2"/>
        <v>59667.064500465123</v>
      </c>
      <c r="R89" s="99">
        <v>13288.27</v>
      </c>
      <c r="S89" s="26">
        <v>824</v>
      </c>
      <c r="T89" s="53">
        <f t="shared" si="3"/>
        <v>3699.9294225947592</v>
      </c>
    </row>
    <row r="90" spans="2:20" x14ac:dyDescent="0.25">
      <c r="B90" s="50"/>
      <c r="C90" s="51"/>
      <c r="D90" s="57">
        <v>85</v>
      </c>
      <c r="E90" s="60">
        <v>275.07154700000001</v>
      </c>
      <c r="F90" s="57">
        <v>10</v>
      </c>
      <c r="G90" s="57" t="s">
        <v>279</v>
      </c>
      <c r="H90" s="61" t="s">
        <v>634</v>
      </c>
      <c r="I90" s="61" t="s">
        <v>174</v>
      </c>
      <c r="J90" s="62">
        <v>11.295</v>
      </c>
      <c r="K90" s="57" t="s">
        <v>105</v>
      </c>
      <c r="L90" s="57">
        <v>1960</v>
      </c>
      <c r="M90" s="65">
        <f>E90*'Unit Prices'!$D$13</f>
        <v>46281.022665170109</v>
      </c>
      <c r="N90" s="65">
        <f>E90*(F90/12+2)*J90/27*'Unit Prices'!$D$37</f>
        <v>14870.56654459946</v>
      </c>
      <c r="O90" s="65">
        <f>E90*(F90/12+4)/9*'Unit Prices'!$D$38</f>
        <v>10480.865239881226</v>
      </c>
      <c r="P90" s="65">
        <v>0</v>
      </c>
      <c r="Q90" s="64">
        <f t="shared" si="2"/>
        <v>71632.454449650802</v>
      </c>
      <c r="R90" s="99">
        <v>13288.27</v>
      </c>
      <c r="S90" s="26">
        <v>824</v>
      </c>
      <c r="T90" s="53">
        <f t="shared" si="3"/>
        <v>4441.8981903974154</v>
      </c>
    </row>
    <row r="91" spans="2:20" x14ac:dyDescent="0.25">
      <c r="B91" s="50"/>
      <c r="C91" s="51"/>
      <c r="D91" s="57">
        <v>86</v>
      </c>
      <c r="E91" s="60">
        <v>473.57528600000001</v>
      </c>
      <c r="F91" s="57">
        <v>8</v>
      </c>
      <c r="G91" s="57" t="s">
        <v>279</v>
      </c>
      <c r="H91" s="61" t="s">
        <v>543</v>
      </c>
      <c r="I91" s="61" t="s">
        <v>544</v>
      </c>
      <c r="J91" s="62">
        <v>7.93</v>
      </c>
      <c r="K91" s="57" t="s">
        <v>105</v>
      </c>
      <c r="L91" s="57">
        <v>1960</v>
      </c>
      <c r="M91" s="65">
        <f>E91*'Unit Prices'!$D$9</f>
        <v>62399.566343036386</v>
      </c>
      <c r="N91" s="65">
        <f>E91*(F91/12+2)*J91/27*'Unit Prices'!$D$37</f>
        <v>16917.21576411209</v>
      </c>
      <c r="O91" s="65">
        <f>E91*(F91/12+4)/9*'Unit Prices'!$D$38</f>
        <v>17422.101144209591</v>
      </c>
      <c r="P91" s="65">
        <v>0</v>
      </c>
      <c r="Q91" s="64">
        <f t="shared" si="2"/>
        <v>96738.883251358071</v>
      </c>
      <c r="R91" s="99">
        <v>13288.27</v>
      </c>
      <c r="S91" s="26">
        <v>824</v>
      </c>
      <c r="T91" s="53">
        <f t="shared" si="3"/>
        <v>5998.7372170432309</v>
      </c>
    </row>
    <row r="92" spans="2:20" x14ac:dyDescent="0.25">
      <c r="B92" s="50"/>
      <c r="C92" s="51"/>
      <c r="D92" s="57">
        <v>87</v>
      </c>
      <c r="E92" s="60">
        <v>224.59051600000001</v>
      </c>
      <c r="F92" s="57">
        <v>8</v>
      </c>
      <c r="G92" s="57" t="s">
        <v>279</v>
      </c>
      <c r="H92" s="61" t="s">
        <v>547</v>
      </c>
      <c r="I92" s="61" t="s">
        <v>543</v>
      </c>
      <c r="J92" s="62">
        <v>7.9550000000000001</v>
      </c>
      <c r="K92" s="57" t="s">
        <v>105</v>
      </c>
      <c r="L92" s="57">
        <v>1960</v>
      </c>
      <c r="M92" s="65">
        <f>E92*'Unit Prices'!$D$9</f>
        <v>29592.656579547049</v>
      </c>
      <c r="N92" s="65">
        <f>E92*(F92/12+2)*J92/27*'Unit Prices'!$D$37</f>
        <v>8048.1908748819433</v>
      </c>
      <c r="O92" s="65">
        <f>E92*(F92/12+4)/9*'Unit Prices'!$D$38</f>
        <v>8262.3371646598625</v>
      </c>
      <c r="P92" s="65">
        <v>0</v>
      </c>
      <c r="Q92" s="64">
        <f t="shared" si="2"/>
        <v>45903.184619088854</v>
      </c>
      <c r="R92" s="99">
        <v>13288.27</v>
      </c>
      <c r="S92" s="26">
        <v>824</v>
      </c>
      <c r="T92" s="53">
        <f t="shared" si="3"/>
        <v>2846.4370550966541</v>
      </c>
    </row>
    <row r="93" spans="2:20" x14ac:dyDescent="0.25">
      <c r="B93" s="50"/>
      <c r="C93" s="51"/>
      <c r="D93" s="57">
        <v>88</v>
      </c>
      <c r="E93" s="60">
        <v>249.69779800000001</v>
      </c>
      <c r="F93" s="57">
        <v>8</v>
      </c>
      <c r="G93" s="57" t="s">
        <v>279</v>
      </c>
      <c r="H93" s="61" t="s">
        <v>612</v>
      </c>
      <c r="I93" s="61" t="s">
        <v>547</v>
      </c>
      <c r="J93" s="62">
        <v>8.8249999999999993</v>
      </c>
      <c r="K93" s="57" t="s">
        <v>105</v>
      </c>
      <c r="L93" s="57">
        <v>1960</v>
      </c>
      <c r="M93" s="65">
        <f>E93*'Unit Prices'!$D$10</f>
        <v>34419.361513230353</v>
      </c>
      <c r="N93" s="65">
        <f>E93*(F93/12+2)*J93/27*'Unit Prices'!$D$37</f>
        <v>9926.4988677862057</v>
      </c>
      <c r="O93" s="65">
        <f>E93*(F93/12+4)/9*'Unit Prices'!$D$38</f>
        <v>9185.9951750996061</v>
      </c>
      <c r="P93" s="65">
        <v>0</v>
      </c>
      <c r="Q93" s="64">
        <f t="shared" si="2"/>
        <v>53531.855556116163</v>
      </c>
      <c r="R93" s="99">
        <v>13288.27</v>
      </c>
      <c r="S93" s="26">
        <v>824</v>
      </c>
      <c r="T93" s="53">
        <f t="shared" si="3"/>
        <v>3319.4877119624839</v>
      </c>
    </row>
    <row r="94" spans="2:20" x14ac:dyDescent="0.25">
      <c r="B94" s="50"/>
      <c r="C94" s="51"/>
      <c r="D94" s="57">
        <v>89</v>
      </c>
      <c r="E94" s="60">
        <v>277.35418700000002</v>
      </c>
      <c r="F94" s="57">
        <v>8</v>
      </c>
      <c r="G94" s="57" t="s">
        <v>279</v>
      </c>
      <c r="H94" s="61" t="s">
        <v>603</v>
      </c>
      <c r="I94" s="61" t="s">
        <v>604</v>
      </c>
      <c r="J94" s="62">
        <v>8.44</v>
      </c>
      <c r="K94" s="57" t="s">
        <v>105</v>
      </c>
      <c r="L94" s="57">
        <v>1960</v>
      </c>
      <c r="M94" s="65">
        <f>E94*'Unit Prices'!$D$10</f>
        <v>38231.630819431957</v>
      </c>
      <c r="N94" s="65">
        <f>E94*(F94/12+2)*J94/27*'Unit Prices'!$D$37</f>
        <v>10544.933467843324</v>
      </c>
      <c r="O94" s="65">
        <f>E94*(F94/12+4)/9*'Unit Prices'!$D$38</f>
        <v>10203.430883181732</v>
      </c>
      <c r="P94" s="65">
        <v>0</v>
      </c>
      <c r="Q94" s="64">
        <f t="shared" si="2"/>
        <v>58979.995170457012</v>
      </c>
      <c r="R94" s="99">
        <v>13288.27</v>
      </c>
      <c r="S94" s="26">
        <v>824</v>
      </c>
      <c r="T94" s="53">
        <f t="shared" si="3"/>
        <v>3657.3245441623758</v>
      </c>
    </row>
    <row r="95" spans="2:20" x14ac:dyDescent="0.25">
      <c r="B95" s="50"/>
      <c r="C95" s="51"/>
      <c r="D95" s="57">
        <v>90</v>
      </c>
      <c r="E95" s="60">
        <v>140.61303599999999</v>
      </c>
      <c r="F95" s="57">
        <v>8</v>
      </c>
      <c r="G95" s="57" t="s">
        <v>279</v>
      </c>
      <c r="H95" s="61" t="s">
        <v>476</v>
      </c>
      <c r="I95" s="61" t="s">
        <v>603</v>
      </c>
      <c r="J95" s="62">
        <v>8.7650000000000006</v>
      </c>
      <c r="K95" s="57" t="s">
        <v>105</v>
      </c>
      <c r="L95" s="57">
        <v>1960</v>
      </c>
      <c r="M95" s="65">
        <f>E95*'Unit Prices'!$D$10</f>
        <v>19382.673609147623</v>
      </c>
      <c r="N95" s="65">
        <f>E95*(F95/12+2)*J95/27*'Unit Prices'!$D$37</f>
        <v>5551.9324896790504</v>
      </c>
      <c r="O95" s="65">
        <f>E95*(F95/12+4)/9*'Unit Prices'!$D$38</f>
        <v>5172.9357671472417</v>
      </c>
      <c r="P95" s="65">
        <v>0</v>
      </c>
      <c r="Q95" s="64">
        <f t="shared" si="2"/>
        <v>30107.541865973915</v>
      </c>
      <c r="R95" s="99">
        <v>13288.27</v>
      </c>
      <c r="S95" s="26">
        <v>824</v>
      </c>
      <c r="T95" s="53">
        <f t="shared" si="3"/>
        <v>1866.9559316271045</v>
      </c>
    </row>
    <row r="96" spans="2:20" x14ac:dyDescent="0.25">
      <c r="B96" s="50"/>
      <c r="C96" s="51"/>
      <c r="D96" s="57">
        <v>91</v>
      </c>
      <c r="E96" s="60">
        <v>248.072328</v>
      </c>
      <c r="F96" s="57">
        <v>8</v>
      </c>
      <c r="G96" s="57" t="s">
        <v>279</v>
      </c>
      <c r="H96" s="61" t="s">
        <v>475</v>
      </c>
      <c r="I96" s="61" t="s">
        <v>476</v>
      </c>
      <c r="J96" s="62">
        <v>7.2450000000000001</v>
      </c>
      <c r="K96" s="57" t="s">
        <v>105</v>
      </c>
      <c r="L96" s="57">
        <v>1960</v>
      </c>
      <c r="M96" s="65">
        <f>E96*'Unit Prices'!$D$9</f>
        <v>32686.683926549926</v>
      </c>
      <c r="N96" s="65">
        <f>E96*(F96/12+2)*J96/27*'Unit Prices'!$D$37</f>
        <v>8096.2401725762138</v>
      </c>
      <c r="O96" s="65">
        <f>E96*(F96/12+4)/9*'Unit Prices'!$D$38</f>
        <v>9126.1966518572444</v>
      </c>
      <c r="P96" s="65">
        <v>0</v>
      </c>
      <c r="Q96" s="64">
        <f t="shared" si="2"/>
        <v>49909.120750983384</v>
      </c>
      <c r="R96" s="99">
        <v>13288.27</v>
      </c>
      <c r="S96" s="26">
        <v>824</v>
      </c>
      <c r="T96" s="53">
        <f t="shared" si="3"/>
        <v>3094.8434595933336</v>
      </c>
    </row>
    <row r="97" spans="2:20" x14ac:dyDescent="0.25">
      <c r="B97" s="50"/>
      <c r="C97" s="51"/>
      <c r="D97" s="57">
        <v>92</v>
      </c>
      <c r="E97" s="60">
        <v>212.489283</v>
      </c>
      <c r="F97" s="57">
        <v>8</v>
      </c>
      <c r="G97" s="57" t="s">
        <v>279</v>
      </c>
      <c r="H97" s="61" t="s">
        <v>556</v>
      </c>
      <c r="I97" s="61" t="s">
        <v>475</v>
      </c>
      <c r="J97" s="62">
        <v>8</v>
      </c>
      <c r="K97" s="57" t="s">
        <v>105</v>
      </c>
      <c r="L97" s="57">
        <v>1960</v>
      </c>
      <c r="M97" s="65">
        <f>E97*'Unit Prices'!$D$9</f>
        <v>27998.165241550916</v>
      </c>
      <c r="N97" s="65">
        <f>E97*(F97/12+2)*J97/27*'Unit Prices'!$D$37</f>
        <v>7657.6178438429861</v>
      </c>
      <c r="O97" s="65">
        <f>E97*(F97/12+4)/9*'Unit Prices'!$D$38</f>
        <v>7817.1515489230487</v>
      </c>
      <c r="P97" s="65">
        <v>0</v>
      </c>
      <c r="Q97" s="64">
        <f t="shared" si="2"/>
        <v>43472.934634316953</v>
      </c>
      <c r="R97" s="99">
        <v>13288.27</v>
      </c>
      <c r="S97" s="26">
        <v>824</v>
      </c>
      <c r="T97" s="53">
        <f t="shared" si="3"/>
        <v>2695.7382818589003</v>
      </c>
    </row>
    <row r="98" spans="2:20" x14ac:dyDescent="0.25">
      <c r="B98" s="50"/>
      <c r="C98" s="51"/>
      <c r="D98" s="57">
        <v>93</v>
      </c>
      <c r="E98" s="60">
        <v>203.93078299999999</v>
      </c>
      <c r="F98" s="57">
        <v>8</v>
      </c>
      <c r="G98" s="57" t="s">
        <v>279</v>
      </c>
      <c r="H98" s="61" t="s">
        <v>475</v>
      </c>
      <c r="I98" s="61" t="s">
        <v>489</v>
      </c>
      <c r="J98" s="62">
        <v>7.3049999999999997</v>
      </c>
      <c r="K98" s="57" t="s">
        <v>105</v>
      </c>
      <c r="L98" s="57">
        <v>1960</v>
      </c>
      <c r="M98" s="65">
        <f>E98*'Unit Prices'!$D$9</f>
        <v>26870.474028908378</v>
      </c>
      <c r="N98" s="65">
        <f>E98*(F98/12+2)*J98/27*'Unit Prices'!$D$37</f>
        <v>6710.7286420914761</v>
      </c>
      <c r="O98" s="65">
        <f>E98*(F98/12+4)/9*'Unit Prices'!$D$38</f>
        <v>7502.29759211687</v>
      </c>
      <c r="P98" s="65">
        <v>0</v>
      </c>
      <c r="Q98" s="64">
        <f t="shared" si="2"/>
        <v>41083.500263116723</v>
      </c>
      <c r="R98" s="99">
        <v>13288.27</v>
      </c>
      <c r="S98" s="26">
        <v>824</v>
      </c>
      <c r="T98" s="53">
        <f t="shared" si="3"/>
        <v>2547.5704675483098</v>
      </c>
    </row>
    <row r="99" spans="2:20" x14ac:dyDescent="0.25">
      <c r="B99" s="50"/>
      <c r="C99" s="51"/>
      <c r="D99" s="57">
        <v>94</v>
      </c>
      <c r="E99" s="60">
        <v>231.31492800000001</v>
      </c>
      <c r="F99" s="57">
        <v>8</v>
      </c>
      <c r="G99" s="57" t="s">
        <v>279</v>
      </c>
      <c r="H99" s="61" t="s">
        <v>541</v>
      </c>
      <c r="I99" s="61" t="s">
        <v>475</v>
      </c>
      <c r="J99" s="62">
        <v>7.875</v>
      </c>
      <c r="K99" s="57" t="s">
        <v>105</v>
      </c>
      <c r="L99" s="57">
        <v>1960</v>
      </c>
      <c r="M99" s="65">
        <f>E99*'Unit Prices'!$D$9</f>
        <v>30478.683374264354</v>
      </c>
      <c r="N99" s="65">
        <f>E99*(F99/12+2)*J99/27*'Unit Prices'!$D$37</f>
        <v>8205.799369994249</v>
      </c>
      <c r="O99" s="65">
        <f>E99*(F99/12+4)/9*'Unit Prices'!$D$38</f>
        <v>8509.7178651792237</v>
      </c>
      <c r="P99" s="65">
        <v>0</v>
      </c>
      <c r="Q99" s="64">
        <f t="shared" si="2"/>
        <v>47194.20060943783</v>
      </c>
      <c r="R99" s="99">
        <v>13288.27</v>
      </c>
      <c r="S99" s="26">
        <v>824</v>
      </c>
      <c r="T99" s="53">
        <f t="shared" si="3"/>
        <v>2926.4924103872645</v>
      </c>
    </row>
    <row r="100" spans="2:20" x14ac:dyDescent="0.25">
      <c r="B100" s="50"/>
      <c r="C100" s="51"/>
      <c r="D100" s="57">
        <v>95</v>
      </c>
      <c r="E100" s="60">
        <v>306.705671</v>
      </c>
      <c r="F100" s="57">
        <v>8</v>
      </c>
      <c r="G100" s="57" t="s">
        <v>279</v>
      </c>
      <c r="H100" s="61" t="s">
        <v>558</v>
      </c>
      <c r="I100" s="61" t="s">
        <v>572</v>
      </c>
      <c r="J100" s="62">
        <v>8</v>
      </c>
      <c r="K100" s="57" t="s">
        <v>105</v>
      </c>
      <c r="L100" s="57">
        <v>1960</v>
      </c>
      <c r="M100" s="65">
        <f>E100*'Unit Prices'!$D$9</f>
        <v>40412.372501528705</v>
      </c>
      <c r="N100" s="65">
        <f>E100*(F100/12+2)*J100/27*'Unit Prices'!$D$37</f>
        <v>11052.956581614688</v>
      </c>
      <c r="O100" s="65">
        <f>E100*(F100/12+4)/9*'Unit Prices'!$D$38</f>
        <v>11283.226510398328</v>
      </c>
      <c r="P100" s="65">
        <v>0</v>
      </c>
      <c r="Q100" s="64">
        <f t="shared" si="2"/>
        <v>62748.555593541721</v>
      </c>
      <c r="R100" s="99">
        <v>13288.27</v>
      </c>
      <c r="S100" s="26">
        <v>824</v>
      </c>
      <c r="T100" s="53">
        <f t="shared" si="3"/>
        <v>3891.0113813971552</v>
      </c>
    </row>
    <row r="101" spans="2:20" x14ac:dyDescent="0.25">
      <c r="B101" s="50"/>
      <c r="C101" s="51"/>
      <c r="D101" s="57">
        <v>96</v>
      </c>
      <c r="E101" s="60">
        <v>319.30519800000002</v>
      </c>
      <c r="F101" s="57">
        <v>8</v>
      </c>
      <c r="G101" s="57" t="s">
        <v>279</v>
      </c>
      <c r="H101" s="61" t="s">
        <v>572</v>
      </c>
      <c r="I101" s="61" t="s">
        <v>637</v>
      </c>
      <c r="J101" s="62">
        <v>10.574999999999999</v>
      </c>
      <c r="K101" s="57" t="s">
        <v>105</v>
      </c>
      <c r="L101" s="57">
        <v>1960</v>
      </c>
      <c r="M101" s="65">
        <f>E101*'Unit Prices'!$D$10</f>
        <v>44014.329045126775</v>
      </c>
      <c r="N101" s="65">
        <f>E101*(F101/12+2)*J101/27*'Unit Prices'!$D$37</f>
        <v>15210.83430235999</v>
      </c>
      <c r="O101" s="65">
        <f>E101*(F101/12+4)/9*'Unit Prices'!$D$38</f>
        <v>11746.743590475011</v>
      </c>
      <c r="P101" s="65">
        <v>0</v>
      </c>
      <c r="Q101" s="64">
        <f t="shared" si="2"/>
        <v>70971.906937961772</v>
      </c>
      <c r="R101" s="99">
        <v>13288.27</v>
      </c>
      <c r="S101" s="26">
        <v>824</v>
      </c>
      <c r="T101" s="53">
        <f t="shared" si="3"/>
        <v>4400.9379186967526</v>
      </c>
    </row>
    <row r="102" spans="2:20" x14ac:dyDescent="0.25">
      <c r="B102" s="50"/>
      <c r="C102" s="51"/>
      <c r="D102" s="57">
        <v>97</v>
      </c>
      <c r="E102" s="60">
        <v>368.29337700000002</v>
      </c>
      <c r="F102" s="57">
        <v>8</v>
      </c>
      <c r="G102" s="57" t="s">
        <v>279</v>
      </c>
      <c r="H102" s="61" t="s">
        <v>573</v>
      </c>
      <c r="I102" s="61" t="s">
        <v>174</v>
      </c>
      <c r="J102" s="62">
        <v>8</v>
      </c>
      <c r="K102" s="57" t="s">
        <v>105</v>
      </c>
      <c r="L102" s="57">
        <v>1960</v>
      </c>
      <c r="M102" s="65">
        <f>E102*'Unit Prices'!$D$9</f>
        <v>48527.335972114925</v>
      </c>
      <c r="N102" s="65">
        <f>E102*(F102/12+2)*J102/27*'Unit Prices'!$D$37</f>
        <v>13272.433770151092</v>
      </c>
      <c r="O102" s="65">
        <f>E102*(F102/12+4)/9*'Unit Prices'!$D$38</f>
        <v>13548.94280702924</v>
      </c>
      <c r="P102" s="65">
        <v>0</v>
      </c>
      <c r="Q102" s="64">
        <f t="shared" si="2"/>
        <v>75348.712549295247</v>
      </c>
      <c r="R102" s="99">
        <v>13288.27</v>
      </c>
      <c r="S102" s="26">
        <v>824</v>
      </c>
      <c r="T102" s="53">
        <f t="shared" si="3"/>
        <v>4672.3417826864807</v>
      </c>
    </row>
    <row r="103" spans="2:20" x14ac:dyDescent="0.25">
      <c r="B103" s="50"/>
      <c r="C103" s="51"/>
      <c r="D103" s="57">
        <v>98</v>
      </c>
      <c r="E103" s="60">
        <v>309.58370200000002</v>
      </c>
      <c r="F103" s="57">
        <v>10</v>
      </c>
      <c r="G103" s="57" t="s">
        <v>279</v>
      </c>
      <c r="H103" s="61" t="s">
        <v>637</v>
      </c>
      <c r="I103" s="61" t="s">
        <v>714</v>
      </c>
      <c r="J103" s="62">
        <v>10.574999999999999</v>
      </c>
      <c r="K103" s="57" t="s">
        <v>105</v>
      </c>
      <c r="L103" s="57">
        <v>1960</v>
      </c>
      <c r="M103" s="65">
        <f>E103*'Unit Prices'!$D$13</f>
        <v>52087.722213701978</v>
      </c>
      <c r="N103" s="65">
        <f>E103*(F103/12+2)*J103/27*'Unit Prices'!$D$37</f>
        <v>15669.461614739414</v>
      </c>
      <c r="O103" s="65">
        <f>E103*(F103/12+4)/9*'Unit Prices'!$D$38</f>
        <v>11795.858555758032</v>
      </c>
      <c r="P103" s="65">
        <v>0</v>
      </c>
      <c r="Q103" s="64">
        <f t="shared" si="2"/>
        <v>79553.042384199434</v>
      </c>
      <c r="R103" s="99">
        <v>13288.27</v>
      </c>
      <c r="S103" s="26">
        <v>824</v>
      </c>
      <c r="T103" s="53">
        <f t="shared" si="3"/>
        <v>4933.0504967599491</v>
      </c>
    </row>
    <row r="104" spans="2:20" x14ac:dyDescent="0.25">
      <c r="B104" s="50"/>
      <c r="C104" s="51"/>
      <c r="D104" s="57">
        <v>99</v>
      </c>
      <c r="E104" s="60">
        <v>32.452209000000003</v>
      </c>
      <c r="F104" s="57">
        <v>12</v>
      </c>
      <c r="G104" s="57" t="s">
        <v>233</v>
      </c>
      <c r="H104" s="61" t="s">
        <v>251</v>
      </c>
      <c r="I104" s="61" t="s">
        <v>252</v>
      </c>
      <c r="J104" s="62">
        <v>8</v>
      </c>
      <c r="K104" s="57" t="s">
        <v>105</v>
      </c>
      <c r="L104" s="57">
        <v>1960</v>
      </c>
      <c r="M104" s="65">
        <f>E104*'Unit Prices'!$D$15</f>
        <v>5295.6506739969673</v>
      </c>
      <c r="N104" s="65">
        <f>E104*(F104/12+2)*J104/27*'Unit Prices'!$D$37</f>
        <v>1315.6896084464515</v>
      </c>
      <c r="O104" s="65">
        <f>E104*(F104/12+4)/9*'Unit Prices'!$D$38</f>
        <v>1279.1426748784945</v>
      </c>
      <c r="P104" s="65">
        <v>0</v>
      </c>
      <c r="Q104" s="64">
        <f t="shared" si="2"/>
        <v>7890.4829573219131</v>
      </c>
      <c r="R104" s="99">
        <v>13288.27</v>
      </c>
      <c r="S104" s="26">
        <v>824</v>
      </c>
      <c r="T104" s="53">
        <f t="shared" si="3"/>
        <v>489.28550946310213</v>
      </c>
    </row>
    <row r="105" spans="2:20" x14ac:dyDescent="0.25">
      <c r="B105" s="50"/>
      <c r="C105" s="51"/>
      <c r="D105" s="57">
        <v>100</v>
      </c>
      <c r="E105" s="60">
        <v>161.06152599999999</v>
      </c>
      <c r="F105" s="57">
        <v>8</v>
      </c>
      <c r="G105" s="57" t="s">
        <v>279</v>
      </c>
      <c r="H105" s="61" t="s">
        <v>562</v>
      </c>
      <c r="I105" s="61" t="s">
        <v>547</v>
      </c>
      <c r="J105" s="62">
        <v>8</v>
      </c>
      <c r="K105" s="57" t="s">
        <v>105</v>
      </c>
      <c r="L105" s="57">
        <v>1960</v>
      </c>
      <c r="M105" s="65">
        <f>E105*'Unit Prices'!$D$9</f>
        <v>21221.904254834106</v>
      </c>
      <c r="N105" s="65">
        <f>E105*(F105/12+2)*J105/27*'Unit Prices'!$D$37</f>
        <v>5804.2815055956535</v>
      </c>
      <c r="O105" s="65">
        <f>E105*(F105/12+4)/9*'Unit Prices'!$D$38</f>
        <v>5925.2040369622309</v>
      </c>
      <c r="P105" s="65">
        <v>0</v>
      </c>
      <c r="Q105" s="64">
        <f t="shared" si="2"/>
        <v>32951.389797391988</v>
      </c>
      <c r="R105" s="99">
        <v>13288.27</v>
      </c>
      <c r="S105" s="26">
        <v>824</v>
      </c>
      <c r="T105" s="53">
        <f t="shared" si="3"/>
        <v>2043.3017385296203</v>
      </c>
    </row>
    <row r="106" spans="2:20" x14ac:dyDescent="0.25">
      <c r="B106" s="50"/>
      <c r="C106" s="51"/>
      <c r="D106" s="57">
        <v>101</v>
      </c>
      <c r="E106" s="60">
        <v>312.02</v>
      </c>
      <c r="F106" s="57">
        <v>12</v>
      </c>
      <c r="G106" s="57" t="s">
        <v>233</v>
      </c>
      <c r="H106" s="61" t="s">
        <v>252</v>
      </c>
      <c r="I106" s="61" t="s">
        <v>255</v>
      </c>
      <c r="J106" s="62">
        <v>9.0650000000000013</v>
      </c>
      <c r="K106" s="57" t="s">
        <v>105</v>
      </c>
      <c r="L106" s="57">
        <v>1960</v>
      </c>
      <c r="M106" s="65">
        <f>E106*'Unit Prices'!$D$16</f>
        <v>52813.882224308756</v>
      </c>
      <c r="N106" s="65">
        <f>E106*(F106/12+2)*J106/27*'Unit Prices'!$D$37</f>
        <v>14334.067136627516</v>
      </c>
      <c r="O106" s="65">
        <f>E106*(F106/12+4)/9*'Unit Prices'!$D$38</f>
        <v>12298.641901868306</v>
      </c>
      <c r="P106" s="65">
        <v>0</v>
      </c>
      <c r="Q106" s="64">
        <f t="shared" si="2"/>
        <v>79446.591262804577</v>
      </c>
      <c r="R106" s="99">
        <v>13288.27</v>
      </c>
      <c r="S106" s="26">
        <v>824</v>
      </c>
      <c r="T106" s="53">
        <f t="shared" si="3"/>
        <v>4926.4495077651918</v>
      </c>
    </row>
    <row r="107" spans="2:20" x14ac:dyDescent="0.25">
      <c r="B107" s="50"/>
      <c r="C107" s="51"/>
      <c r="D107" s="57">
        <v>102</v>
      </c>
      <c r="E107" s="60">
        <v>496.46635700000002</v>
      </c>
      <c r="F107" s="57">
        <v>10</v>
      </c>
      <c r="G107" s="57" t="s">
        <v>279</v>
      </c>
      <c r="H107" s="61" t="s">
        <v>251</v>
      </c>
      <c r="I107" s="61" t="s">
        <v>681</v>
      </c>
      <c r="J107" s="62">
        <v>8</v>
      </c>
      <c r="K107" s="57" t="s">
        <v>105</v>
      </c>
      <c r="L107" s="57">
        <v>1960</v>
      </c>
      <c r="M107" s="65">
        <f>E107*'Unit Prices'!$D$12</f>
        <v>74473.322273322425</v>
      </c>
      <c r="N107" s="65">
        <f>E107*(F107/12+2)*J107/27*'Unit Prices'!$D$37</f>
        <v>19009.706886583808</v>
      </c>
      <c r="O107" s="65">
        <f>E107*(F107/12+4)/9*'Unit Prices'!$D$38</f>
        <v>18916.522048904473</v>
      </c>
      <c r="P107" s="65">
        <v>0</v>
      </c>
      <c r="Q107" s="64">
        <f t="shared" si="2"/>
        <v>112399.55120881071</v>
      </c>
      <c r="R107" s="99">
        <v>13288.27</v>
      </c>
      <c r="S107" s="26">
        <v>824</v>
      </c>
      <c r="T107" s="53">
        <f t="shared" si="3"/>
        <v>6969.8486105459942</v>
      </c>
    </row>
    <row r="108" spans="2:20" x14ac:dyDescent="0.25">
      <c r="B108" s="50"/>
      <c r="C108" s="51"/>
      <c r="D108" s="57">
        <v>103</v>
      </c>
      <c r="E108" s="60">
        <v>69.070886000000002</v>
      </c>
      <c r="F108" s="57">
        <v>10</v>
      </c>
      <c r="G108" s="57" t="s">
        <v>279</v>
      </c>
      <c r="H108" s="61" t="s">
        <v>681</v>
      </c>
      <c r="I108" s="61" t="s">
        <v>677</v>
      </c>
      <c r="J108" s="62">
        <v>7.835</v>
      </c>
      <c r="K108" s="57" t="s">
        <v>105</v>
      </c>
      <c r="L108" s="57">
        <v>1960</v>
      </c>
      <c r="M108" s="65">
        <f>E108*'Unit Prices'!$D$12</f>
        <v>10361.101573659933</v>
      </c>
      <c r="N108" s="65">
        <f>E108*(F108/12+2)*J108/27*'Unit Prices'!$D$37</f>
        <v>2590.178160855171</v>
      </c>
      <c r="O108" s="65">
        <f>E108*(F108/12+4)/9*'Unit Prices'!$D$38</f>
        <v>2631.76128560181</v>
      </c>
      <c r="P108" s="65">
        <v>0</v>
      </c>
      <c r="Q108" s="64">
        <f t="shared" si="2"/>
        <v>15583.041020116914</v>
      </c>
      <c r="R108" s="99">
        <v>13288.27</v>
      </c>
      <c r="S108" s="26">
        <v>824</v>
      </c>
      <c r="T108" s="53">
        <f t="shared" si="3"/>
        <v>966.29777996506209</v>
      </c>
    </row>
    <row r="109" spans="2:20" x14ac:dyDescent="0.25">
      <c r="B109" s="50"/>
      <c r="C109" s="51"/>
      <c r="D109" s="57">
        <v>104</v>
      </c>
      <c r="E109" s="60">
        <v>96.693371999999997</v>
      </c>
      <c r="F109" s="57">
        <v>10</v>
      </c>
      <c r="G109" s="57" t="s">
        <v>279</v>
      </c>
      <c r="H109" s="61" t="s">
        <v>676</v>
      </c>
      <c r="I109" s="61" t="s">
        <v>677</v>
      </c>
      <c r="J109" s="62">
        <v>7.665</v>
      </c>
      <c r="K109" s="57" t="s">
        <v>105</v>
      </c>
      <c r="L109" s="57">
        <v>1960</v>
      </c>
      <c r="M109" s="65">
        <f>E109*'Unit Prices'!$D$12</f>
        <v>14504.661903304457</v>
      </c>
      <c r="N109" s="65">
        <f>E109*(F109/12+2)*J109/27*'Unit Prices'!$D$37</f>
        <v>3547.3535460024173</v>
      </c>
      <c r="O109" s="65">
        <f>E109*(F109/12+4)/9*'Unit Prices'!$D$38</f>
        <v>3684.2422001636701</v>
      </c>
      <c r="P109" s="65">
        <v>0</v>
      </c>
      <c r="Q109" s="64">
        <f t="shared" si="2"/>
        <v>21736.257649470543</v>
      </c>
      <c r="R109" s="99">
        <v>13288.27</v>
      </c>
      <c r="S109" s="26">
        <v>824</v>
      </c>
      <c r="T109" s="53">
        <f t="shared" si="3"/>
        <v>1347.8561395248385</v>
      </c>
    </row>
    <row r="110" spans="2:20" x14ac:dyDescent="0.25">
      <c r="B110" s="50"/>
      <c r="C110" s="51"/>
      <c r="D110" s="57">
        <v>105</v>
      </c>
      <c r="E110" s="60">
        <v>182.390029</v>
      </c>
      <c r="F110" s="57">
        <v>20</v>
      </c>
      <c r="G110" s="57" t="s">
        <v>279</v>
      </c>
      <c r="H110" s="61" t="s">
        <v>248</v>
      </c>
      <c r="I110" s="61" t="s">
        <v>676</v>
      </c>
      <c r="J110" s="62">
        <v>8.1750000000000007</v>
      </c>
      <c r="K110" s="57" t="s">
        <v>105</v>
      </c>
      <c r="L110" s="57">
        <v>1960</v>
      </c>
      <c r="M110" s="65">
        <f>E110*'Unit Prices'!$D$25</f>
        <v>55089.21012140112</v>
      </c>
      <c r="N110" s="65">
        <f>E110*(F110/12+2)*J110/27*'Unit Prices'!$D$37</f>
        <v>9235.4534305872439</v>
      </c>
      <c r="O110" s="65">
        <f>E110*(F110/12+4)/9*'Unit Prices'!$D$38</f>
        <v>8147.6708978955176</v>
      </c>
      <c r="P110" s="65">
        <v>0</v>
      </c>
      <c r="Q110" s="64">
        <f t="shared" si="2"/>
        <v>72472.334449883885</v>
      </c>
      <c r="R110" s="99">
        <v>13288.27</v>
      </c>
      <c r="S110" s="26">
        <v>824</v>
      </c>
      <c r="T110" s="53">
        <f t="shared" si="3"/>
        <v>4493.9787938312747</v>
      </c>
    </row>
    <row r="111" spans="2:20" x14ac:dyDescent="0.25">
      <c r="B111" s="50"/>
      <c r="C111" s="51"/>
      <c r="D111" s="57">
        <v>106</v>
      </c>
      <c r="E111" s="60">
        <v>154.08735899999999</v>
      </c>
      <c r="F111" s="57">
        <v>12</v>
      </c>
      <c r="G111" s="57" t="s">
        <v>233</v>
      </c>
      <c r="H111" s="61" t="s">
        <v>257</v>
      </c>
      <c r="I111" s="61" t="s">
        <v>255</v>
      </c>
      <c r="J111" s="62">
        <v>9.9700000000000006</v>
      </c>
      <c r="K111" s="57" t="s">
        <v>105</v>
      </c>
      <c r="L111" s="57">
        <v>1960</v>
      </c>
      <c r="M111" s="65">
        <f>E111*'Unit Prices'!$D$16</f>
        <v>26081.506411386392</v>
      </c>
      <c r="N111" s="65">
        <f>E111*(F111/12+2)*J111/27*'Unit Prices'!$D$37</f>
        <v>7785.4077521413883</v>
      </c>
      <c r="O111" s="65">
        <f>E111*(F111/12+4)/9*'Unit Prices'!$D$38</f>
        <v>6073.53775381586</v>
      </c>
      <c r="P111" s="65">
        <v>0</v>
      </c>
      <c r="Q111" s="64">
        <f t="shared" si="2"/>
        <v>39940.451917343635</v>
      </c>
      <c r="R111" s="99">
        <v>13288.27</v>
      </c>
      <c r="S111" s="26">
        <v>824</v>
      </c>
      <c r="T111" s="53">
        <f t="shared" si="3"/>
        <v>2476.6905232879189</v>
      </c>
    </row>
    <row r="112" spans="2:20" x14ac:dyDescent="0.25">
      <c r="B112" s="50"/>
      <c r="C112" s="51"/>
      <c r="D112" s="57">
        <v>107</v>
      </c>
      <c r="E112" s="60">
        <v>157.299003</v>
      </c>
      <c r="F112" s="57">
        <v>12</v>
      </c>
      <c r="G112" s="57" t="s">
        <v>233</v>
      </c>
      <c r="H112" s="61" t="s">
        <v>257</v>
      </c>
      <c r="I112" s="61" t="s">
        <v>256</v>
      </c>
      <c r="J112" s="62">
        <v>10.045</v>
      </c>
      <c r="K112" s="57" t="s">
        <v>105</v>
      </c>
      <c r="L112" s="57">
        <v>1960</v>
      </c>
      <c r="M112" s="65">
        <f>E112*'Unit Prices'!$D$16</f>
        <v>26625.123448635313</v>
      </c>
      <c r="N112" s="65">
        <f>E112*(F112/12+2)*J112/27*'Unit Prices'!$D$37</f>
        <v>8007.4660192078372</v>
      </c>
      <c r="O112" s="65">
        <f>E112*(F112/12+4)/9*'Unit Prices'!$D$38</f>
        <v>6200.1285475864006</v>
      </c>
      <c r="P112" s="65">
        <v>0</v>
      </c>
      <c r="Q112" s="64">
        <f t="shared" si="2"/>
        <v>40832.718015429549</v>
      </c>
      <c r="R112" s="99">
        <v>13288.27</v>
      </c>
      <c r="S112" s="26">
        <v>824</v>
      </c>
      <c r="T112" s="53">
        <f t="shared" si="3"/>
        <v>2532.0195664833682</v>
      </c>
    </row>
    <row r="113" spans="2:20" x14ac:dyDescent="0.25">
      <c r="B113" s="50"/>
      <c r="C113" s="51"/>
      <c r="D113" s="57">
        <v>108</v>
      </c>
      <c r="E113" s="60">
        <v>176.15961899999999</v>
      </c>
      <c r="F113" s="57">
        <v>12</v>
      </c>
      <c r="G113" s="57" t="s">
        <v>233</v>
      </c>
      <c r="H113" s="61" t="s">
        <v>256</v>
      </c>
      <c r="I113" s="61" t="s">
        <v>253</v>
      </c>
      <c r="J113" s="62">
        <v>9.33</v>
      </c>
      <c r="K113" s="57" t="s">
        <v>105</v>
      </c>
      <c r="L113" s="57">
        <v>1960</v>
      </c>
      <c r="M113" s="65">
        <f>E113*'Unit Prices'!$D$16</f>
        <v>29817.554549532411</v>
      </c>
      <c r="N113" s="65">
        <f>E113*(F113/12+2)*J113/27*'Unit Prices'!$D$37</f>
        <v>8329.2749684771679</v>
      </c>
      <c r="O113" s="65">
        <f>E113*(F113/12+4)/9*'Unit Prices'!$D$38</f>
        <v>6943.5423102703562</v>
      </c>
      <c r="P113" s="65">
        <v>0</v>
      </c>
      <c r="Q113" s="64">
        <f t="shared" si="2"/>
        <v>45090.371828279938</v>
      </c>
      <c r="R113" s="99">
        <v>13288.27</v>
      </c>
      <c r="S113" s="26">
        <v>824</v>
      </c>
      <c r="T113" s="53">
        <f t="shared" si="3"/>
        <v>2796.0348778661682</v>
      </c>
    </row>
    <row r="114" spans="2:20" x14ac:dyDescent="0.25">
      <c r="B114" s="50"/>
      <c r="C114" s="51"/>
      <c r="D114" s="57">
        <v>109</v>
      </c>
      <c r="E114" s="60">
        <v>205.48406900000001</v>
      </c>
      <c r="F114" s="57">
        <v>15</v>
      </c>
      <c r="G114" s="57" t="s">
        <v>279</v>
      </c>
      <c r="H114" s="61" t="s">
        <v>676</v>
      </c>
      <c r="I114" s="61" t="s">
        <v>752</v>
      </c>
      <c r="J114" s="62">
        <v>7.83</v>
      </c>
      <c r="K114" s="57" t="s">
        <v>105</v>
      </c>
      <c r="L114" s="57">
        <v>1960</v>
      </c>
      <c r="M114" s="65">
        <f>E114*'Unit Prices'!$D$18</f>
        <v>40196.16821533363</v>
      </c>
      <c r="N114" s="65">
        <f>E114*(F114/12+2)*J114/27*'Unit Prices'!$D$37</f>
        <v>8833.2641680457928</v>
      </c>
      <c r="O114" s="65">
        <f>E114*(F114/12+4)/9*'Unit Prices'!$D$38</f>
        <v>8504.3706500489989</v>
      </c>
      <c r="P114" s="65">
        <v>0</v>
      </c>
      <c r="Q114" s="64">
        <f t="shared" si="2"/>
        <v>57533.803033428419</v>
      </c>
      <c r="R114" s="99">
        <v>13288.27</v>
      </c>
      <c r="S114" s="26">
        <v>824</v>
      </c>
      <c r="T114" s="53">
        <f t="shared" si="3"/>
        <v>3567.6467816762465</v>
      </c>
    </row>
    <row r="115" spans="2:20" x14ac:dyDescent="0.25">
      <c r="B115" s="50"/>
      <c r="C115" s="51"/>
      <c r="D115" s="57">
        <v>110</v>
      </c>
      <c r="E115" s="60">
        <v>27.499141999999999</v>
      </c>
      <c r="F115" s="57">
        <v>15</v>
      </c>
      <c r="G115" s="57" t="s">
        <v>279</v>
      </c>
      <c r="H115" s="61" t="s">
        <v>752</v>
      </c>
      <c r="I115" s="61" t="s">
        <v>254</v>
      </c>
      <c r="J115" s="62">
        <v>8.245000000000001</v>
      </c>
      <c r="K115" s="57" t="s">
        <v>105</v>
      </c>
      <c r="L115" s="57">
        <v>1960</v>
      </c>
      <c r="M115" s="65">
        <f>E115*'Unit Prices'!$D$19</f>
        <v>5936.7387239620475</v>
      </c>
      <c r="N115" s="65">
        <f>E115*(F115/12+2)*J115/27*'Unit Prices'!$D$37</f>
        <v>1244.7757044754931</v>
      </c>
      <c r="O115" s="65">
        <f>E115*(F115/12+4)/9*'Unit Prices'!$D$38</f>
        <v>1138.1071888659637</v>
      </c>
      <c r="P115" s="65">
        <v>0</v>
      </c>
      <c r="Q115" s="64">
        <f t="shared" si="2"/>
        <v>8319.6216173035045</v>
      </c>
      <c r="R115" s="99">
        <v>13288.27</v>
      </c>
      <c r="S115" s="26">
        <v>824</v>
      </c>
      <c r="T115" s="53">
        <f t="shared" si="3"/>
        <v>515.8962161860112</v>
      </c>
    </row>
    <row r="116" spans="2:20" x14ac:dyDescent="0.25">
      <c r="B116" s="50"/>
      <c r="C116" s="51"/>
      <c r="D116" s="57">
        <v>111</v>
      </c>
      <c r="E116" s="60">
        <v>25.67296</v>
      </c>
      <c r="F116" s="57">
        <v>12</v>
      </c>
      <c r="G116" s="57" t="s">
        <v>233</v>
      </c>
      <c r="H116" s="61" t="s">
        <v>253</v>
      </c>
      <c r="I116" s="61" t="s">
        <v>254</v>
      </c>
      <c r="J116" s="62">
        <v>8.4350000000000005</v>
      </c>
      <c r="K116" s="57" t="s">
        <v>105</v>
      </c>
      <c r="L116" s="57">
        <v>1960</v>
      </c>
      <c r="M116" s="65">
        <f>E116*'Unit Prices'!$D$16</f>
        <v>4345.5185109588801</v>
      </c>
      <c r="N116" s="65">
        <f>E116*(F116/12+2)*J116/27*'Unit Prices'!$D$37</f>
        <v>1097.4385820340767</v>
      </c>
      <c r="O116" s="65">
        <f>E116*(F116/12+4)/9*'Unit Prices'!$D$38</f>
        <v>1011.9304583071246</v>
      </c>
      <c r="P116" s="65">
        <v>0</v>
      </c>
      <c r="Q116" s="64">
        <f t="shared" si="2"/>
        <v>6454.8875513000812</v>
      </c>
      <c r="R116" s="99">
        <v>13288.27</v>
      </c>
      <c r="S116" s="26">
        <v>824</v>
      </c>
      <c r="T116" s="53">
        <f t="shared" si="3"/>
        <v>400.26484578287966</v>
      </c>
    </row>
    <row r="117" spans="2:20" x14ac:dyDescent="0.25">
      <c r="B117" s="50"/>
      <c r="C117" s="51"/>
      <c r="D117" s="57">
        <v>112</v>
      </c>
      <c r="E117" s="60">
        <v>23.745162000000001</v>
      </c>
      <c r="F117" s="57">
        <v>15</v>
      </c>
      <c r="G117" s="57" t="s">
        <v>279</v>
      </c>
      <c r="H117" s="61" t="s">
        <v>254</v>
      </c>
      <c r="I117" s="61" t="s">
        <v>268</v>
      </c>
      <c r="J117" s="62">
        <v>8.245000000000001</v>
      </c>
      <c r="K117" s="57" t="s">
        <v>112</v>
      </c>
      <c r="L117" s="57">
        <v>1960</v>
      </c>
      <c r="M117" s="65">
        <f>E117*'Unit Prices'!$D$19</f>
        <v>5126.2989496963983</v>
      </c>
      <c r="N117" s="65">
        <v>0</v>
      </c>
      <c r="O117" s="65">
        <v>0</v>
      </c>
      <c r="P117" s="65">
        <f>E117*10/9*'Unit Prices'!$D$39</f>
        <v>401.11885365386524</v>
      </c>
      <c r="Q117" s="64">
        <f t="shared" si="2"/>
        <v>5527.4178033502631</v>
      </c>
      <c r="R117" s="99">
        <v>13288.27</v>
      </c>
      <c r="S117" s="26">
        <v>824</v>
      </c>
      <c r="T117" s="53">
        <f t="shared" si="3"/>
        <v>342.75283915518099</v>
      </c>
    </row>
    <row r="118" spans="2:20" x14ac:dyDescent="0.25">
      <c r="B118" s="50"/>
      <c r="C118" s="51"/>
      <c r="D118" s="57">
        <v>113</v>
      </c>
      <c r="E118" s="60">
        <v>274.79014999999998</v>
      </c>
      <c r="F118" s="57">
        <v>6</v>
      </c>
      <c r="G118" s="57" t="s">
        <v>263</v>
      </c>
      <c r="H118" s="61" t="s">
        <v>268</v>
      </c>
      <c r="I118" s="61" t="s">
        <v>269</v>
      </c>
      <c r="J118" s="62">
        <v>8</v>
      </c>
      <c r="K118" s="57" t="s">
        <v>112</v>
      </c>
      <c r="L118" s="57">
        <v>1960</v>
      </c>
      <c r="M118" s="65">
        <f>E118*'Unit Prices'!$D$6</f>
        <v>34814.516099123794</v>
      </c>
      <c r="N118" s="65">
        <v>0</v>
      </c>
      <c r="O118" s="65">
        <v>0</v>
      </c>
      <c r="P118" s="65">
        <f>E118*10/9*'Unit Prices'!$D$39</f>
        <v>4641.9354798831728</v>
      </c>
      <c r="Q118" s="64">
        <f t="shared" si="2"/>
        <v>39456.451579006964</v>
      </c>
      <c r="R118" s="99">
        <v>13288.27</v>
      </c>
      <c r="S118" s="26">
        <v>824</v>
      </c>
      <c r="T118" s="53">
        <f t="shared" si="3"/>
        <v>2446.6778671039747</v>
      </c>
    </row>
    <row r="119" spans="2:20" x14ac:dyDescent="0.25">
      <c r="B119" s="50"/>
      <c r="C119" s="51"/>
      <c r="D119" s="57">
        <v>114</v>
      </c>
      <c r="E119" s="60">
        <v>274.79004300000003</v>
      </c>
      <c r="F119" s="57">
        <v>10</v>
      </c>
      <c r="G119" s="57" t="s">
        <v>263</v>
      </c>
      <c r="H119" s="61" t="s">
        <v>268</v>
      </c>
      <c r="I119" s="61" t="s">
        <v>269</v>
      </c>
      <c r="J119" s="62">
        <v>8</v>
      </c>
      <c r="K119" s="57" t="s">
        <v>112</v>
      </c>
      <c r="L119" s="57">
        <v>1960</v>
      </c>
      <c r="M119" s="65">
        <f>E119*'Unit Prices'!$D$12</f>
        <v>41220.371010636532</v>
      </c>
      <c r="N119" s="65">
        <v>0</v>
      </c>
      <c r="O119" s="65">
        <v>0</v>
      </c>
      <c r="P119" s="65">
        <f>E119*10/9*'Unit Prices'!$D$39</f>
        <v>4641.9336723689794</v>
      </c>
      <c r="Q119" s="64">
        <f t="shared" si="2"/>
        <v>45862.30468300551</v>
      </c>
      <c r="R119" s="99">
        <v>13288.27</v>
      </c>
      <c r="S119" s="26">
        <v>824</v>
      </c>
      <c r="T119" s="53">
        <f t="shared" si="3"/>
        <v>2843.9021075577589</v>
      </c>
    </row>
    <row r="120" spans="2:20" x14ac:dyDescent="0.25">
      <c r="B120" s="50"/>
      <c r="C120" s="51"/>
      <c r="D120" s="57">
        <v>115</v>
      </c>
      <c r="E120" s="60">
        <v>143.805025</v>
      </c>
      <c r="F120" s="57">
        <v>8</v>
      </c>
      <c r="G120" s="57" t="s">
        <v>279</v>
      </c>
      <c r="H120" s="61" t="s">
        <v>536</v>
      </c>
      <c r="I120" s="61" t="s">
        <v>537</v>
      </c>
      <c r="J120" s="62">
        <v>7.8049999999999997</v>
      </c>
      <c r="K120" s="57" t="s">
        <v>105</v>
      </c>
      <c r="L120" s="57">
        <v>1960</v>
      </c>
      <c r="M120" s="65">
        <f>E120*'Unit Prices'!$D$9</f>
        <v>18948.140798777888</v>
      </c>
      <c r="N120" s="65">
        <f>E120*(F120/12+2)*J120/27*'Unit Prices'!$D$37</f>
        <v>5056.0765447679114</v>
      </c>
      <c r="O120" s="65">
        <f>E120*(F120/12+4)/9*'Unit Prices'!$D$38</f>
        <v>5290.3640976644829</v>
      </c>
      <c r="P120" s="65">
        <v>0</v>
      </c>
      <c r="Q120" s="64">
        <f t="shared" si="2"/>
        <v>29294.581441210281</v>
      </c>
      <c r="R120" s="99">
        <v>13288.27</v>
      </c>
      <c r="S120" s="26">
        <v>824</v>
      </c>
      <c r="T120" s="53">
        <f t="shared" si="3"/>
        <v>1816.5445996775554</v>
      </c>
    </row>
    <row r="121" spans="2:20" x14ac:dyDescent="0.25">
      <c r="B121" s="50"/>
      <c r="C121" s="51"/>
      <c r="D121" s="57">
        <v>116</v>
      </c>
      <c r="E121" s="60">
        <v>179.16226</v>
      </c>
      <c r="F121" s="57">
        <v>8</v>
      </c>
      <c r="G121" s="57" t="s">
        <v>279</v>
      </c>
      <c r="H121" s="61" t="s">
        <v>581</v>
      </c>
      <c r="I121" s="61" t="s">
        <v>574</v>
      </c>
      <c r="J121" s="62">
        <v>8</v>
      </c>
      <c r="K121" s="57" t="s">
        <v>105</v>
      </c>
      <c r="L121" s="57">
        <v>1960</v>
      </c>
      <c r="M121" s="65">
        <f>E121*'Unit Prices'!$D$9</f>
        <v>23606.906144672284</v>
      </c>
      <c r="N121" s="65">
        <f>E121*(F121/12+2)*J121/27*'Unit Prices'!$D$37</f>
        <v>6456.5897147821643</v>
      </c>
      <c r="O121" s="65">
        <f>E121*(F121/12+4)/9*'Unit Prices'!$D$38</f>
        <v>6591.1020005067921</v>
      </c>
      <c r="P121" s="65">
        <v>0</v>
      </c>
      <c r="Q121" s="64">
        <f t="shared" si="2"/>
        <v>36654.597859961243</v>
      </c>
      <c r="R121" s="99">
        <v>13288.27</v>
      </c>
      <c r="S121" s="26">
        <v>824</v>
      </c>
      <c r="T121" s="53">
        <f t="shared" si="3"/>
        <v>2272.9361035415491</v>
      </c>
    </row>
    <row r="122" spans="2:20" x14ac:dyDescent="0.25">
      <c r="B122" s="50"/>
      <c r="C122" s="51"/>
      <c r="D122" s="57">
        <v>117</v>
      </c>
      <c r="E122" s="60">
        <v>311.68332299999997</v>
      </c>
      <c r="F122" s="57">
        <v>8</v>
      </c>
      <c r="G122" s="57" t="s">
        <v>279</v>
      </c>
      <c r="H122" s="61" t="s">
        <v>487</v>
      </c>
      <c r="I122" s="61" t="s">
        <v>488</v>
      </c>
      <c r="J122" s="62">
        <v>7.3000000000000007</v>
      </c>
      <c r="K122" s="57" t="s">
        <v>105</v>
      </c>
      <c r="L122" s="57">
        <v>1960</v>
      </c>
      <c r="M122" s="65">
        <f>E122*'Unit Prices'!$D$9</f>
        <v>41068.241452862763</v>
      </c>
      <c r="N122" s="65">
        <f>E122*(F122/12+2)*J122/27*'Unit Prices'!$D$37</f>
        <v>10249.50983268028</v>
      </c>
      <c r="O122" s="65">
        <f>E122*(F122/12+4)/9*'Unit Prices'!$D$38</f>
        <v>11466.346616468807</v>
      </c>
      <c r="P122" s="65">
        <v>0</v>
      </c>
      <c r="Q122" s="64">
        <f t="shared" si="2"/>
        <v>62784.097902011847</v>
      </c>
      <c r="R122" s="99">
        <v>13288.27</v>
      </c>
      <c r="S122" s="26">
        <v>824</v>
      </c>
      <c r="T122" s="53">
        <f t="shared" si="3"/>
        <v>3893.2153449062794</v>
      </c>
    </row>
    <row r="123" spans="2:20" x14ac:dyDescent="0.25">
      <c r="B123" s="50"/>
      <c r="C123" s="51"/>
      <c r="D123" s="57">
        <v>118</v>
      </c>
      <c r="E123" s="60">
        <v>67.914395999999996</v>
      </c>
      <c r="F123" s="57">
        <v>8</v>
      </c>
      <c r="G123" s="57" t="s">
        <v>279</v>
      </c>
      <c r="H123" s="61" t="s">
        <v>520</v>
      </c>
      <c r="I123" s="61" t="s">
        <v>174</v>
      </c>
      <c r="J123" s="62">
        <v>7.6850000000000005</v>
      </c>
      <c r="K123" s="57" t="s">
        <v>105</v>
      </c>
      <c r="L123" s="57">
        <v>1960</v>
      </c>
      <c r="M123" s="65">
        <f>E123*'Unit Prices'!$D$9</f>
        <v>8948.585334010113</v>
      </c>
      <c r="N123" s="65">
        <f>E123*(F123/12+2)*J123/27*'Unit Prices'!$D$37</f>
        <v>2351.1069501493243</v>
      </c>
      <c r="O123" s="65">
        <f>E123*(F123/12+4)/9*'Unit Prices'!$D$38</f>
        <v>2498.4654208917127</v>
      </c>
      <c r="P123" s="65">
        <v>0</v>
      </c>
      <c r="Q123" s="64">
        <f t="shared" si="2"/>
        <v>13798.15770505115</v>
      </c>
      <c r="R123" s="99">
        <v>13288.27</v>
      </c>
      <c r="S123" s="26">
        <v>824</v>
      </c>
      <c r="T123" s="53">
        <f t="shared" si="3"/>
        <v>855.61792084012041</v>
      </c>
    </row>
    <row r="124" spans="2:20" x14ac:dyDescent="0.25">
      <c r="B124" s="50"/>
      <c r="C124" s="51"/>
      <c r="D124" s="57">
        <v>119</v>
      </c>
      <c r="E124" s="60">
        <v>343.02198600000003</v>
      </c>
      <c r="F124" s="57">
        <v>10</v>
      </c>
      <c r="G124" s="57" t="s">
        <v>279</v>
      </c>
      <c r="H124" s="61" t="s">
        <v>575</v>
      </c>
      <c r="I124" s="61" t="s">
        <v>637</v>
      </c>
      <c r="J124" s="62">
        <v>10.574999999999999</v>
      </c>
      <c r="K124" s="57" t="s">
        <v>105</v>
      </c>
      <c r="L124" s="57">
        <v>1960</v>
      </c>
      <c r="M124" s="65">
        <f>E124*'Unit Prices'!$D$13</f>
        <v>57713.742049509987</v>
      </c>
      <c r="N124" s="65">
        <f>E124*(F124/12+2)*J124/27*'Unit Prices'!$D$37</f>
        <v>17361.927672273519</v>
      </c>
      <c r="O124" s="65">
        <f>E124*(F124/12+4)/9*'Unit Prices'!$D$38</f>
        <v>13069.93489073017</v>
      </c>
      <c r="P124" s="65">
        <v>0</v>
      </c>
      <c r="Q124" s="64">
        <f t="shared" si="2"/>
        <v>88145.604612513678</v>
      </c>
      <c r="R124" s="99">
        <v>13288.27</v>
      </c>
      <c r="S124" s="26">
        <v>824</v>
      </c>
      <c r="T124" s="53">
        <f t="shared" si="3"/>
        <v>5465.8716447446704</v>
      </c>
    </row>
    <row r="125" spans="2:20" x14ac:dyDescent="0.25">
      <c r="B125" s="50"/>
      <c r="C125" s="51"/>
      <c r="D125" s="57">
        <v>120</v>
      </c>
      <c r="E125" s="60">
        <v>279.438897</v>
      </c>
      <c r="F125" s="57">
        <v>8</v>
      </c>
      <c r="G125" s="57" t="s">
        <v>279</v>
      </c>
      <c r="H125" s="61" t="s">
        <v>574</v>
      </c>
      <c r="I125" s="61" t="s">
        <v>575</v>
      </c>
      <c r="J125" s="62">
        <v>8</v>
      </c>
      <c r="K125" s="57" t="s">
        <v>105</v>
      </c>
      <c r="L125" s="57">
        <v>1960</v>
      </c>
      <c r="M125" s="65">
        <f>E125*'Unit Prices'!$D$9</f>
        <v>36819.628278018739</v>
      </c>
      <c r="N125" s="65">
        <f>E125*(F125/12+2)*J125/27*'Unit Prices'!$D$37</f>
        <v>10070.325682876921</v>
      </c>
      <c r="O125" s="65">
        <f>E125*(F125/12+4)/9*'Unit Prices'!$D$38</f>
        <v>10280.124134603524</v>
      </c>
      <c r="P125" s="65">
        <v>0</v>
      </c>
      <c r="Q125" s="64">
        <f t="shared" si="2"/>
        <v>57170.078095499186</v>
      </c>
      <c r="R125" s="99">
        <v>13288.27</v>
      </c>
      <c r="S125" s="26">
        <v>824</v>
      </c>
      <c r="T125" s="53">
        <f t="shared" si="3"/>
        <v>3545.0923521791269</v>
      </c>
    </row>
    <row r="126" spans="2:20" x14ac:dyDescent="0.25">
      <c r="B126" s="50"/>
      <c r="C126" s="51"/>
      <c r="D126" s="57">
        <v>121</v>
      </c>
      <c r="E126" s="60">
        <v>318.37793399999998</v>
      </c>
      <c r="F126" s="57">
        <v>10</v>
      </c>
      <c r="G126" s="57" t="s">
        <v>279</v>
      </c>
      <c r="H126" s="61" t="s">
        <v>583</v>
      </c>
      <c r="I126" s="61" t="s">
        <v>575</v>
      </c>
      <c r="J126" s="62">
        <v>8</v>
      </c>
      <c r="K126" s="57" t="s">
        <v>105</v>
      </c>
      <c r="L126" s="57">
        <v>1960</v>
      </c>
      <c r="M126" s="65">
        <f>E126*'Unit Prices'!$D$12</f>
        <v>47758.850421956333</v>
      </c>
      <c r="N126" s="65">
        <f>E126*(F126/12+2)*J126/27*'Unit Prices'!$D$37</f>
        <v>12190.697555154024</v>
      </c>
      <c r="O126" s="65">
        <f>E126*(F126/12+4)/9*'Unit Prices'!$D$38</f>
        <v>12130.939233805226</v>
      </c>
      <c r="P126" s="65">
        <v>0</v>
      </c>
      <c r="Q126" s="64">
        <f t="shared" si="2"/>
        <v>72080.487210915584</v>
      </c>
      <c r="R126" s="99">
        <v>13288.27</v>
      </c>
      <c r="S126" s="26">
        <v>824</v>
      </c>
      <c r="T126" s="53">
        <f t="shared" si="3"/>
        <v>4469.6805123461854</v>
      </c>
    </row>
    <row r="127" spans="2:20" x14ac:dyDescent="0.25">
      <c r="B127" s="50"/>
      <c r="C127" s="51"/>
      <c r="D127" s="57">
        <v>122</v>
      </c>
      <c r="E127" s="60">
        <v>398.34246899999999</v>
      </c>
      <c r="F127" s="57">
        <v>8</v>
      </c>
      <c r="G127" s="57" t="s">
        <v>279</v>
      </c>
      <c r="H127" s="61" t="s">
        <v>582</v>
      </c>
      <c r="I127" s="61" t="s">
        <v>583</v>
      </c>
      <c r="J127" s="62">
        <v>8</v>
      </c>
      <c r="K127" s="57" t="s">
        <v>105</v>
      </c>
      <c r="L127" s="57">
        <v>1960</v>
      </c>
      <c r="M127" s="65">
        <f>E127*'Unit Prices'!$D$9</f>
        <v>52486.68597460218</v>
      </c>
      <c r="N127" s="65">
        <f>E127*(F127/12+2)*J127/27*'Unit Prices'!$D$37</f>
        <v>14355.332916130514</v>
      </c>
      <c r="O127" s="65">
        <f>E127*(F127/12+4)/9*'Unit Prices'!$D$38</f>
        <v>14654.402351883231</v>
      </c>
      <c r="P127" s="65">
        <v>0</v>
      </c>
      <c r="Q127" s="64">
        <f t="shared" si="2"/>
        <v>81496.421242615921</v>
      </c>
      <c r="R127" s="99">
        <v>13288.27</v>
      </c>
      <c r="S127" s="26">
        <v>824</v>
      </c>
      <c r="T127" s="53">
        <f t="shared" si="3"/>
        <v>5053.5585974634405</v>
      </c>
    </row>
    <row r="128" spans="2:20" x14ac:dyDescent="0.25">
      <c r="B128" s="50"/>
      <c r="C128" s="51"/>
      <c r="D128" s="57">
        <v>123</v>
      </c>
      <c r="E128" s="60">
        <v>253.633872</v>
      </c>
      <c r="F128" s="57">
        <v>8</v>
      </c>
      <c r="G128" s="57" t="s">
        <v>279</v>
      </c>
      <c r="H128" s="61" t="s">
        <v>584</v>
      </c>
      <c r="I128" s="61" t="s">
        <v>582</v>
      </c>
      <c r="J128" s="62">
        <v>8</v>
      </c>
      <c r="K128" s="57" t="s">
        <v>105</v>
      </c>
      <c r="L128" s="57">
        <v>1960</v>
      </c>
      <c r="M128" s="65">
        <f>E128*'Unit Prices'!$D$9</f>
        <v>33419.488074183835</v>
      </c>
      <c r="N128" s="65">
        <f>E128*(F128/12+2)*J128/27*'Unit Prices'!$D$37</f>
        <v>9140.3728066143849</v>
      </c>
      <c r="O128" s="65">
        <f>E128*(F128/12+4)/9*'Unit Prices'!$D$38</f>
        <v>9330.797240085516</v>
      </c>
      <c r="P128" s="65">
        <v>0</v>
      </c>
      <c r="Q128" s="64">
        <f t="shared" si="2"/>
        <v>51890.658120883738</v>
      </c>
      <c r="R128" s="99">
        <v>13288.27</v>
      </c>
      <c r="S128" s="26">
        <v>824</v>
      </c>
      <c r="T128" s="53">
        <f t="shared" si="3"/>
        <v>3217.7177534478301</v>
      </c>
    </row>
    <row r="129" spans="2:20" x14ac:dyDescent="0.25">
      <c r="B129" s="50"/>
      <c r="C129" s="51"/>
      <c r="D129" s="57">
        <v>124</v>
      </c>
      <c r="E129" s="60">
        <v>228.74892700000001</v>
      </c>
      <c r="F129" s="57">
        <v>8</v>
      </c>
      <c r="G129" s="57" t="s">
        <v>279</v>
      </c>
      <c r="H129" s="61" t="s">
        <v>487</v>
      </c>
      <c r="I129" s="61" t="s">
        <v>488</v>
      </c>
      <c r="J129" s="62">
        <v>7.3000000000000007</v>
      </c>
      <c r="K129" s="57" t="s">
        <v>105</v>
      </c>
      <c r="L129" s="57">
        <v>1960</v>
      </c>
      <c r="M129" s="65">
        <f>E129*'Unit Prices'!$D$9</f>
        <v>30140.58011092008</v>
      </c>
      <c r="N129" s="65">
        <f>E129*(F129/12+2)*J129/27*'Unit Prices'!$D$37</f>
        <v>7522.2644379390285</v>
      </c>
      <c r="O129" s="65">
        <f>E129*(F129/12+4)/9*'Unit Prices'!$D$38</f>
        <v>8415.3186634477734</v>
      </c>
      <c r="P129" s="65">
        <v>0</v>
      </c>
      <c r="Q129" s="64">
        <f t="shared" si="2"/>
        <v>46078.163212306885</v>
      </c>
      <c r="R129" s="99">
        <v>13288.27</v>
      </c>
      <c r="S129" s="26">
        <v>824</v>
      </c>
      <c r="T129" s="53">
        <f t="shared" si="3"/>
        <v>2857.2874036229605</v>
      </c>
    </row>
    <row r="130" spans="2:20" x14ac:dyDescent="0.25">
      <c r="B130" s="50"/>
      <c r="C130" s="51"/>
      <c r="D130" s="57">
        <v>125</v>
      </c>
      <c r="E130" s="60">
        <v>150.192206</v>
      </c>
      <c r="F130" s="57">
        <v>8</v>
      </c>
      <c r="G130" s="57" t="s">
        <v>64</v>
      </c>
      <c r="H130" s="61" t="s">
        <v>152</v>
      </c>
      <c r="I130" s="61" t="s">
        <v>153</v>
      </c>
      <c r="J130" s="62">
        <v>9.5150000000000006</v>
      </c>
      <c r="K130" s="57" t="s">
        <v>112</v>
      </c>
      <c r="L130" s="63">
        <v>35582</v>
      </c>
      <c r="M130" s="65">
        <f>E130*'Unit Prices'!$D$10</f>
        <v>20703.105418589093</v>
      </c>
      <c r="N130" s="65">
        <v>0</v>
      </c>
      <c r="O130" s="65">
        <v>0</v>
      </c>
      <c r="P130" s="65">
        <f>E130*10/9*'Unit Prices'!$D$39</f>
        <v>2537.1452718859182</v>
      </c>
      <c r="Q130" s="64">
        <f t="shared" si="2"/>
        <v>23240.250690475012</v>
      </c>
      <c r="R130" s="99">
        <v>13288.27</v>
      </c>
      <c r="S130" s="26">
        <v>5860</v>
      </c>
      <c r="T130" s="53">
        <f t="shared" si="3"/>
        <v>10248.728317996514</v>
      </c>
    </row>
    <row r="131" spans="2:20" x14ac:dyDescent="0.25">
      <c r="B131" s="50"/>
      <c r="C131" s="51"/>
      <c r="D131" s="57">
        <v>126</v>
      </c>
      <c r="E131" s="60">
        <v>168.25584900000001</v>
      </c>
      <c r="F131" s="57">
        <v>8</v>
      </c>
      <c r="G131" s="57" t="s">
        <v>64</v>
      </c>
      <c r="H131" s="61" t="s">
        <v>153</v>
      </c>
      <c r="I131" s="61" t="s">
        <v>154</v>
      </c>
      <c r="J131" s="62">
        <v>9.9699999999999989</v>
      </c>
      <c r="K131" s="57" t="s">
        <v>112</v>
      </c>
      <c r="L131" s="63">
        <v>35582</v>
      </c>
      <c r="M131" s="65">
        <f>E131*'Unit Prices'!$D$10</f>
        <v>23193.07154421321</v>
      </c>
      <c r="N131" s="65">
        <v>0</v>
      </c>
      <c r="O131" s="65">
        <v>0</v>
      </c>
      <c r="P131" s="65">
        <f>E131*10/9*'Unit Prices'!$D$39</f>
        <v>2842.2881794378941</v>
      </c>
      <c r="Q131" s="64">
        <f t="shared" si="2"/>
        <v>26035.359723651105</v>
      </c>
      <c r="R131" s="99">
        <v>13288.27</v>
      </c>
      <c r="S131" s="26">
        <v>5860</v>
      </c>
      <c r="T131" s="53">
        <f t="shared" si="3"/>
        <v>11481.344673203921</v>
      </c>
    </row>
    <row r="132" spans="2:20" x14ac:dyDescent="0.25">
      <c r="B132" s="50"/>
      <c r="C132" s="51"/>
      <c r="D132" s="57">
        <v>127</v>
      </c>
      <c r="E132" s="60">
        <v>13.598689</v>
      </c>
      <c r="F132" s="57">
        <v>8</v>
      </c>
      <c r="G132" s="57" t="s">
        <v>263</v>
      </c>
      <c r="H132" s="61" t="s">
        <v>154</v>
      </c>
      <c r="I132" s="61" t="s">
        <v>264</v>
      </c>
      <c r="J132" s="62">
        <v>9.370000000000001</v>
      </c>
      <c r="K132" s="57" t="s">
        <v>112</v>
      </c>
      <c r="L132" s="63">
        <v>35582</v>
      </c>
      <c r="M132" s="65">
        <f>E132*'Unit Prices'!$D$10</f>
        <v>1874.4986801885573</v>
      </c>
      <c r="N132" s="65">
        <v>0</v>
      </c>
      <c r="O132" s="65">
        <v>0</v>
      </c>
      <c r="P132" s="65">
        <f>E132*10/9*'Unit Prices'!$D$39</f>
        <v>229.71797551330366</v>
      </c>
      <c r="Q132" s="64">
        <f t="shared" si="2"/>
        <v>2104.2166557018609</v>
      </c>
      <c r="R132" s="99">
        <v>13288.27</v>
      </c>
      <c r="S132" s="26">
        <v>5860</v>
      </c>
      <c r="T132" s="53">
        <f t="shared" si="3"/>
        <v>927.93942344736411</v>
      </c>
    </row>
    <row r="133" spans="2:20" x14ac:dyDescent="0.25">
      <c r="B133" s="50"/>
      <c r="C133" s="51"/>
      <c r="D133" s="57">
        <v>129</v>
      </c>
      <c r="E133" s="60">
        <v>346.14668399999999</v>
      </c>
      <c r="F133" s="57">
        <v>10</v>
      </c>
      <c r="G133" s="57" t="s">
        <v>279</v>
      </c>
      <c r="H133" s="61" t="s">
        <v>361</v>
      </c>
      <c r="I133" s="61" t="s">
        <v>582</v>
      </c>
      <c r="J133" s="62">
        <v>6.5</v>
      </c>
      <c r="K133" s="57" t="s">
        <v>105</v>
      </c>
      <c r="L133" s="57">
        <v>1960</v>
      </c>
      <c r="M133" s="65">
        <f>E133*'Unit Prices'!$D$12</f>
        <v>51924.351344060757</v>
      </c>
      <c r="N133" s="65">
        <f>E133*(F133/12+2)*J133/27*'Unit Prices'!$D$37</f>
        <v>10768.845389487078</v>
      </c>
      <c r="O133" s="65">
        <f>E133*(F133/12+4)/9*'Unit Prices'!$D$38</f>
        <v>13188.99314670212</v>
      </c>
      <c r="P133" s="65">
        <v>0</v>
      </c>
      <c r="Q133" s="64">
        <f t="shared" si="2"/>
        <v>75882.189880249949</v>
      </c>
      <c r="R133" s="99">
        <v>13288.27</v>
      </c>
      <c r="S133" s="26">
        <v>824</v>
      </c>
      <c r="T133" s="53">
        <f t="shared" si="3"/>
        <v>4705.4224862473411</v>
      </c>
    </row>
    <row r="134" spans="2:20" x14ac:dyDescent="0.25">
      <c r="B134" s="50"/>
      <c r="C134" s="51"/>
      <c r="D134" s="57">
        <v>130</v>
      </c>
      <c r="E134" s="60">
        <v>149.21890400000001</v>
      </c>
      <c r="F134" s="57">
        <v>8</v>
      </c>
      <c r="G134" s="57" t="s">
        <v>279</v>
      </c>
      <c r="H134" s="61" t="s">
        <v>407</v>
      </c>
      <c r="I134" s="61" t="s">
        <v>361</v>
      </c>
      <c r="J134" s="62">
        <v>6.5</v>
      </c>
      <c r="K134" s="57" t="s">
        <v>105</v>
      </c>
      <c r="L134" s="57">
        <v>1960</v>
      </c>
      <c r="M134" s="65">
        <f>E134*'Unit Prices'!$D$9</f>
        <v>19661.488204819831</v>
      </c>
      <c r="N134" s="65">
        <f>E134*(F134/12+2)*J134/27*'Unit Prices'!$D$37</f>
        <v>4369.2196010710741</v>
      </c>
      <c r="O134" s="65">
        <f>E134*(F134/12+4)/9*'Unit Prices'!$D$38</f>
        <v>5489.5323192944261</v>
      </c>
      <c r="P134" s="65">
        <v>0</v>
      </c>
      <c r="Q134" s="64">
        <f t="shared" ref="Q134:Q197" si="4">SUM(M134:P134)</f>
        <v>29520.24012518533</v>
      </c>
      <c r="R134" s="99">
        <v>13288.27</v>
      </c>
      <c r="S134" s="26">
        <v>824</v>
      </c>
      <c r="T134" s="53">
        <f t="shared" ref="T134:T197" si="5">Q134*S134/R134</f>
        <v>1830.5375991873068</v>
      </c>
    </row>
    <row r="135" spans="2:20" x14ac:dyDescent="0.25">
      <c r="B135" s="50"/>
      <c r="C135" s="51"/>
      <c r="D135" s="57">
        <v>131</v>
      </c>
      <c r="E135" s="60">
        <v>238.73973899999999</v>
      </c>
      <c r="F135" s="57">
        <v>30</v>
      </c>
      <c r="G135" s="57" t="s">
        <v>207</v>
      </c>
      <c r="H135" s="61" t="s">
        <v>225</v>
      </c>
      <c r="I135" s="61" t="s">
        <v>223</v>
      </c>
      <c r="J135" s="62">
        <v>9.8000000000000007</v>
      </c>
      <c r="K135" s="57" t="s">
        <v>112</v>
      </c>
      <c r="L135" s="57">
        <v>1960</v>
      </c>
      <c r="M135" s="65">
        <f>E135*'Unit Prices'!$D$31</f>
        <v>120262.51793952026</v>
      </c>
      <c r="N135" s="65">
        <v>0</v>
      </c>
      <c r="O135" s="65">
        <v>0</v>
      </c>
      <c r="P135" s="65">
        <f>E135*10/9*'Unit Prices'!$D$39</f>
        <v>4032.9482877102714</v>
      </c>
      <c r="Q135" s="64">
        <f t="shared" si="4"/>
        <v>124295.46622723053</v>
      </c>
      <c r="R135" s="99">
        <v>13288.27</v>
      </c>
      <c r="S135" s="26">
        <v>824</v>
      </c>
      <c r="T135" s="53">
        <f t="shared" si="5"/>
        <v>7707.5092672889668</v>
      </c>
    </row>
    <row r="136" spans="2:20" x14ac:dyDescent="0.25">
      <c r="B136" s="50"/>
      <c r="C136" s="51"/>
      <c r="D136" s="57">
        <v>132</v>
      </c>
      <c r="E136" s="60">
        <v>156.49241499999999</v>
      </c>
      <c r="F136" s="57">
        <v>30</v>
      </c>
      <c r="G136" s="57" t="s">
        <v>207</v>
      </c>
      <c r="H136" s="61" t="s">
        <v>223</v>
      </c>
      <c r="I136" s="61" t="s">
        <v>221</v>
      </c>
      <c r="J136" s="62">
        <v>8.99</v>
      </c>
      <c r="K136" s="57" t="s">
        <v>112</v>
      </c>
      <c r="L136" s="57">
        <v>1960</v>
      </c>
      <c r="M136" s="65">
        <f>E136*'Unit Prices'!$D$31</f>
        <v>78831.333003745764</v>
      </c>
      <c r="N136" s="65">
        <v>0</v>
      </c>
      <c r="O136" s="65">
        <v>0</v>
      </c>
      <c r="P136" s="65">
        <f>E136*10/9*'Unit Prices'!$D$39</f>
        <v>2643.5725353368803</v>
      </c>
      <c r="Q136" s="64">
        <f t="shared" si="4"/>
        <v>81474.90553908264</v>
      </c>
      <c r="R136" s="99">
        <v>13288.27</v>
      </c>
      <c r="S136" s="26">
        <v>824</v>
      </c>
      <c r="T136" s="53">
        <f t="shared" si="5"/>
        <v>5052.2244177913371</v>
      </c>
    </row>
    <row r="137" spans="2:20" x14ac:dyDescent="0.25">
      <c r="B137" s="50"/>
      <c r="C137" s="51"/>
      <c r="D137" s="57">
        <v>133</v>
      </c>
      <c r="E137" s="60">
        <v>49.994205999999998</v>
      </c>
      <c r="F137" s="57">
        <v>15</v>
      </c>
      <c r="G137" s="57" t="s">
        <v>64</v>
      </c>
      <c r="H137" s="61" t="s">
        <v>195</v>
      </c>
      <c r="I137" s="61" t="s">
        <v>196</v>
      </c>
      <c r="J137" s="62">
        <v>9.16</v>
      </c>
      <c r="K137" s="57" t="s">
        <v>112</v>
      </c>
      <c r="L137" s="63">
        <v>31321</v>
      </c>
      <c r="M137" s="65">
        <f>E137*'Unit Prices'!$D$19</f>
        <v>10793.156336802644</v>
      </c>
      <c r="N137" s="65">
        <v>0</v>
      </c>
      <c r="O137" s="65">
        <v>0</v>
      </c>
      <c r="P137" s="65">
        <f>E137*10/9*'Unit Prices'!$D$39</f>
        <v>844.53492463244481</v>
      </c>
      <c r="Q137" s="64">
        <f t="shared" si="4"/>
        <v>11637.691261435088</v>
      </c>
      <c r="R137" s="99">
        <v>13288.27</v>
      </c>
      <c r="S137" s="26">
        <v>4195</v>
      </c>
      <c r="T137" s="53">
        <f t="shared" si="5"/>
        <v>3673.925563050735</v>
      </c>
    </row>
    <row r="138" spans="2:20" x14ac:dyDescent="0.25">
      <c r="B138" s="50"/>
      <c r="C138" s="51"/>
      <c r="D138" s="57">
        <v>134</v>
      </c>
      <c r="E138" s="60">
        <v>231.990782</v>
      </c>
      <c r="F138" s="57">
        <v>18</v>
      </c>
      <c r="G138" s="57" t="s">
        <v>279</v>
      </c>
      <c r="H138" s="61" t="s">
        <v>196</v>
      </c>
      <c r="I138" s="61" t="s">
        <v>757</v>
      </c>
      <c r="J138" s="62">
        <v>9.0250000000000004</v>
      </c>
      <c r="K138" s="57" t="s">
        <v>112</v>
      </c>
      <c r="L138" s="63">
        <v>31321</v>
      </c>
      <c r="M138" s="65">
        <f>E138*'Unit Prices'!$D$22</f>
        <v>58548.970751158064</v>
      </c>
      <c r="N138" s="65">
        <v>0</v>
      </c>
      <c r="O138" s="65">
        <v>0</v>
      </c>
      <c r="P138" s="65">
        <f>E138*10/9*'Unit Prices'!$D$39</f>
        <v>3918.9404786585051</v>
      </c>
      <c r="Q138" s="64">
        <f t="shared" si="4"/>
        <v>62467.911229816571</v>
      </c>
      <c r="R138" s="99">
        <v>13288.27</v>
      </c>
      <c r="S138" s="26">
        <v>4195</v>
      </c>
      <c r="T138" s="53">
        <f t="shared" si="5"/>
        <v>19720.617327092277</v>
      </c>
    </row>
    <row r="139" spans="2:20" x14ac:dyDescent="0.25">
      <c r="B139" s="50"/>
      <c r="C139" s="51"/>
      <c r="D139" s="57">
        <v>135</v>
      </c>
      <c r="E139" s="60">
        <v>403.23636099999999</v>
      </c>
      <c r="F139" s="57">
        <v>18</v>
      </c>
      <c r="G139" s="57" t="s">
        <v>279</v>
      </c>
      <c r="H139" s="61" t="s">
        <v>757</v>
      </c>
      <c r="I139" s="61" t="s">
        <v>758</v>
      </c>
      <c r="J139" s="62">
        <v>10.030000000000001</v>
      </c>
      <c r="K139" s="57" t="s">
        <v>112</v>
      </c>
      <c r="L139" s="63">
        <v>31321</v>
      </c>
      <c r="M139" s="65">
        <f>E139*'Unit Prices'!$D$22</f>
        <v>101767.29309008672</v>
      </c>
      <c r="N139" s="65">
        <v>0</v>
      </c>
      <c r="O139" s="65">
        <v>0</v>
      </c>
      <c r="P139" s="65">
        <f>E139*10/9*'Unit Prices'!$D$39</f>
        <v>6811.7331385600228</v>
      </c>
      <c r="Q139" s="64">
        <f t="shared" si="4"/>
        <v>108579.02622864675</v>
      </c>
      <c r="R139" s="99">
        <v>13288.27</v>
      </c>
      <c r="S139" s="26">
        <v>4195</v>
      </c>
      <c r="T139" s="53">
        <f t="shared" si="5"/>
        <v>34277.525594315368</v>
      </c>
    </row>
    <row r="140" spans="2:20" x14ac:dyDescent="0.25">
      <c r="B140" s="50"/>
      <c r="C140" s="51"/>
      <c r="D140" s="57">
        <v>136</v>
      </c>
      <c r="E140" s="60">
        <v>473.297394</v>
      </c>
      <c r="F140" s="57">
        <v>30</v>
      </c>
      <c r="G140" s="57" t="s">
        <v>207</v>
      </c>
      <c r="H140" s="61" t="s">
        <v>221</v>
      </c>
      <c r="I140" s="61" t="s">
        <v>110</v>
      </c>
      <c r="J140" s="62">
        <v>8</v>
      </c>
      <c r="K140" s="57" t="s">
        <v>112</v>
      </c>
      <c r="L140" s="57">
        <v>1960</v>
      </c>
      <c r="M140" s="65">
        <f>E140*'Unit Prices'!$D$30</f>
        <v>228344.34197030999</v>
      </c>
      <c r="N140" s="65">
        <v>0</v>
      </c>
      <c r="O140" s="65">
        <v>0</v>
      </c>
      <c r="P140" s="65">
        <f>E140*10/9*'Unit Prices'!$D$39</f>
        <v>7995.2500689884446</v>
      </c>
      <c r="Q140" s="64">
        <f t="shared" si="4"/>
        <v>236339.59203929844</v>
      </c>
      <c r="R140" s="99">
        <v>13288.27</v>
      </c>
      <c r="S140" s="26">
        <v>824</v>
      </c>
      <c r="T140" s="53">
        <f t="shared" si="5"/>
        <v>14655.318099375007</v>
      </c>
    </row>
    <row r="141" spans="2:20" x14ac:dyDescent="0.25">
      <c r="B141" s="50"/>
      <c r="C141" s="51"/>
      <c r="D141" s="57">
        <v>137</v>
      </c>
      <c r="E141" s="60">
        <v>16.603003999999999</v>
      </c>
      <c r="F141" s="57">
        <v>18</v>
      </c>
      <c r="G141" s="57" t="s">
        <v>279</v>
      </c>
      <c r="H141" s="61" t="s">
        <v>758</v>
      </c>
      <c r="I141" s="61" t="s">
        <v>110</v>
      </c>
      <c r="J141" s="62">
        <v>9.5399999999999991</v>
      </c>
      <c r="K141" s="57" t="s">
        <v>112</v>
      </c>
      <c r="L141" s="63">
        <v>31321</v>
      </c>
      <c r="M141" s="65">
        <f>E141*'Unit Prices'!$D$22</f>
        <v>4190.2044003513911</v>
      </c>
      <c r="N141" s="65">
        <v>0</v>
      </c>
      <c r="O141" s="65">
        <v>0</v>
      </c>
      <c r="P141" s="65">
        <f>E141*10/9*'Unit Prices'!$D$39</f>
        <v>280.46883536488565</v>
      </c>
      <c r="Q141" s="64">
        <f t="shared" si="4"/>
        <v>4470.6732357162764</v>
      </c>
      <c r="R141" s="99">
        <v>13288.27</v>
      </c>
      <c r="S141" s="26">
        <v>4195</v>
      </c>
      <c r="T141" s="53">
        <f t="shared" si="5"/>
        <v>1411.3555958623492</v>
      </c>
    </row>
    <row r="142" spans="2:20" x14ac:dyDescent="0.25">
      <c r="B142" s="50"/>
      <c r="C142" s="51"/>
      <c r="D142" s="57">
        <v>138</v>
      </c>
      <c r="E142" s="60">
        <v>21.207132000000001</v>
      </c>
      <c r="F142" s="57">
        <v>8</v>
      </c>
      <c r="G142" s="57" t="s">
        <v>207</v>
      </c>
      <c r="H142" s="61" t="s">
        <v>110</v>
      </c>
      <c r="I142" s="61" t="s">
        <v>208</v>
      </c>
      <c r="J142" s="62">
        <v>10.745000000000001</v>
      </c>
      <c r="K142" s="57" t="s">
        <v>112</v>
      </c>
      <c r="L142" s="57">
        <v>1960</v>
      </c>
      <c r="M142" s="65">
        <f>E142*'Unit Prices'!$D$10</f>
        <v>2923.2774530386364</v>
      </c>
      <c r="N142" s="65">
        <v>0</v>
      </c>
      <c r="O142" s="65">
        <v>0</v>
      </c>
      <c r="P142" s="65">
        <f>E142*10/9*'Unit Prices'!$D$39</f>
        <v>358.24478591159766</v>
      </c>
      <c r="Q142" s="64">
        <f t="shared" si="4"/>
        <v>3281.5222389502342</v>
      </c>
      <c r="R142" s="99">
        <v>13288.27</v>
      </c>
      <c r="S142" s="26">
        <v>824</v>
      </c>
      <c r="T142" s="53">
        <f t="shared" si="5"/>
        <v>203.48580551832504</v>
      </c>
    </row>
    <row r="143" spans="2:20" x14ac:dyDescent="0.25">
      <c r="B143" s="50"/>
      <c r="C143" s="51"/>
      <c r="D143" s="57">
        <v>139</v>
      </c>
      <c r="E143" s="60">
        <v>138.478646</v>
      </c>
      <c r="F143" s="57">
        <v>30</v>
      </c>
      <c r="G143" s="57" t="s">
        <v>207</v>
      </c>
      <c r="H143" s="61" t="s">
        <v>208</v>
      </c>
      <c r="I143" s="61" t="s">
        <v>232</v>
      </c>
      <c r="J143" s="62">
        <v>13.475000000000001</v>
      </c>
      <c r="K143" s="57" t="s">
        <v>112</v>
      </c>
      <c r="L143" s="57">
        <v>1960</v>
      </c>
      <c r="M143" s="65">
        <f>E143*'Unit Prices'!$D$32</f>
        <v>82529.520820873586</v>
      </c>
      <c r="N143" s="65">
        <v>0</v>
      </c>
      <c r="O143" s="65">
        <v>0</v>
      </c>
      <c r="P143" s="65">
        <f>E143*10/9*'Unit Prices'!$D$39</f>
        <v>2339.2721321109293</v>
      </c>
      <c r="Q143" s="64">
        <f t="shared" si="4"/>
        <v>84868.792952984513</v>
      </c>
      <c r="R143" s="99">
        <v>13288.27</v>
      </c>
      <c r="S143" s="26">
        <v>824</v>
      </c>
      <c r="T143" s="53">
        <f t="shared" si="5"/>
        <v>5262.6779402630473</v>
      </c>
    </row>
    <row r="144" spans="2:20" x14ac:dyDescent="0.25">
      <c r="B144" s="50"/>
      <c r="C144" s="51"/>
      <c r="D144" s="57">
        <v>140</v>
      </c>
      <c r="E144" s="60">
        <v>158.39014900000001</v>
      </c>
      <c r="F144" s="57">
        <v>30</v>
      </c>
      <c r="G144" s="57" t="s">
        <v>109</v>
      </c>
      <c r="H144" s="61" t="s">
        <v>110</v>
      </c>
      <c r="I144" s="61" t="s">
        <v>111</v>
      </c>
      <c r="J144" s="62">
        <v>8</v>
      </c>
      <c r="K144" s="57" t="s">
        <v>112</v>
      </c>
      <c r="L144" s="63">
        <v>31321</v>
      </c>
      <c r="M144" s="65">
        <f>E144*'Unit Prices'!$D$30</f>
        <v>76416.001453801277</v>
      </c>
      <c r="N144" s="65">
        <v>0</v>
      </c>
      <c r="O144" s="65">
        <v>0</v>
      </c>
      <c r="P144" s="65">
        <f>E144*10/9*'Unit Prices'!$D$39</f>
        <v>2675.6303030042463</v>
      </c>
      <c r="Q144" s="64">
        <f t="shared" si="4"/>
        <v>79091.631756805524</v>
      </c>
      <c r="R144" s="99">
        <v>13288.27</v>
      </c>
      <c r="S144" s="26">
        <v>4195</v>
      </c>
      <c r="T144" s="53">
        <f t="shared" si="5"/>
        <v>24968.592241111834</v>
      </c>
    </row>
    <row r="145" spans="2:20" x14ac:dyDescent="0.25">
      <c r="B145" s="50"/>
      <c r="C145" s="51"/>
      <c r="D145" s="57">
        <v>141</v>
      </c>
      <c r="E145" s="60">
        <v>328.19612699999999</v>
      </c>
      <c r="F145" s="57">
        <v>30</v>
      </c>
      <c r="G145" s="57" t="s">
        <v>109</v>
      </c>
      <c r="H145" s="61" t="s">
        <v>122</v>
      </c>
      <c r="I145" s="61" t="s">
        <v>123</v>
      </c>
      <c r="J145" s="62">
        <v>12.719999999999999</v>
      </c>
      <c r="K145" s="57" t="s">
        <v>112</v>
      </c>
      <c r="L145" s="63">
        <v>31321</v>
      </c>
      <c r="M145" s="65">
        <f>E145*'Unit Prices'!$D$32</f>
        <v>195595.99894251255</v>
      </c>
      <c r="N145" s="65">
        <v>0</v>
      </c>
      <c r="O145" s="65">
        <v>0</v>
      </c>
      <c r="P145" s="65">
        <f>E145*10/9*'Unit Prices'!$D$39</f>
        <v>5544.1042784158881</v>
      </c>
      <c r="Q145" s="64">
        <f t="shared" si="4"/>
        <v>201140.10322092843</v>
      </c>
      <c r="R145" s="99">
        <v>13288.27</v>
      </c>
      <c r="S145" s="26">
        <v>4195</v>
      </c>
      <c r="T145" s="53">
        <f t="shared" si="5"/>
        <v>63498.313400600287</v>
      </c>
    </row>
    <row r="146" spans="2:20" x14ac:dyDescent="0.25">
      <c r="B146" s="50"/>
      <c r="C146" s="51"/>
      <c r="D146" s="57">
        <v>142</v>
      </c>
      <c r="E146" s="60">
        <v>483.20592199999999</v>
      </c>
      <c r="F146" s="57">
        <v>30</v>
      </c>
      <c r="G146" s="57" t="s">
        <v>207</v>
      </c>
      <c r="H146" s="61" t="s">
        <v>232</v>
      </c>
      <c r="I146" s="61" t="s">
        <v>231</v>
      </c>
      <c r="J146" s="62">
        <v>14.02</v>
      </c>
      <c r="K146" s="57" t="s">
        <v>112</v>
      </c>
      <c r="L146" s="57">
        <v>1960</v>
      </c>
      <c r="M146" s="65">
        <f>E146*'Unit Prices'!$D$32</f>
        <v>287977.63664203085</v>
      </c>
      <c r="N146" s="65">
        <v>0</v>
      </c>
      <c r="O146" s="65">
        <v>0</v>
      </c>
      <c r="P146" s="65">
        <f>E146*10/9*'Unit Prices'!$D$39</f>
        <v>8162.6314240938445</v>
      </c>
      <c r="Q146" s="64">
        <f t="shared" si="4"/>
        <v>296140.2680661247</v>
      </c>
      <c r="R146" s="99">
        <v>13288.27</v>
      </c>
      <c r="S146" s="26">
        <v>824</v>
      </c>
      <c r="T146" s="53">
        <f t="shared" si="5"/>
        <v>18363.532716184029</v>
      </c>
    </row>
    <row r="147" spans="2:20" x14ac:dyDescent="0.25">
      <c r="B147" s="50"/>
      <c r="C147" s="51"/>
      <c r="D147" s="57">
        <v>143</v>
      </c>
      <c r="E147" s="60">
        <v>322.379775</v>
      </c>
      <c r="F147" s="57">
        <v>30</v>
      </c>
      <c r="G147" s="57" t="s">
        <v>109</v>
      </c>
      <c r="H147" s="61" t="s">
        <v>123</v>
      </c>
      <c r="I147" s="61" t="s">
        <v>119</v>
      </c>
      <c r="J147" s="62">
        <v>13.14</v>
      </c>
      <c r="K147" s="57" t="s">
        <v>112</v>
      </c>
      <c r="L147" s="63">
        <v>31321</v>
      </c>
      <c r="M147" s="65">
        <f>E147*'Unit Prices'!$D$32</f>
        <v>192129.61074945115</v>
      </c>
      <c r="N147" s="65">
        <v>0</v>
      </c>
      <c r="O147" s="65">
        <v>0</v>
      </c>
      <c r="P147" s="65">
        <f>E147*10/9*'Unit Prices'!$D$39</f>
        <v>5445.8506448257131</v>
      </c>
      <c r="Q147" s="64">
        <f t="shared" si="4"/>
        <v>197575.46139427688</v>
      </c>
      <c r="R147" s="99">
        <v>13288.27</v>
      </c>
      <c r="S147" s="26">
        <v>4195</v>
      </c>
      <c r="T147" s="53">
        <f t="shared" si="5"/>
        <v>62372.984635997869</v>
      </c>
    </row>
    <row r="148" spans="2:20" x14ac:dyDescent="0.25">
      <c r="B148" s="50"/>
      <c r="C148" s="51"/>
      <c r="D148" s="57">
        <v>144</v>
      </c>
      <c r="E148" s="60">
        <v>492.23459400000002</v>
      </c>
      <c r="F148" s="57">
        <v>30</v>
      </c>
      <c r="G148" s="57" t="s">
        <v>207</v>
      </c>
      <c r="H148" s="61" t="s">
        <v>231</v>
      </c>
      <c r="I148" s="61" t="s">
        <v>230</v>
      </c>
      <c r="J148" s="62">
        <v>13.055</v>
      </c>
      <c r="K148" s="57" t="s">
        <v>112</v>
      </c>
      <c r="L148" s="57">
        <v>1960</v>
      </c>
      <c r="M148" s="65">
        <f>E148*'Unit Prices'!$D$32</f>
        <v>293358.48051458603</v>
      </c>
      <c r="N148" s="65">
        <v>0</v>
      </c>
      <c r="O148" s="65">
        <v>0</v>
      </c>
      <c r="P148" s="65">
        <f>E148*10/9*'Unit Prices'!$D$39</f>
        <v>8315.1496744497163</v>
      </c>
      <c r="Q148" s="64">
        <f t="shared" si="4"/>
        <v>301673.63018903573</v>
      </c>
      <c r="R148" s="99">
        <v>13288.27</v>
      </c>
      <c r="S148" s="26">
        <v>824</v>
      </c>
      <c r="T148" s="53">
        <f t="shared" si="5"/>
        <v>18706.654160079939</v>
      </c>
    </row>
    <row r="149" spans="2:20" x14ac:dyDescent="0.25">
      <c r="B149" s="50"/>
      <c r="C149" s="51"/>
      <c r="D149" s="57">
        <v>145</v>
      </c>
      <c r="E149" s="60">
        <v>339.79899899999998</v>
      </c>
      <c r="F149" s="57">
        <v>30</v>
      </c>
      <c r="G149" s="57" t="s">
        <v>109</v>
      </c>
      <c r="H149" s="61" t="s">
        <v>119</v>
      </c>
      <c r="I149" s="61" t="s">
        <v>113</v>
      </c>
      <c r="J149" s="62">
        <v>10.594999999999999</v>
      </c>
      <c r="K149" s="57" t="s">
        <v>112</v>
      </c>
      <c r="L149" s="63">
        <v>31321</v>
      </c>
      <c r="M149" s="65">
        <f>E149*'Unit Prices'!$D$31</f>
        <v>171170.00874776248</v>
      </c>
      <c r="N149" s="65">
        <v>0</v>
      </c>
      <c r="O149" s="65">
        <v>0</v>
      </c>
      <c r="P149" s="65">
        <f>E149*10/9*'Unit Prices'!$D$39</f>
        <v>5740.107603882042</v>
      </c>
      <c r="Q149" s="64">
        <f t="shared" si="4"/>
        <v>176910.11635164451</v>
      </c>
      <c r="R149" s="99">
        <v>13288.27</v>
      </c>
      <c r="S149" s="26">
        <v>4195</v>
      </c>
      <c r="T149" s="53">
        <f t="shared" si="5"/>
        <v>55849.101357448984</v>
      </c>
    </row>
    <row r="150" spans="2:20" x14ac:dyDescent="0.25">
      <c r="B150" s="50"/>
      <c r="C150" s="51"/>
      <c r="D150" s="57">
        <v>146</v>
      </c>
      <c r="E150" s="60">
        <v>506.64617600000003</v>
      </c>
      <c r="F150" s="57">
        <v>30</v>
      </c>
      <c r="G150" s="57" t="s">
        <v>207</v>
      </c>
      <c r="H150" s="61" t="s">
        <v>230</v>
      </c>
      <c r="I150" s="61" t="s">
        <v>227</v>
      </c>
      <c r="J150" s="62">
        <v>11.469999999999999</v>
      </c>
      <c r="K150" s="57" t="s">
        <v>112</v>
      </c>
      <c r="L150" s="57">
        <v>1960</v>
      </c>
      <c r="M150" s="65">
        <f>E150*'Unit Prices'!$D$31</f>
        <v>255217.43923071536</v>
      </c>
      <c r="N150" s="65">
        <v>0</v>
      </c>
      <c r="O150" s="65">
        <v>0</v>
      </c>
      <c r="P150" s="65">
        <f>E150*10/9*'Unit Prices'!$D$39</f>
        <v>8558.5995717879068</v>
      </c>
      <c r="Q150" s="64">
        <f t="shared" si="4"/>
        <v>263776.03880250326</v>
      </c>
      <c r="R150" s="99">
        <v>13288.27</v>
      </c>
      <c r="S150" s="26">
        <v>824</v>
      </c>
      <c r="T150" s="53">
        <f t="shared" si="5"/>
        <v>16356.640553906767</v>
      </c>
    </row>
    <row r="151" spans="2:20" x14ac:dyDescent="0.25">
      <c r="B151" s="50"/>
      <c r="C151" s="51"/>
      <c r="D151" s="57">
        <v>147</v>
      </c>
      <c r="E151" s="60">
        <v>343.90455600000001</v>
      </c>
      <c r="F151" s="57">
        <v>30</v>
      </c>
      <c r="G151" s="57" t="s">
        <v>109</v>
      </c>
      <c r="H151" s="61" t="s">
        <v>113</v>
      </c>
      <c r="I151" s="61" t="s">
        <v>114</v>
      </c>
      <c r="J151" s="62">
        <v>8.9149999999999991</v>
      </c>
      <c r="K151" s="57" t="s">
        <v>112</v>
      </c>
      <c r="L151" s="63">
        <v>31321</v>
      </c>
      <c r="M151" s="65">
        <f>E151*'Unit Prices'!$D$31</f>
        <v>173238.13793493656</v>
      </c>
      <c r="N151" s="65">
        <v>0</v>
      </c>
      <c r="O151" s="65">
        <v>0</v>
      </c>
      <c r="P151" s="65">
        <f>E151*10/9*'Unit Prices'!$D$39</f>
        <v>5809.4613660273835</v>
      </c>
      <c r="Q151" s="64">
        <f t="shared" si="4"/>
        <v>179047.59930096395</v>
      </c>
      <c r="R151" s="99">
        <v>13288.27</v>
      </c>
      <c r="S151" s="26">
        <v>4195</v>
      </c>
      <c r="T151" s="53">
        <f t="shared" si="5"/>
        <v>56523.887538975629</v>
      </c>
    </row>
    <row r="152" spans="2:20" x14ac:dyDescent="0.25">
      <c r="B152" s="50"/>
      <c r="C152" s="51"/>
      <c r="D152" s="57">
        <v>148</v>
      </c>
      <c r="E152" s="60">
        <v>361.91245400000003</v>
      </c>
      <c r="F152" s="57">
        <v>30</v>
      </c>
      <c r="G152" s="57" t="s">
        <v>109</v>
      </c>
      <c r="H152" s="61" t="s">
        <v>114</v>
      </c>
      <c r="I152" s="61" t="s">
        <v>121</v>
      </c>
      <c r="J152" s="62">
        <v>10.82</v>
      </c>
      <c r="K152" s="57" t="s">
        <v>112</v>
      </c>
      <c r="L152" s="63">
        <v>31321</v>
      </c>
      <c r="M152" s="65">
        <f>E152*'Unit Prices'!$D$31</f>
        <v>182309.41850745177</v>
      </c>
      <c r="N152" s="65">
        <v>0</v>
      </c>
      <c r="O152" s="65">
        <v>0</v>
      </c>
      <c r="P152" s="65">
        <f>E152*10/9*'Unit Prices'!$D$39</f>
        <v>6113.6625924698792</v>
      </c>
      <c r="Q152" s="64">
        <f t="shared" si="4"/>
        <v>188423.08109992166</v>
      </c>
      <c r="R152" s="99">
        <v>13288.27</v>
      </c>
      <c r="S152" s="26">
        <v>4195</v>
      </c>
      <c r="T152" s="53">
        <f t="shared" si="5"/>
        <v>59483.651763109221</v>
      </c>
    </row>
    <row r="153" spans="2:20" x14ac:dyDescent="0.25">
      <c r="B153" s="50"/>
      <c r="C153" s="51"/>
      <c r="D153" s="57">
        <v>149</v>
      </c>
      <c r="E153" s="60">
        <v>503.97600599999998</v>
      </c>
      <c r="F153" s="57">
        <v>30</v>
      </c>
      <c r="G153" s="57" t="s">
        <v>207</v>
      </c>
      <c r="H153" s="61" t="s">
        <v>227</v>
      </c>
      <c r="I153" s="61" t="s">
        <v>228</v>
      </c>
      <c r="J153" s="62">
        <v>10.99</v>
      </c>
      <c r="K153" s="57" t="s">
        <v>112</v>
      </c>
      <c r="L153" s="57">
        <v>1960</v>
      </c>
      <c r="M153" s="65">
        <f>E153*'Unit Prices'!$D$31</f>
        <v>253872.37045887351</v>
      </c>
      <c r="N153" s="65">
        <v>0</v>
      </c>
      <c r="O153" s="65">
        <v>0</v>
      </c>
      <c r="P153" s="65">
        <f>E153*10/9*'Unit Prices'!$D$39</f>
        <v>8513.4933084799977</v>
      </c>
      <c r="Q153" s="64">
        <f t="shared" si="4"/>
        <v>262385.86376735353</v>
      </c>
      <c r="R153" s="99">
        <v>13288.27</v>
      </c>
      <c r="S153" s="26">
        <v>824</v>
      </c>
      <c r="T153" s="53">
        <f t="shared" si="5"/>
        <v>16270.436388205484</v>
      </c>
    </row>
    <row r="154" spans="2:20" x14ac:dyDescent="0.25">
      <c r="B154" s="50"/>
      <c r="C154" s="51"/>
      <c r="D154" s="57">
        <v>150</v>
      </c>
      <c r="E154" s="60">
        <v>403.29858100000001</v>
      </c>
      <c r="F154" s="57">
        <v>30</v>
      </c>
      <c r="G154" s="57" t="s">
        <v>109</v>
      </c>
      <c r="H154" s="61" t="s">
        <v>121</v>
      </c>
      <c r="I154" s="61" t="s">
        <v>117</v>
      </c>
      <c r="J154" s="62">
        <v>12.530000000000001</v>
      </c>
      <c r="K154" s="57" t="s">
        <v>112</v>
      </c>
      <c r="L154" s="63">
        <v>31321</v>
      </c>
      <c r="M154" s="65">
        <f>E154*'Unit Prices'!$D$32</f>
        <v>240355.02656249452</v>
      </c>
      <c r="N154" s="65">
        <v>0</v>
      </c>
      <c r="O154" s="65">
        <v>0</v>
      </c>
      <c r="P154" s="65">
        <f>E154*10/9*'Unit Prices'!$D$39</f>
        <v>6812.784199617191</v>
      </c>
      <c r="Q154" s="64">
        <f t="shared" si="4"/>
        <v>247167.81076211171</v>
      </c>
      <c r="R154" s="99">
        <v>13288.27</v>
      </c>
      <c r="S154" s="26">
        <v>4195</v>
      </c>
      <c r="T154" s="53">
        <f t="shared" si="5"/>
        <v>78028.890604048429</v>
      </c>
    </row>
    <row r="155" spans="2:20" x14ac:dyDescent="0.25">
      <c r="B155" s="50"/>
      <c r="C155" s="51"/>
      <c r="D155" s="57">
        <v>151</v>
      </c>
      <c r="E155" s="60">
        <v>497.03712100000001</v>
      </c>
      <c r="F155" s="57">
        <v>30</v>
      </c>
      <c r="G155" s="57" t="s">
        <v>207</v>
      </c>
      <c r="H155" s="61" t="s">
        <v>228</v>
      </c>
      <c r="I155" s="61" t="s">
        <v>229</v>
      </c>
      <c r="J155" s="62">
        <v>11.02</v>
      </c>
      <c r="K155" s="57" t="s">
        <v>112</v>
      </c>
      <c r="L155" s="57">
        <v>1960</v>
      </c>
      <c r="M155" s="65">
        <f>E155*'Unit Prices'!$D$31</f>
        <v>250376.98345171605</v>
      </c>
      <c r="N155" s="65">
        <v>0</v>
      </c>
      <c r="O155" s="65">
        <v>0</v>
      </c>
      <c r="P155" s="65">
        <f>E155*10/9*'Unit Prices'!$D$39</f>
        <v>8396.2771110568774</v>
      </c>
      <c r="Q155" s="64">
        <f t="shared" si="4"/>
        <v>258773.26056277292</v>
      </c>
      <c r="R155" s="99">
        <v>13288.27</v>
      </c>
      <c r="S155" s="26">
        <v>824</v>
      </c>
      <c r="T155" s="53">
        <f t="shared" si="5"/>
        <v>16046.420392099564</v>
      </c>
    </row>
    <row r="156" spans="2:20" x14ac:dyDescent="0.25">
      <c r="B156" s="50"/>
      <c r="C156" s="51"/>
      <c r="D156" s="57">
        <v>152</v>
      </c>
      <c r="E156" s="60">
        <v>364.04581300000001</v>
      </c>
      <c r="F156" s="57">
        <v>30</v>
      </c>
      <c r="G156" s="57" t="s">
        <v>109</v>
      </c>
      <c r="H156" s="61" t="s">
        <v>117</v>
      </c>
      <c r="I156" s="61" t="s">
        <v>118</v>
      </c>
      <c r="J156" s="62">
        <v>10.57</v>
      </c>
      <c r="K156" s="57" t="s">
        <v>112</v>
      </c>
      <c r="L156" s="63">
        <v>31321</v>
      </c>
      <c r="M156" s="65">
        <f>E156*'Unit Prices'!$D$31</f>
        <v>183384.07464171576</v>
      </c>
      <c r="N156" s="65">
        <v>0</v>
      </c>
      <c r="O156" s="65">
        <v>0</v>
      </c>
      <c r="P156" s="65">
        <f>E156*10/9*'Unit Prices'!$D$39</f>
        <v>6149.7006922104556</v>
      </c>
      <c r="Q156" s="64">
        <f t="shared" si="4"/>
        <v>189533.77533392623</v>
      </c>
      <c r="R156" s="99">
        <v>13288.27</v>
      </c>
      <c r="S156" s="26">
        <v>4195</v>
      </c>
      <c r="T156" s="53">
        <f t="shared" si="5"/>
        <v>59834.289002693389</v>
      </c>
    </row>
    <row r="157" spans="2:20" x14ac:dyDescent="0.25">
      <c r="B157" s="50"/>
      <c r="C157" s="51"/>
      <c r="D157" s="57">
        <v>153</v>
      </c>
      <c r="E157" s="60">
        <v>381.50977999999998</v>
      </c>
      <c r="F157" s="57">
        <v>30</v>
      </c>
      <c r="G157" s="57" t="s">
        <v>109</v>
      </c>
      <c r="H157" s="61" t="s">
        <v>118</v>
      </c>
      <c r="I157" s="61" t="s">
        <v>120</v>
      </c>
      <c r="J157" s="62">
        <v>10.705</v>
      </c>
      <c r="K157" s="57" t="s">
        <v>112</v>
      </c>
      <c r="L157" s="63">
        <v>31321</v>
      </c>
      <c r="M157" s="65">
        <f>E157*'Unit Prices'!$D$31</f>
        <v>192181.35595495658</v>
      </c>
      <c r="N157" s="65">
        <v>0</v>
      </c>
      <c r="O157" s="65">
        <v>0</v>
      </c>
      <c r="P157" s="65">
        <f>E157*10/9*'Unit Prices'!$D$39</f>
        <v>6444.713479374801</v>
      </c>
      <c r="Q157" s="64">
        <f t="shared" si="4"/>
        <v>198626.06943433138</v>
      </c>
      <c r="R157" s="99">
        <v>13288.27</v>
      </c>
      <c r="S157" s="26">
        <v>4195</v>
      </c>
      <c r="T157" s="53">
        <f t="shared" si="5"/>
        <v>62704.653147250923</v>
      </c>
    </row>
    <row r="158" spans="2:20" x14ac:dyDescent="0.25">
      <c r="B158" s="50"/>
      <c r="C158" s="51"/>
      <c r="D158" s="57">
        <v>154</v>
      </c>
      <c r="E158" s="60">
        <v>444.46004199999999</v>
      </c>
      <c r="F158" s="57">
        <v>30</v>
      </c>
      <c r="G158" s="57" t="s">
        <v>207</v>
      </c>
      <c r="H158" s="61" t="s">
        <v>229</v>
      </c>
      <c r="I158" s="61" t="s">
        <v>226</v>
      </c>
      <c r="J158" s="62">
        <v>11.995000000000001</v>
      </c>
      <c r="K158" s="57" t="s">
        <v>112</v>
      </c>
      <c r="L158" s="57">
        <v>1960</v>
      </c>
      <c r="M158" s="65">
        <f>E158*'Unit Prices'!$D$31</f>
        <v>223891.8581310208</v>
      </c>
      <c r="N158" s="65">
        <v>0</v>
      </c>
      <c r="O158" s="65">
        <v>0</v>
      </c>
      <c r="P158" s="65">
        <f>E158*10/9*'Unit Prices'!$D$39</f>
        <v>7508.1106013085446</v>
      </c>
      <c r="Q158" s="64">
        <f t="shared" si="4"/>
        <v>231399.96873232935</v>
      </c>
      <c r="R158" s="99">
        <v>13288.27</v>
      </c>
      <c r="S158" s="26">
        <v>824</v>
      </c>
      <c r="T158" s="53">
        <f t="shared" si="5"/>
        <v>14349.014148225418</v>
      </c>
    </row>
    <row r="159" spans="2:20" x14ac:dyDescent="0.25">
      <c r="B159" s="50"/>
      <c r="C159" s="51"/>
      <c r="D159" s="57">
        <v>155</v>
      </c>
      <c r="E159" s="60">
        <v>377.47146800000002</v>
      </c>
      <c r="F159" s="57">
        <v>30</v>
      </c>
      <c r="G159" s="57" t="s">
        <v>109</v>
      </c>
      <c r="H159" s="61" t="s">
        <v>120</v>
      </c>
      <c r="I159" s="61" t="s">
        <v>115</v>
      </c>
      <c r="J159" s="62">
        <v>11.734999999999999</v>
      </c>
      <c r="K159" s="57" t="s">
        <v>112</v>
      </c>
      <c r="L159" s="63">
        <v>31321</v>
      </c>
      <c r="M159" s="65">
        <f>E159*'Unit Prices'!$D$31</f>
        <v>190147.10069699396</v>
      </c>
      <c r="N159" s="65">
        <v>0</v>
      </c>
      <c r="O159" s="65">
        <v>0</v>
      </c>
      <c r="P159" s="65">
        <f>E159*10/9*'Unit Prices'!$D$39</f>
        <v>6376.4956638830972</v>
      </c>
      <c r="Q159" s="64">
        <f t="shared" si="4"/>
        <v>196523.59636087707</v>
      </c>
      <c r="R159" s="99">
        <v>13288.27</v>
      </c>
      <c r="S159" s="26">
        <v>4195</v>
      </c>
      <c r="T159" s="53">
        <f t="shared" si="5"/>
        <v>62040.919302052062</v>
      </c>
    </row>
    <row r="160" spans="2:20" x14ac:dyDescent="0.25">
      <c r="B160" s="50"/>
      <c r="C160" s="51"/>
      <c r="D160" s="57">
        <v>156</v>
      </c>
      <c r="E160" s="60">
        <v>315.21098999999998</v>
      </c>
      <c r="F160" s="57">
        <v>30</v>
      </c>
      <c r="G160" s="57" t="s">
        <v>207</v>
      </c>
      <c r="H160" s="61" t="s">
        <v>226</v>
      </c>
      <c r="I160" s="61" t="s">
        <v>222</v>
      </c>
      <c r="J160" s="62">
        <v>10.26</v>
      </c>
      <c r="K160" s="57" t="s">
        <v>112</v>
      </c>
      <c r="L160" s="57">
        <v>1960</v>
      </c>
      <c r="M160" s="65">
        <f>E160*'Unit Prices'!$D$31</f>
        <v>158784.06962491042</v>
      </c>
      <c r="N160" s="65">
        <v>0</v>
      </c>
      <c r="O160" s="65">
        <v>0</v>
      </c>
      <c r="P160" s="65">
        <f>E160*10/9*'Unit Prices'!$D$39</f>
        <v>5324.7508257850577</v>
      </c>
      <c r="Q160" s="64">
        <f t="shared" si="4"/>
        <v>164108.82045069549</v>
      </c>
      <c r="R160" s="99">
        <v>13288.27</v>
      </c>
      <c r="S160" s="26">
        <v>824</v>
      </c>
      <c r="T160" s="53">
        <f t="shared" si="5"/>
        <v>10176.318516358644</v>
      </c>
    </row>
    <row r="161" spans="2:20" x14ac:dyDescent="0.25">
      <c r="B161" s="50"/>
      <c r="C161" s="51"/>
      <c r="D161" s="57">
        <v>157</v>
      </c>
      <c r="E161" s="60">
        <v>143.11884000000001</v>
      </c>
      <c r="F161" s="57">
        <v>12</v>
      </c>
      <c r="G161" s="57" t="s">
        <v>279</v>
      </c>
      <c r="H161" s="61" t="s">
        <v>738</v>
      </c>
      <c r="I161" s="61" t="s">
        <v>734</v>
      </c>
      <c r="J161" s="62">
        <v>8.4849999999999994</v>
      </c>
      <c r="K161" s="57" t="s">
        <v>105</v>
      </c>
      <c r="L161" s="57">
        <v>1960</v>
      </c>
      <c r="M161" s="65">
        <f>E161*'Unit Prices'!$D$16</f>
        <v>24224.926478558071</v>
      </c>
      <c r="N161" s="65">
        <f>E161*(F161/12+2)*J161/27*'Unit Prices'!$D$37</f>
        <v>6154.1467416336909</v>
      </c>
      <c r="O161" s="65">
        <f>E161*(F161/12+4)/9*'Unit Prices'!$D$38</f>
        <v>5641.2004441086665</v>
      </c>
      <c r="P161" s="65">
        <v>0</v>
      </c>
      <c r="Q161" s="64">
        <f t="shared" si="4"/>
        <v>36020.273664300432</v>
      </c>
      <c r="R161" s="99">
        <v>13288.27</v>
      </c>
      <c r="S161" s="26">
        <v>824</v>
      </c>
      <c r="T161" s="53">
        <f t="shared" si="5"/>
        <v>2233.6019285718576</v>
      </c>
    </row>
    <row r="162" spans="2:20" x14ac:dyDescent="0.25">
      <c r="B162" s="50"/>
      <c r="C162" s="51"/>
      <c r="D162" s="57">
        <v>158</v>
      </c>
      <c r="E162" s="60">
        <v>129.377611</v>
      </c>
      <c r="F162" s="57">
        <v>12</v>
      </c>
      <c r="G162" s="57" t="s">
        <v>279</v>
      </c>
      <c r="H162" s="61" t="s">
        <v>734</v>
      </c>
      <c r="I162" s="61" t="s">
        <v>735</v>
      </c>
      <c r="J162" s="62">
        <v>8.2850000000000001</v>
      </c>
      <c r="K162" s="57" t="s">
        <v>105</v>
      </c>
      <c r="L162" s="57">
        <v>1960</v>
      </c>
      <c r="M162" s="65">
        <f>E162*'Unit Prices'!$D$16</f>
        <v>21899.025414449181</v>
      </c>
      <c r="N162" s="65">
        <f>E162*(F162/12+2)*J162/27*'Unit Prices'!$D$37</f>
        <v>5432.1384897817807</v>
      </c>
      <c r="O162" s="65">
        <f>E162*(F162/12+4)/9*'Unit Prices'!$D$38</f>
        <v>5099.5734498051988</v>
      </c>
      <c r="P162" s="65">
        <v>0</v>
      </c>
      <c r="Q162" s="64">
        <f t="shared" si="4"/>
        <v>32430.737354036159</v>
      </c>
      <c r="R162" s="99">
        <v>13288.27</v>
      </c>
      <c r="S162" s="26">
        <v>824</v>
      </c>
      <c r="T162" s="53">
        <f t="shared" si="5"/>
        <v>2011.0163008221382</v>
      </c>
    </row>
    <row r="163" spans="2:20" x14ac:dyDescent="0.25">
      <c r="B163" s="50"/>
      <c r="C163" s="51"/>
      <c r="D163" s="57">
        <v>159</v>
      </c>
      <c r="E163" s="60">
        <v>185.78804099999999</v>
      </c>
      <c r="F163" s="57">
        <v>12</v>
      </c>
      <c r="G163" s="57" t="s">
        <v>279</v>
      </c>
      <c r="H163" s="61" t="s">
        <v>735</v>
      </c>
      <c r="I163" s="61" t="s">
        <v>739</v>
      </c>
      <c r="J163" s="62">
        <v>8.6449999999999996</v>
      </c>
      <c r="K163" s="57" t="s">
        <v>105</v>
      </c>
      <c r="L163" s="57">
        <v>1960</v>
      </c>
      <c r="M163" s="65">
        <f>E163*'Unit Prices'!$D$16</f>
        <v>31447.303749948871</v>
      </c>
      <c r="N163" s="65">
        <f>E163*(F163/12+2)*J163/27*'Unit Prices'!$D$37</f>
        <v>8139.5790694104198</v>
      </c>
      <c r="O163" s="65">
        <f>E163*(F163/12+4)/9*'Unit Prices'!$D$38</f>
        <v>7323.0580921371293</v>
      </c>
      <c r="P163" s="65">
        <v>0</v>
      </c>
      <c r="Q163" s="64">
        <f t="shared" si="4"/>
        <v>46909.940911496422</v>
      </c>
      <c r="R163" s="99">
        <v>13288.27</v>
      </c>
      <c r="S163" s="26">
        <v>824</v>
      </c>
      <c r="T163" s="53">
        <f t="shared" si="5"/>
        <v>2908.8655867974576</v>
      </c>
    </row>
    <row r="164" spans="2:20" x14ac:dyDescent="0.25">
      <c r="B164" s="50"/>
      <c r="C164" s="51"/>
      <c r="D164" s="57">
        <v>160</v>
      </c>
      <c r="E164" s="60">
        <v>290.54566899999998</v>
      </c>
      <c r="F164" s="57">
        <v>15</v>
      </c>
      <c r="G164" s="57" t="s">
        <v>279</v>
      </c>
      <c r="H164" s="61" t="s">
        <v>739</v>
      </c>
      <c r="I164" s="61" t="s">
        <v>300</v>
      </c>
      <c r="J164" s="62">
        <v>10.164999999999999</v>
      </c>
      <c r="K164" s="57" t="s">
        <v>105</v>
      </c>
      <c r="L164" s="57">
        <v>1960</v>
      </c>
      <c r="M164" s="65">
        <f>E164*'Unit Prices'!$D$19</f>
        <v>62725.365185275936</v>
      </c>
      <c r="N164" s="65">
        <f>E164*(F164/12+2)*J164/27*'Unit Prices'!$D$37</f>
        <v>16214.482359953618</v>
      </c>
      <c r="O164" s="65">
        <f>E164*(F164/12+4)/9*'Unit Prices'!$D$38</f>
        <v>12024.815704532553</v>
      </c>
      <c r="P164" s="65">
        <v>0</v>
      </c>
      <c r="Q164" s="64">
        <f t="shared" si="4"/>
        <v>90964.663249762103</v>
      </c>
      <c r="R164" s="99">
        <v>13288.27</v>
      </c>
      <c r="S164" s="26">
        <v>824</v>
      </c>
      <c r="T164" s="53">
        <f t="shared" si="5"/>
        <v>5640.6802780048847</v>
      </c>
    </row>
    <row r="165" spans="2:20" x14ac:dyDescent="0.25">
      <c r="B165" s="50"/>
      <c r="C165" s="51"/>
      <c r="D165" s="57">
        <v>161</v>
      </c>
      <c r="E165" s="60">
        <v>282.25433600000002</v>
      </c>
      <c r="F165" s="57">
        <v>6</v>
      </c>
      <c r="G165" s="57" t="s">
        <v>279</v>
      </c>
      <c r="H165" s="61" t="s">
        <v>299</v>
      </c>
      <c r="I165" s="61" t="s">
        <v>300</v>
      </c>
      <c r="J165" s="62">
        <v>8.1449999999999996</v>
      </c>
      <c r="K165" s="57" t="s">
        <v>105</v>
      </c>
      <c r="L165" s="57">
        <v>1960</v>
      </c>
      <c r="M165" s="65">
        <f>E165*'Unit Prices'!$D$7</f>
        <v>37190.598169942692</v>
      </c>
      <c r="N165" s="65">
        <f>E165*(F165/12+2)*J165/27*'Unit Prices'!$D$37</f>
        <v>9708.8917337879229</v>
      </c>
      <c r="O165" s="65">
        <f>E165*(F165/12+4)/9*'Unit Prices'!$D$38</f>
        <v>10012.853353446109</v>
      </c>
      <c r="P165" s="65">
        <v>0</v>
      </c>
      <c r="Q165" s="64">
        <f t="shared" si="4"/>
        <v>56912.343257176726</v>
      </c>
      <c r="R165" s="99">
        <v>13288.27</v>
      </c>
      <c r="S165" s="26">
        <v>824</v>
      </c>
      <c r="T165" s="53">
        <f t="shared" si="5"/>
        <v>3529.1103239107588</v>
      </c>
    </row>
    <row r="166" spans="2:20" x14ac:dyDescent="0.25">
      <c r="B166" s="50"/>
      <c r="C166" s="51"/>
      <c r="D166" s="57">
        <v>162</v>
      </c>
      <c r="E166" s="60">
        <v>195.88724199999999</v>
      </c>
      <c r="F166" s="57">
        <v>15</v>
      </c>
      <c r="G166" s="57" t="s">
        <v>279</v>
      </c>
      <c r="H166" s="61" t="s">
        <v>300</v>
      </c>
      <c r="I166" s="61" t="s">
        <v>756</v>
      </c>
      <c r="J166" s="62">
        <v>12.780000000000001</v>
      </c>
      <c r="K166" s="57" t="s">
        <v>105</v>
      </c>
      <c r="L166" s="57">
        <v>1960</v>
      </c>
      <c r="M166" s="65">
        <f>E166*'Unit Prices'!$D$20</f>
        <v>57577.570860218031</v>
      </c>
      <c r="N166" s="65">
        <f>E166*(F166/12+2)*J166/27*'Unit Prices'!$D$37</f>
        <v>13744.163251029637</v>
      </c>
      <c r="O166" s="65">
        <f>E166*(F166/12+4)/9*'Unit Prices'!$D$38</f>
        <v>8107.1867015824264</v>
      </c>
      <c r="P166" s="65">
        <v>0</v>
      </c>
      <c r="Q166" s="64">
        <f t="shared" si="4"/>
        <v>79428.920812830096</v>
      </c>
      <c r="R166" s="99">
        <v>13288.27</v>
      </c>
      <c r="S166" s="26">
        <v>824</v>
      </c>
      <c r="T166" s="53">
        <f t="shared" si="5"/>
        <v>4925.3537706392171</v>
      </c>
    </row>
    <row r="167" spans="2:20" x14ac:dyDescent="0.25">
      <c r="B167" s="50"/>
      <c r="C167" s="51"/>
      <c r="D167" s="57">
        <v>163</v>
      </c>
      <c r="E167" s="60">
        <v>405.74267500000002</v>
      </c>
      <c r="F167" s="57">
        <v>15</v>
      </c>
      <c r="G167" s="57" t="s">
        <v>279</v>
      </c>
      <c r="H167" s="61" t="s">
        <v>756</v>
      </c>
      <c r="I167" s="61" t="s">
        <v>755</v>
      </c>
      <c r="J167" s="62">
        <v>11.92</v>
      </c>
      <c r="K167" s="57" t="s">
        <v>105</v>
      </c>
      <c r="L167" s="57">
        <v>1960</v>
      </c>
      <c r="M167" s="65">
        <f>E167*'Unit Prices'!$D$19</f>
        <v>87595.032988172796</v>
      </c>
      <c r="N167" s="65">
        <f>E167*(F167/12+2)*J167/27*'Unit Prices'!$D$37</f>
        <v>26552.672754004801</v>
      </c>
      <c r="O167" s="65">
        <f>E167*(F167/12+4)/9*'Unit Prices'!$D$38</f>
        <v>16792.475025119198</v>
      </c>
      <c r="P167" s="65">
        <v>0</v>
      </c>
      <c r="Q167" s="64">
        <f t="shared" si="4"/>
        <v>130940.1807672968</v>
      </c>
      <c r="R167" s="99">
        <v>13288.27</v>
      </c>
      <c r="S167" s="26">
        <v>824</v>
      </c>
      <c r="T167" s="53">
        <f t="shared" si="5"/>
        <v>8119.5452043232535</v>
      </c>
    </row>
    <row r="168" spans="2:20" x14ac:dyDescent="0.25">
      <c r="B168" s="50"/>
      <c r="C168" s="51"/>
      <c r="D168" s="57">
        <v>164</v>
      </c>
      <c r="E168" s="60">
        <v>342.25261999999998</v>
      </c>
      <c r="F168" s="57">
        <v>15</v>
      </c>
      <c r="G168" s="57" t="s">
        <v>279</v>
      </c>
      <c r="H168" s="61" t="s">
        <v>755</v>
      </c>
      <c r="I168" s="61" t="s">
        <v>195</v>
      </c>
      <c r="J168" s="62">
        <v>9.84</v>
      </c>
      <c r="K168" s="57" t="s">
        <v>112</v>
      </c>
      <c r="L168" s="57">
        <v>1960</v>
      </c>
      <c r="M168" s="65">
        <f>E168*'Unit Prices'!$D$19</f>
        <v>73888.282861024083</v>
      </c>
      <c r="N168" s="65">
        <v>0</v>
      </c>
      <c r="O168" s="65">
        <v>0</v>
      </c>
      <c r="P168" s="65">
        <f>E168*10/9*'Unit Prices'!$D$39</f>
        <v>5781.5557794228544</v>
      </c>
      <c r="Q168" s="64">
        <f t="shared" si="4"/>
        <v>79669.838640446935</v>
      </c>
      <c r="R168" s="99">
        <v>13288.27</v>
      </c>
      <c r="S168" s="26">
        <v>824</v>
      </c>
      <c r="T168" s="53">
        <f t="shared" si="5"/>
        <v>4940.2929831895553</v>
      </c>
    </row>
    <row r="169" spans="2:20" x14ac:dyDescent="0.25">
      <c r="B169" s="50"/>
      <c r="C169" s="51"/>
      <c r="D169" s="57">
        <v>165</v>
      </c>
      <c r="E169" s="60">
        <v>306.13768099999999</v>
      </c>
      <c r="F169" s="57">
        <v>12</v>
      </c>
      <c r="G169" s="57" t="s">
        <v>279</v>
      </c>
      <c r="H169" s="61" t="s">
        <v>717</v>
      </c>
      <c r="I169" s="61" t="s">
        <v>718</v>
      </c>
      <c r="J169" s="62">
        <v>6.2149999999999999</v>
      </c>
      <c r="K169" s="57" t="s">
        <v>112</v>
      </c>
      <c r="L169" s="57">
        <v>1960</v>
      </c>
      <c r="M169" s="65">
        <f>E169*'Unit Prices'!$D$15</f>
        <v>49956.482676526532</v>
      </c>
      <c r="N169" s="65">
        <v>0</v>
      </c>
      <c r="O169" s="65">
        <v>0</v>
      </c>
      <c r="P169" s="65">
        <f>E169*10/9*'Unit Prices'!$D$39</f>
        <v>5171.4785379427049</v>
      </c>
      <c r="Q169" s="64">
        <f t="shared" si="4"/>
        <v>55127.961214469236</v>
      </c>
      <c r="R169" s="99">
        <v>13288.27</v>
      </c>
      <c r="S169" s="26">
        <v>824</v>
      </c>
      <c r="T169" s="53">
        <f t="shared" si="5"/>
        <v>3418.4615484726492</v>
      </c>
    </row>
    <row r="170" spans="2:20" x14ac:dyDescent="0.25">
      <c r="B170" s="50"/>
      <c r="C170" s="51"/>
      <c r="D170" s="57">
        <v>166</v>
      </c>
      <c r="E170" s="60">
        <v>226.12169</v>
      </c>
      <c r="F170" s="57">
        <v>12</v>
      </c>
      <c r="G170" s="57" t="s">
        <v>279</v>
      </c>
      <c r="H170" s="61" t="s">
        <v>718</v>
      </c>
      <c r="I170" s="61" t="s">
        <v>715</v>
      </c>
      <c r="J170" s="62">
        <v>6.43</v>
      </c>
      <c r="K170" s="57" t="s">
        <v>112</v>
      </c>
      <c r="L170" s="57">
        <v>1960</v>
      </c>
      <c r="M170" s="65">
        <f>E170*'Unit Prices'!$D$15</f>
        <v>36899.228648929049</v>
      </c>
      <c r="N170" s="65">
        <v>0</v>
      </c>
      <c r="O170" s="65">
        <v>0</v>
      </c>
      <c r="P170" s="65">
        <f>E170*10/9*'Unit Prices'!$D$39</f>
        <v>3819.7959263901707</v>
      </c>
      <c r="Q170" s="64">
        <f t="shared" si="4"/>
        <v>40719.024575319221</v>
      </c>
      <c r="R170" s="99">
        <v>13288.27</v>
      </c>
      <c r="S170" s="26">
        <v>824</v>
      </c>
      <c r="T170" s="53">
        <f t="shared" si="5"/>
        <v>2524.9694843695256</v>
      </c>
    </row>
    <row r="171" spans="2:20" x14ac:dyDescent="0.25">
      <c r="B171" s="50"/>
      <c r="C171" s="51"/>
      <c r="D171" s="57">
        <v>167</v>
      </c>
      <c r="E171" s="60">
        <v>344.97941700000001</v>
      </c>
      <c r="F171" s="57">
        <v>12</v>
      </c>
      <c r="G171" s="57" t="s">
        <v>279</v>
      </c>
      <c r="H171" s="61" t="s">
        <v>715</v>
      </c>
      <c r="I171" s="61" t="s">
        <v>716</v>
      </c>
      <c r="J171" s="62">
        <v>6.12</v>
      </c>
      <c r="K171" s="57" t="s">
        <v>112</v>
      </c>
      <c r="L171" s="57">
        <v>1960</v>
      </c>
      <c r="M171" s="65">
        <f>E171*'Unit Prices'!$D$15</f>
        <v>56294.795899753102</v>
      </c>
      <c r="N171" s="65">
        <v>0</v>
      </c>
      <c r="O171" s="65">
        <v>0</v>
      </c>
      <c r="P171" s="65">
        <f>E171*10/9*'Unit Prices'!$D$39</f>
        <v>5827.6186231628481</v>
      </c>
      <c r="Q171" s="64">
        <f t="shared" si="4"/>
        <v>62122.414522915948</v>
      </c>
      <c r="R171" s="99">
        <v>13288.27</v>
      </c>
      <c r="S171" s="26">
        <v>824</v>
      </c>
      <c r="T171" s="53">
        <f t="shared" si="5"/>
        <v>3852.1846385483395</v>
      </c>
    </row>
    <row r="172" spans="2:20" x14ac:dyDescent="0.25">
      <c r="B172" s="50"/>
      <c r="C172" s="51"/>
      <c r="D172" s="57">
        <v>168</v>
      </c>
      <c r="E172" s="60">
        <v>273.84023400000001</v>
      </c>
      <c r="F172" s="57">
        <v>12</v>
      </c>
      <c r="G172" s="57" t="s">
        <v>279</v>
      </c>
      <c r="H172" s="61" t="s">
        <v>716</v>
      </c>
      <c r="I172" s="61" t="s">
        <v>625</v>
      </c>
      <c r="J172" s="62">
        <v>6.5</v>
      </c>
      <c r="K172" s="57" t="s">
        <v>112</v>
      </c>
      <c r="L172" s="57">
        <v>1960</v>
      </c>
      <c r="M172" s="65">
        <f>E172*'Unit Prices'!$D$15</f>
        <v>44686.086538811185</v>
      </c>
      <c r="N172" s="65">
        <v>0</v>
      </c>
      <c r="O172" s="65">
        <v>0</v>
      </c>
      <c r="P172" s="65">
        <f>E172*10/9*'Unit Prices'!$D$39</f>
        <v>4625.8888756533315</v>
      </c>
      <c r="Q172" s="64">
        <f t="shared" si="4"/>
        <v>49311.975414464519</v>
      </c>
      <c r="R172" s="99">
        <v>13288.27</v>
      </c>
      <c r="S172" s="26">
        <v>824</v>
      </c>
      <c r="T172" s="53">
        <f t="shared" si="5"/>
        <v>3057.8147299474472</v>
      </c>
    </row>
    <row r="173" spans="2:20" x14ac:dyDescent="0.25">
      <c r="B173" s="50"/>
      <c r="C173" s="51"/>
      <c r="D173" s="57">
        <v>169</v>
      </c>
      <c r="E173" s="60">
        <v>109.611009</v>
      </c>
      <c r="F173" s="57">
        <v>12</v>
      </c>
      <c r="G173" s="57" t="s">
        <v>279</v>
      </c>
      <c r="H173" s="61" t="s">
        <v>625</v>
      </c>
      <c r="I173" s="61" t="s">
        <v>726</v>
      </c>
      <c r="J173" s="62">
        <v>7.5150000000000006</v>
      </c>
      <c r="K173" s="57" t="s">
        <v>112</v>
      </c>
      <c r="L173" s="57">
        <v>1960</v>
      </c>
      <c r="M173" s="65">
        <f>E173*'Unit Prices'!$D$15</f>
        <v>17886.659539519715</v>
      </c>
      <c r="N173" s="65">
        <v>0</v>
      </c>
      <c r="O173" s="65">
        <v>0</v>
      </c>
      <c r="P173" s="65">
        <f>E173*10/9*'Unit Prices'!$D$39</f>
        <v>1851.6210703436559</v>
      </c>
      <c r="Q173" s="64">
        <f t="shared" si="4"/>
        <v>19738.28060986337</v>
      </c>
      <c r="R173" s="99">
        <v>13288.27</v>
      </c>
      <c r="S173" s="26">
        <v>824</v>
      </c>
      <c r="T173" s="53">
        <f t="shared" si="5"/>
        <v>1223.9624287079821</v>
      </c>
    </row>
    <row r="174" spans="2:20" x14ac:dyDescent="0.25">
      <c r="B174" s="50"/>
      <c r="C174" s="51"/>
      <c r="D174" s="57">
        <v>170</v>
      </c>
      <c r="E174" s="60">
        <v>80.171682000000004</v>
      </c>
      <c r="F174" s="57">
        <v>12</v>
      </c>
      <c r="G174" s="57" t="s">
        <v>279</v>
      </c>
      <c r="H174" s="61" t="s">
        <v>726</v>
      </c>
      <c r="I174" s="61" t="s">
        <v>736</v>
      </c>
      <c r="J174" s="62">
        <v>8.3849999999999998</v>
      </c>
      <c r="K174" s="57" t="s">
        <v>112</v>
      </c>
      <c r="L174" s="57">
        <v>1960</v>
      </c>
      <c r="M174" s="65">
        <f>E174*'Unit Prices'!$D$16</f>
        <v>13570.212713520719</v>
      </c>
      <c r="N174" s="65">
        <v>0</v>
      </c>
      <c r="O174" s="65">
        <v>0</v>
      </c>
      <c r="P174" s="65">
        <f>E174*10/9*'Unit Prices'!$D$39</f>
        <v>1354.3126460599522</v>
      </c>
      <c r="Q174" s="64">
        <f t="shared" si="4"/>
        <v>14924.525359580672</v>
      </c>
      <c r="R174" s="99">
        <v>13288.27</v>
      </c>
      <c r="S174" s="26">
        <v>824</v>
      </c>
      <c r="T174" s="53">
        <f t="shared" si="5"/>
        <v>925.46350249464172</v>
      </c>
    </row>
    <row r="175" spans="2:20" x14ac:dyDescent="0.25">
      <c r="B175" s="50"/>
      <c r="C175" s="51"/>
      <c r="D175" s="57">
        <v>171</v>
      </c>
      <c r="E175" s="60">
        <v>105.65665300000001</v>
      </c>
      <c r="F175" s="57">
        <v>12</v>
      </c>
      <c r="G175" s="57" t="s">
        <v>279</v>
      </c>
      <c r="H175" s="61" t="s">
        <v>736</v>
      </c>
      <c r="I175" s="61" t="s">
        <v>733</v>
      </c>
      <c r="J175" s="62">
        <v>8.74</v>
      </c>
      <c r="K175" s="57" t="s">
        <v>105</v>
      </c>
      <c r="L175" s="57">
        <v>1960</v>
      </c>
      <c r="M175" s="65">
        <f>E175*'Unit Prices'!$D$16</f>
        <v>17883.911376695913</v>
      </c>
      <c r="N175" s="65">
        <f>E175*(F175/12+2)*J175/27*'Unit Prices'!$D$37</f>
        <v>4679.8019590515669</v>
      </c>
      <c r="O175" s="65">
        <f>E175*(F175/12+4)/9*'Unit Prices'!$D$38</f>
        <v>4164.583487587206</v>
      </c>
      <c r="P175" s="65">
        <v>0</v>
      </c>
      <c r="Q175" s="64">
        <f t="shared" si="4"/>
        <v>26728.296823334687</v>
      </c>
      <c r="R175" s="99">
        <v>13288.27</v>
      </c>
      <c r="S175" s="26">
        <v>824</v>
      </c>
      <c r="T175" s="53">
        <f t="shared" si="5"/>
        <v>1657.4103764017273</v>
      </c>
    </row>
    <row r="176" spans="2:20" x14ac:dyDescent="0.25">
      <c r="B176" s="50"/>
      <c r="C176" s="51"/>
      <c r="D176" s="57">
        <v>172</v>
      </c>
      <c r="E176" s="60">
        <v>31.126515999999999</v>
      </c>
      <c r="F176" s="57">
        <v>12</v>
      </c>
      <c r="G176" s="57" t="s">
        <v>279</v>
      </c>
      <c r="H176" s="61" t="s">
        <v>733</v>
      </c>
      <c r="I176" s="61" t="s">
        <v>665</v>
      </c>
      <c r="J176" s="62">
        <v>8.1649999999999991</v>
      </c>
      <c r="K176" s="57" t="s">
        <v>105</v>
      </c>
      <c r="L176" s="57">
        <v>1960</v>
      </c>
      <c r="M176" s="65">
        <f>E176*'Unit Prices'!$D$16</f>
        <v>5268.6114674606179</v>
      </c>
      <c r="N176" s="65">
        <f>E176*(F176/12+2)*J176/27*'Unit Prices'!$D$37</f>
        <v>1287.9704380783219</v>
      </c>
      <c r="O176" s="65">
        <f>E176*(F176/12+4)/9*'Unit Prices'!$D$38</f>
        <v>1226.8888979449212</v>
      </c>
      <c r="P176" s="65">
        <v>0</v>
      </c>
      <c r="Q176" s="64">
        <f t="shared" si="4"/>
        <v>7783.4708034838613</v>
      </c>
      <c r="R176" s="99">
        <v>13288.27</v>
      </c>
      <c r="S176" s="26">
        <v>824</v>
      </c>
      <c r="T176" s="53">
        <f t="shared" si="5"/>
        <v>482.64973108393355</v>
      </c>
    </row>
    <row r="177" spans="2:20" x14ac:dyDescent="0.25">
      <c r="B177" s="50"/>
      <c r="C177" s="51"/>
      <c r="D177" s="57">
        <v>173</v>
      </c>
      <c r="E177" s="60">
        <v>22.034602</v>
      </c>
      <c r="F177" s="57">
        <v>12</v>
      </c>
      <c r="G177" s="57" t="s">
        <v>279</v>
      </c>
      <c r="H177" s="61" t="s">
        <v>665</v>
      </c>
      <c r="I177" s="61" t="s">
        <v>737</v>
      </c>
      <c r="J177" s="62">
        <v>8.4499999999999993</v>
      </c>
      <c r="K177" s="57" t="s">
        <v>105</v>
      </c>
      <c r="L177" s="57">
        <v>1960</v>
      </c>
      <c r="M177" s="65">
        <f>E177*'Unit Prices'!$D$16</f>
        <v>3729.673978871605</v>
      </c>
      <c r="N177" s="65">
        <f>E177*(F177/12+2)*J177/27*'Unit Prices'!$D$37</f>
        <v>943.58518327739705</v>
      </c>
      <c r="O177" s="65">
        <f>E177*(F177/12+4)/9*'Unit Prices'!$D$38</f>
        <v>868.52022129411966</v>
      </c>
      <c r="P177" s="65">
        <v>0</v>
      </c>
      <c r="Q177" s="64">
        <f t="shared" si="4"/>
        <v>5541.7793834431213</v>
      </c>
      <c r="R177" s="99">
        <v>13288.27</v>
      </c>
      <c r="S177" s="26">
        <v>824</v>
      </c>
      <c r="T177" s="53">
        <f t="shared" si="5"/>
        <v>343.64339465988667</v>
      </c>
    </row>
    <row r="178" spans="2:20" x14ac:dyDescent="0.25">
      <c r="B178" s="50"/>
      <c r="C178" s="51"/>
      <c r="D178" s="57">
        <v>174</v>
      </c>
      <c r="E178" s="60">
        <v>145.518967</v>
      </c>
      <c r="F178" s="57">
        <v>12</v>
      </c>
      <c r="G178" s="57" t="s">
        <v>279</v>
      </c>
      <c r="H178" s="61" t="s">
        <v>737</v>
      </c>
      <c r="I178" s="61" t="s">
        <v>738</v>
      </c>
      <c r="J178" s="62">
        <v>9.0749999999999993</v>
      </c>
      <c r="K178" s="57" t="s">
        <v>105</v>
      </c>
      <c r="L178" s="57">
        <v>1960</v>
      </c>
      <c r="M178" s="65">
        <f>E178*'Unit Prices'!$D$16</f>
        <v>24631.182566954274</v>
      </c>
      <c r="N178" s="65">
        <f>E178*(F178/12+2)*J178/27*'Unit Prices'!$D$37</f>
        <v>6692.4545447637738</v>
      </c>
      <c r="O178" s="65">
        <f>E178*(F178/12+4)/9*'Unit Prices'!$D$38</f>
        <v>5735.8043236420472</v>
      </c>
      <c r="P178" s="65">
        <v>0</v>
      </c>
      <c r="Q178" s="64">
        <f t="shared" si="4"/>
        <v>37059.441435360095</v>
      </c>
      <c r="R178" s="99">
        <v>13288.27</v>
      </c>
      <c r="S178" s="26">
        <v>824</v>
      </c>
      <c r="T178" s="53">
        <f t="shared" si="5"/>
        <v>2298.0402823495247</v>
      </c>
    </row>
    <row r="179" spans="2:20" x14ac:dyDescent="0.25">
      <c r="B179" s="50"/>
      <c r="C179" s="51"/>
      <c r="D179" s="57">
        <v>175</v>
      </c>
      <c r="E179" s="60">
        <v>365.89913799999999</v>
      </c>
      <c r="F179" s="57">
        <v>8</v>
      </c>
      <c r="G179" s="57" t="s">
        <v>279</v>
      </c>
      <c r="H179" s="61" t="s">
        <v>593</v>
      </c>
      <c r="I179" s="61" t="s">
        <v>485</v>
      </c>
      <c r="J179" s="62">
        <v>8.120000000000001</v>
      </c>
      <c r="K179" s="57" t="s">
        <v>105</v>
      </c>
      <c r="L179" s="57">
        <v>1960</v>
      </c>
      <c r="M179" s="65">
        <f>E179*'Unit Prices'!$D$10</f>
        <v>50437.027515161994</v>
      </c>
      <c r="N179" s="65">
        <f>E179*(F179/12+2)*J179/27*'Unit Prices'!$D$37</f>
        <v>13383.943249121421</v>
      </c>
      <c r="O179" s="65">
        <f>E179*(F179/12+4)/9*'Unit Prices'!$D$38</f>
        <v>13460.862463196831</v>
      </c>
      <c r="P179" s="65">
        <v>0</v>
      </c>
      <c r="Q179" s="64">
        <f t="shared" si="4"/>
        <v>77281.833227480238</v>
      </c>
      <c r="R179" s="99">
        <v>13288.27</v>
      </c>
      <c r="S179" s="26">
        <v>824</v>
      </c>
      <c r="T179" s="53">
        <f t="shared" si="5"/>
        <v>4792.2137779743871</v>
      </c>
    </row>
    <row r="180" spans="2:20" x14ac:dyDescent="0.25">
      <c r="B180" s="50"/>
      <c r="C180" s="51"/>
      <c r="D180" s="57">
        <v>176</v>
      </c>
      <c r="E180" s="60">
        <v>241.329196</v>
      </c>
      <c r="F180" s="57">
        <v>8</v>
      </c>
      <c r="G180" s="57" t="s">
        <v>279</v>
      </c>
      <c r="H180" s="61" t="s">
        <v>485</v>
      </c>
      <c r="I180" s="61" t="s">
        <v>288</v>
      </c>
      <c r="J180" s="62">
        <v>7.2750000000000004</v>
      </c>
      <c r="K180" s="57" t="s">
        <v>105</v>
      </c>
      <c r="L180" s="57">
        <v>1960</v>
      </c>
      <c r="M180" s="65">
        <f>E180*'Unit Prices'!$D$9</f>
        <v>31798.190533772136</v>
      </c>
      <c r="N180" s="65">
        <f>E180*(F180/12+2)*J180/27*'Unit Prices'!$D$37</f>
        <v>7908.7807225023016</v>
      </c>
      <c r="O180" s="65">
        <f>E180*(F180/12+4)/9*'Unit Prices'!$D$38</f>
        <v>8878.1272715375198</v>
      </c>
      <c r="P180" s="65">
        <v>0</v>
      </c>
      <c r="Q180" s="64">
        <f t="shared" si="4"/>
        <v>48585.098527811962</v>
      </c>
      <c r="R180" s="99">
        <v>13288.27</v>
      </c>
      <c r="S180" s="26">
        <v>824</v>
      </c>
      <c r="T180" s="53">
        <f t="shared" si="5"/>
        <v>3012.7414017714163</v>
      </c>
    </row>
    <row r="181" spans="2:20" x14ac:dyDescent="0.25">
      <c r="B181" s="50"/>
      <c r="C181" s="51"/>
      <c r="D181" s="57">
        <v>177</v>
      </c>
      <c r="E181" s="60">
        <v>23.702311999999999</v>
      </c>
      <c r="F181" s="57">
        <v>6</v>
      </c>
      <c r="G181" s="57" t="s">
        <v>279</v>
      </c>
      <c r="H181" s="61" t="s">
        <v>288</v>
      </c>
      <c r="I181" s="61" t="s">
        <v>289</v>
      </c>
      <c r="J181" s="62">
        <v>7.0049999999999999</v>
      </c>
      <c r="K181" s="57" t="s">
        <v>105</v>
      </c>
      <c r="L181" s="57">
        <v>1960</v>
      </c>
      <c r="M181" s="65">
        <f>E181*'Unit Prices'!$D$6</f>
        <v>3002.9625250776094</v>
      </c>
      <c r="N181" s="65">
        <f>E181*(F181/12+2)*J181/27*'Unit Prices'!$D$37</f>
        <v>701.19174960562191</v>
      </c>
      <c r="O181" s="65">
        <f>E181*(F181/12+4)/9*'Unit Prices'!$D$38</f>
        <v>840.82950702173071</v>
      </c>
      <c r="P181" s="65">
        <v>0</v>
      </c>
      <c r="Q181" s="64">
        <f t="shared" si="4"/>
        <v>4544.983781704962</v>
      </c>
      <c r="R181" s="99">
        <v>13288.27</v>
      </c>
      <c r="S181" s="26">
        <v>824</v>
      </c>
      <c r="T181" s="53">
        <f t="shared" si="5"/>
        <v>281.83252117280045</v>
      </c>
    </row>
    <row r="182" spans="2:20" x14ac:dyDescent="0.25">
      <c r="B182" s="50"/>
      <c r="C182" s="51"/>
      <c r="D182" s="57">
        <v>178</v>
      </c>
      <c r="E182" s="60">
        <v>242.45153199999999</v>
      </c>
      <c r="F182" s="57">
        <v>10</v>
      </c>
      <c r="G182" s="57" t="s">
        <v>279</v>
      </c>
      <c r="H182" s="61" t="s">
        <v>289</v>
      </c>
      <c r="I182" s="61" t="s">
        <v>618</v>
      </c>
      <c r="J182" s="62">
        <v>7.1750000000000007</v>
      </c>
      <c r="K182" s="57" t="s">
        <v>105</v>
      </c>
      <c r="L182" s="57">
        <v>1960</v>
      </c>
      <c r="M182" s="65">
        <f>E182*'Unit Prices'!$D$12</f>
        <v>36369.374930871185</v>
      </c>
      <c r="N182" s="65">
        <f>E182*(F182/12+2)*J182/27*'Unit Prices'!$D$37</f>
        <v>8326.1158168037055</v>
      </c>
      <c r="O182" s="65">
        <f>E182*(F182/12+4)/9*'Unit Prices'!$D$38</f>
        <v>9237.9668555641274</v>
      </c>
      <c r="P182" s="65">
        <v>0</v>
      </c>
      <c r="Q182" s="64">
        <f t="shared" si="4"/>
        <v>53933.457603239018</v>
      </c>
      <c r="R182" s="99">
        <v>13288.27</v>
      </c>
      <c r="S182" s="26">
        <v>824</v>
      </c>
      <c r="T182" s="53">
        <f t="shared" si="5"/>
        <v>3344.3908849736613</v>
      </c>
    </row>
    <row r="183" spans="2:20" x14ac:dyDescent="0.25">
      <c r="B183" s="50"/>
      <c r="C183" s="51"/>
      <c r="D183" s="57">
        <v>179</v>
      </c>
      <c r="E183" s="60">
        <v>77.993080000000006</v>
      </c>
      <c r="F183" s="57">
        <v>10</v>
      </c>
      <c r="G183" s="57" t="s">
        <v>279</v>
      </c>
      <c r="H183" s="61" t="s">
        <v>211</v>
      </c>
      <c r="I183" s="61" t="s">
        <v>618</v>
      </c>
      <c r="J183" s="62">
        <v>6.2450000000000001</v>
      </c>
      <c r="K183" s="57" t="s">
        <v>105</v>
      </c>
      <c r="L183" s="57">
        <v>1960</v>
      </c>
      <c r="M183" s="65">
        <f>E183*'Unit Prices'!$D$12</f>
        <v>11699.491214324153</v>
      </c>
      <c r="N183" s="65">
        <f>E183*(F183/12+2)*J183/27*'Unit Prices'!$D$37</f>
        <v>2331.2246335749323</v>
      </c>
      <c r="O183" s="65">
        <f>E183*(F183/12+4)/9*'Unit Prices'!$D$38</f>
        <v>2971.7176132480022</v>
      </c>
      <c r="P183" s="65">
        <v>0</v>
      </c>
      <c r="Q183" s="64">
        <f t="shared" si="4"/>
        <v>17002.433461147088</v>
      </c>
      <c r="R183" s="99">
        <v>13288.27</v>
      </c>
      <c r="S183" s="26">
        <v>824</v>
      </c>
      <c r="T183" s="53">
        <f t="shared" si="5"/>
        <v>1054.3137046421543</v>
      </c>
    </row>
    <row r="184" spans="2:20" x14ac:dyDescent="0.25">
      <c r="B184" s="50"/>
      <c r="C184" s="51"/>
      <c r="D184" s="57">
        <v>180</v>
      </c>
      <c r="E184" s="60">
        <v>281.2971</v>
      </c>
      <c r="F184" s="57">
        <v>10</v>
      </c>
      <c r="G184" s="57" t="s">
        <v>279</v>
      </c>
      <c r="H184" s="61" t="s">
        <v>211</v>
      </c>
      <c r="I184" s="61" t="s">
        <v>647</v>
      </c>
      <c r="J184" s="62">
        <v>5.48</v>
      </c>
      <c r="K184" s="57" t="s">
        <v>105</v>
      </c>
      <c r="L184" s="57">
        <v>1960</v>
      </c>
      <c r="M184" s="65">
        <f>E184*'Unit Prices'!$D$12</f>
        <v>42196.473713627696</v>
      </c>
      <c r="N184" s="65">
        <f>E184*(F184/12+2)*J184/27*'Unit Prices'!$D$37</f>
        <v>7378.0470930209412</v>
      </c>
      <c r="O184" s="65">
        <f>E184*(F184/12+4)/9*'Unit Prices'!$D$38</f>
        <v>10718.07327811114</v>
      </c>
      <c r="P184" s="65">
        <v>0</v>
      </c>
      <c r="Q184" s="64">
        <f t="shared" si="4"/>
        <v>60292.594084759781</v>
      </c>
      <c r="R184" s="99">
        <v>13288.27</v>
      </c>
      <c r="S184" s="26">
        <v>824</v>
      </c>
      <c r="T184" s="53">
        <f t="shared" si="5"/>
        <v>3738.7182474349229</v>
      </c>
    </row>
    <row r="185" spans="2:20" x14ac:dyDescent="0.25">
      <c r="B185" s="50"/>
      <c r="C185" s="51"/>
      <c r="D185" s="57">
        <v>181</v>
      </c>
      <c r="E185" s="60">
        <v>290.05572799999999</v>
      </c>
      <c r="F185" s="57">
        <v>10</v>
      </c>
      <c r="G185" s="57" t="s">
        <v>279</v>
      </c>
      <c r="H185" s="61" t="s">
        <v>647</v>
      </c>
      <c r="I185" s="61" t="s">
        <v>386</v>
      </c>
      <c r="J185" s="62">
        <v>5.67</v>
      </c>
      <c r="K185" s="57" t="s">
        <v>105</v>
      </c>
      <c r="L185" s="57">
        <v>1960</v>
      </c>
      <c r="M185" s="65">
        <f>E185*'Unit Prices'!$D$12</f>
        <v>43510.327344431011</v>
      </c>
      <c r="N185" s="65">
        <f>E185*(F185/12+2)*J185/27*'Unit Prices'!$D$37</f>
        <v>7871.5473962644628</v>
      </c>
      <c r="O185" s="65">
        <f>E185*(F185/12+4)/9*'Unit Prices'!$D$38</f>
        <v>11051.79736101038</v>
      </c>
      <c r="P185" s="65">
        <v>0</v>
      </c>
      <c r="Q185" s="64">
        <f t="shared" si="4"/>
        <v>62433.672101705852</v>
      </c>
      <c r="R185" s="99">
        <v>13288.27</v>
      </c>
      <c r="S185" s="26">
        <v>824</v>
      </c>
      <c r="T185" s="53">
        <f t="shared" si="5"/>
        <v>3871.485589305878</v>
      </c>
    </row>
    <row r="186" spans="2:20" x14ac:dyDescent="0.25">
      <c r="B186" s="50"/>
      <c r="C186" s="51"/>
      <c r="D186" s="57">
        <v>182</v>
      </c>
      <c r="E186" s="60">
        <v>359.220102</v>
      </c>
      <c r="F186" s="57">
        <v>10</v>
      </c>
      <c r="G186" s="57" t="s">
        <v>279</v>
      </c>
      <c r="H186" s="61" t="s">
        <v>386</v>
      </c>
      <c r="I186" s="61" t="s">
        <v>665</v>
      </c>
      <c r="J186" s="62">
        <v>7.24</v>
      </c>
      <c r="K186" s="57" t="s">
        <v>105</v>
      </c>
      <c r="L186" s="57">
        <v>1960</v>
      </c>
      <c r="M186" s="65">
        <f>E186*'Unit Prices'!$D$12</f>
        <v>53885.452752444515</v>
      </c>
      <c r="N186" s="65">
        <f>E186*(F186/12+2)*J186/27*'Unit Prices'!$D$37</f>
        <v>12447.863222167556</v>
      </c>
      <c r="O186" s="65">
        <f>E186*(F186/12+4)/9*'Unit Prices'!$D$38</f>
        <v>13687.120756689486</v>
      </c>
      <c r="P186" s="65">
        <v>0</v>
      </c>
      <c r="Q186" s="64">
        <f t="shared" si="4"/>
        <v>80020.436731301554</v>
      </c>
      <c r="R186" s="99">
        <v>13288.27</v>
      </c>
      <c r="S186" s="26">
        <v>824</v>
      </c>
      <c r="T186" s="53">
        <f t="shared" si="5"/>
        <v>4962.0334224539747</v>
      </c>
    </row>
    <row r="187" spans="2:20" x14ac:dyDescent="0.25">
      <c r="B187" s="50"/>
      <c r="C187" s="51"/>
      <c r="D187" s="57">
        <v>183</v>
      </c>
      <c r="E187" s="60">
        <v>289.11834299999998</v>
      </c>
      <c r="F187" s="57">
        <v>10</v>
      </c>
      <c r="G187" s="57" t="s">
        <v>279</v>
      </c>
      <c r="H187" s="61" t="s">
        <v>665</v>
      </c>
      <c r="I187" s="61" t="s">
        <v>385</v>
      </c>
      <c r="J187" s="62">
        <v>7.27</v>
      </c>
      <c r="K187" s="57" t="s">
        <v>105</v>
      </c>
      <c r="L187" s="57">
        <v>1960</v>
      </c>
      <c r="M187" s="65">
        <f>E187*'Unit Prices'!$D$12</f>
        <v>43369.713233897884</v>
      </c>
      <c r="N187" s="65">
        <f>E187*(F187/12+2)*J187/27*'Unit Prices'!$D$37</f>
        <v>10060.178037870572</v>
      </c>
      <c r="O187" s="65">
        <f>E187*(F187/12+4)/9*'Unit Prices'!$D$38</f>
        <v>11016.080813915503</v>
      </c>
      <c r="P187" s="65">
        <v>0</v>
      </c>
      <c r="Q187" s="64">
        <f t="shared" si="4"/>
        <v>64445.972085683963</v>
      </c>
      <c r="R187" s="99">
        <v>13288.27</v>
      </c>
      <c r="S187" s="26">
        <v>824</v>
      </c>
      <c r="T187" s="53">
        <f t="shared" si="5"/>
        <v>3996.267459842672</v>
      </c>
    </row>
    <row r="188" spans="2:20" x14ac:dyDescent="0.25">
      <c r="B188" s="50"/>
      <c r="C188" s="51"/>
      <c r="D188" s="57">
        <v>184</v>
      </c>
      <c r="E188" s="60">
        <v>136.52408</v>
      </c>
      <c r="F188" s="57">
        <v>8</v>
      </c>
      <c r="G188" s="57" t="s">
        <v>279</v>
      </c>
      <c r="H188" s="61" t="s">
        <v>629</v>
      </c>
      <c r="I188" s="61" t="s">
        <v>617</v>
      </c>
      <c r="J188" s="62">
        <v>9.7050000000000001</v>
      </c>
      <c r="K188" s="57" t="s">
        <v>105</v>
      </c>
      <c r="L188" s="57">
        <v>1960</v>
      </c>
      <c r="M188" s="65">
        <f>E188*'Unit Prices'!$D$10</f>
        <v>18819.035259498691</v>
      </c>
      <c r="N188" s="65">
        <f>E188*(F188/12+2)*J188/27*'Unit Prices'!$D$37</f>
        <v>5968.586182791988</v>
      </c>
      <c r="O188" s="65">
        <f>E188*(F188/12+4)/9*'Unit Prices'!$D$38</f>
        <v>5022.5094102147932</v>
      </c>
      <c r="P188" s="65">
        <v>0</v>
      </c>
      <c r="Q188" s="64">
        <f t="shared" si="4"/>
        <v>29810.13085250547</v>
      </c>
      <c r="R188" s="99">
        <v>13288.27</v>
      </c>
      <c r="S188" s="26">
        <v>824</v>
      </c>
      <c r="T188" s="53">
        <f t="shared" si="5"/>
        <v>1848.5136005262164</v>
      </c>
    </row>
    <row r="189" spans="2:20" x14ac:dyDescent="0.25">
      <c r="B189" s="50"/>
      <c r="C189" s="51"/>
      <c r="D189" s="57">
        <v>185</v>
      </c>
      <c r="E189" s="60">
        <v>320.25066299999997</v>
      </c>
      <c r="F189" s="57">
        <v>8</v>
      </c>
      <c r="G189" s="57" t="s">
        <v>279</v>
      </c>
      <c r="H189" s="61" t="s">
        <v>617</v>
      </c>
      <c r="I189" s="61" t="s">
        <v>618</v>
      </c>
      <c r="J189" s="62">
        <v>9.0300000000000011</v>
      </c>
      <c r="K189" s="57" t="s">
        <v>105</v>
      </c>
      <c r="L189" s="57">
        <v>1960</v>
      </c>
      <c r="M189" s="65">
        <f>E189*'Unit Prices'!$D$10</f>
        <v>44144.655791673038</v>
      </c>
      <c r="N189" s="65">
        <f>E189*(F189/12+2)*J189/27*'Unit Prices'!$D$37</f>
        <v>13027.001365974102</v>
      </c>
      <c r="O189" s="65">
        <f>E189*(F189/12+4)/9*'Unit Prices'!$D$38</f>
        <v>11781.525783180712</v>
      </c>
      <c r="P189" s="65">
        <v>0</v>
      </c>
      <c r="Q189" s="64">
        <f t="shared" si="4"/>
        <v>68953.182940827857</v>
      </c>
      <c r="R189" s="99">
        <v>13288.27</v>
      </c>
      <c r="S189" s="26">
        <v>824</v>
      </c>
      <c r="T189" s="53">
        <f t="shared" si="5"/>
        <v>4275.757697822376</v>
      </c>
    </row>
    <row r="190" spans="2:20" x14ac:dyDescent="0.25">
      <c r="B190" s="50"/>
      <c r="C190" s="51"/>
      <c r="D190" s="57">
        <v>186</v>
      </c>
      <c r="E190" s="60">
        <v>166.80483100000001</v>
      </c>
      <c r="F190" s="57">
        <v>8</v>
      </c>
      <c r="G190" s="57" t="s">
        <v>279</v>
      </c>
      <c r="H190" s="61" t="s">
        <v>521</v>
      </c>
      <c r="I190" s="61" t="s">
        <v>522</v>
      </c>
      <c r="J190" s="62">
        <v>7.7050000000000001</v>
      </c>
      <c r="K190" s="57" t="s">
        <v>105</v>
      </c>
      <c r="L190" s="57">
        <v>1960</v>
      </c>
      <c r="M190" s="65">
        <f>E190*'Unit Prices'!$D$9</f>
        <v>21978.657725655627</v>
      </c>
      <c r="N190" s="65">
        <f>E190*(F190/12+2)*J190/27*'Unit Prices'!$D$37</f>
        <v>5789.591718843646</v>
      </c>
      <c r="O190" s="65">
        <f>E190*(F190/12+4)/9*'Unit Prices'!$D$38</f>
        <v>6136.4913308098348</v>
      </c>
      <c r="P190" s="65">
        <v>0</v>
      </c>
      <c r="Q190" s="64">
        <f t="shared" si="4"/>
        <v>33904.74077530911</v>
      </c>
      <c r="R190" s="99">
        <v>13288.27</v>
      </c>
      <c r="S190" s="26">
        <v>824</v>
      </c>
      <c r="T190" s="53">
        <f t="shared" si="5"/>
        <v>2102.4186292763998</v>
      </c>
    </row>
    <row r="191" spans="2:20" x14ac:dyDescent="0.25">
      <c r="B191" s="50"/>
      <c r="C191" s="51"/>
      <c r="D191" s="57">
        <v>187</v>
      </c>
      <c r="E191" s="60">
        <v>189.337784</v>
      </c>
      <c r="F191" s="57">
        <v>8</v>
      </c>
      <c r="G191" s="57" t="s">
        <v>279</v>
      </c>
      <c r="H191" s="61" t="s">
        <v>352</v>
      </c>
      <c r="I191" s="61" t="s">
        <v>330</v>
      </c>
      <c r="J191" s="62">
        <v>5.585</v>
      </c>
      <c r="K191" s="57" t="s">
        <v>105</v>
      </c>
      <c r="L191" s="57">
        <v>1960</v>
      </c>
      <c r="M191" s="65">
        <f>E191*'Unit Prices'!$D$9</f>
        <v>24947.660832857509</v>
      </c>
      <c r="N191" s="65">
        <f>E191*(F191/12+2)*J191/27*'Unit Prices'!$D$37</f>
        <v>4763.5106239832212</v>
      </c>
      <c r="O191" s="65">
        <f>E191*(F191/12+4)/9*'Unit Prices'!$D$38</f>
        <v>6965.4437652992483</v>
      </c>
      <c r="P191" s="65">
        <v>0</v>
      </c>
      <c r="Q191" s="64">
        <f t="shared" si="4"/>
        <v>36676.615222139975</v>
      </c>
      <c r="R191" s="99">
        <v>13288.27</v>
      </c>
      <c r="S191" s="26">
        <v>824</v>
      </c>
      <c r="T191" s="53">
        <f t="shared" si="5"/>
        <v>2274.3013908539892</v>
      </c>
    </row>
    <row r="192" spans="2:20" x14ac:dyDescent="0.25">
      <c r="B192" s="50"/>
      <c r="C192" s="51"/>
      <c r="D192" s="57">
        <v>188</v>
      </c>
      <c r="E192" s="60">
        <v>182.66704300000001</v>
      </c>
      <c r="F192" s="57">
        <v>8</v>
      </c>
      <c r="G192" s="57" t="s">
        <v>279</v>
      </c>
      <c r="H192" s="61" t="s">
        <v>330</v>
      </c>
      <c r="I192" s="61" t="s">
        <v>387</v>
      </c>
      <c r="J192" s="62">
        <v>6.3249999999999993</v>
      </c>
      <c r="K192" s="57" t="s">
        <v>105</v>
      </c>
      <c r="L192" s="57">
        <v>1960</v>
      </c>
      <c r="M192" s="65">
        <f>E192*'Unit Prices'!$D$9</f>
        <v>24068.705874919287</v>
      </c>
      <c r="N192" s="65">
        <f>E192*(F192/12+2)*J192/27*'Unit Prices'!$D$37</f>
        <v>5204.6005011577608</v>
      </c>
      <c r="O192" s="65">
        <f>E192*(F192/12+4)/9*'Unit Prices'!$D$38</f>
        <v>6720.0375377267528</v>
      </c>
      <c r="P192" s="65">
        <v>0</v>
      </c>
      <c r="Q192" s="64">
        <f t="shared" si="4"/>
        <v>35993.343913803801</v>
      </c>
      <c r="R192" s="99">
        <v>13288.27</v>
      </c>
      <c r="S192" s="26">
        <v>824</v>
      </c>
      <c r="T192" s="53">
        <f t="shared" si="5"/>
        <v>2231.9320261384159</v>
      </c>
    </row>
    <row r="193" spans="2:20" x14ac:dyDescent="0.25">
      <c r="B193" s="50"/>
      <c r="C193" s="51"/>
      <c r="D193" s="57">
        <v>189</v>
      </c>
      <c r="E193" s="60">
        <v>244.14049800000001</v>
      </c>
      <c r="F193" s="57">
        <v>8</v>
      </c>
      <c r="G193" s="57" t="s">
        <v>279</v>
      </c>
      <c r="H193" s="61" t="s">
        <v>387</v>
      </c>
      <c r="I193" s="61" t="s">
        <v>453</v>
      </c>
      <c r="J193" s="62">
        <v>7.73</v>
      </c>
      <c r="K193" s="57" t="s">
        <v>105</v>
      </c>
      <c r="L193" s="57">
        <v>1960</v>
      </c>
      <c r="M193" s="65">
        <f>E193*'Unit Prices'!$D$9</f>
        <v>32168.615323336242</v>
      </c>
      <c r="N193" s="65">
        <f>E193*(F193/12+2)*J193/27*'Unit Prices'!$D$37</f>
        <v>8501.3126991244171</v>
      </c>
      <c r="O193" s="65">
        <f>E193*(F193/12+4)/9*'Unit Prices'!$D$38</f>
        <v>8981.5507170568453</v>
      </c>
      <c r="P193" s="65">
        <v>0</v>
      </c>
      <c r="Q193" s="64">
        <f t="shared" si="4"/>
        <v>49651.478739517508</v>
      </c>
      <c r="R193" s="99">
        <v>13288.27</v>
      </c>
      <c r="S193" s="26">
        <v>824</v>
      </c>
      <c r="T193" s="53">
        <f t="shared" si="5"/>
        <v>3078.8671874790643</v>
      </c>
    </row>
    <row r="194" spans="2:20" x14ac:dyDescent="0.25">
      <c r="B194" s="50"/>
      <c r="C194" s="51"/>
      <c r="D194" s="57">
        <v>190</v>
      </c>
      <c r="E194" s="60">
        <v>197.29377199999999</v>
      </c>
      <c r="F194" s="57">
        <v>8</v>
      </c>
      <c r="G194" s="57" t="s">
        <v>279</v>
      </c>
      <c r="H194" s="61" t="s">
        <v>453</v>
      </c>
      <c r="I194" s="61" t="s">
        <v>385</v>
      </c>
      <c r="J194" s="62">
        <v>6.8650000000000002</v>
      </c>
      <c r="K194" s="57" t="s">
        <v>105</v>
      </c>
      <c r="L194" s="57">
        <v>1960</v>
      </c>
      <c r="M194" s="65">
        <f>E194*'Unit Prices'!$D$9</f>
        <v>25995.9634274114</v>
      </c>
      <c r="N194" s="65">
        <f>E194*(F194/12+2)*J194/27*'Unit Prices'!$D$37</f>
        <v>6101.274835185618</v>
      </c>
      <c r="O194" s="65">
        <f>E194*(F194/12+4)/9*'Unit Prices'!$D$38</f>
        <v>7258.1322389923589</v>
      </c>
      <c r="P194" s="65">
        <v>0</v>
      </c>
      <c r="Q194" s="64">
        <f t="shared" si="4"/>
        <v>39355.370501589379</v>
      </c>
      <c r="R194" s="99">
        <v>13288.27</v>
      </c>
      <c r="S194" s="26">
        <v>824</v>
      </c>
      <c r="T194" s="53">
        <f t="shared" si="5"/>
        <v>2440.4098722640078</v>
      </c>
    </row>
    <row r="195" spans="2:20" x14ac:dyDescent="0.25">
      <c r="B195" s="50"/>
      <c r="C195" s="51"/>
      <c r="D195" s="57">
        <v>191</v>
      </c>
      <c r="E195" s="60">
        <v>231.370195</v>
      </c>
      <c r="F195" s="57">
        <v>8</v>
      </c>
      <c r="G195" s="57" t="s">
        <v>279</v>
      </c>
      <c r="H195" s="61" t="s">
        <v>387</v>
      </c>
      <c r="I195" s="61" t="s">
        <v>387</v>
      </c>
      <c r="J195" s="62">
        <v>8.01</v>
      </c>
      <c r="K195" s="57" t="s">
        <v>105</v>
      </c>
      <c r="L195" s="57">
        <v>1960</v>
      </c>
      <c r="M195" s="65">
        <f>E195*'Unit Prices'!$D$10</f>
        <v>31893.010066078365</v>
      </c>
      <c r="N195" s="65">
        <f>E195*(F195/12+2)*J195/27*'Unit Prices'!$D$37</f>
        <v>8348.4643996499253</v>
      </c>
      <c r="O195" s="65">
        <f>E195*(F195/12+4)/9*'Unit Prices'!$D$38</f>
        <v>8511.7510524936824</v>
      </c>
      <c r="P195" s="65">
        <v>0</v>
      </c>
      <c r="Q195" s="64">
        <f t="shared" si="4"/>
        <v>48753.225518221967</v>
      </c>
      <c r="R195" s="99">
        <v>13288.27</v>
      </c>
      <c r="S195" s="26">
        <v>824</v>
      </c>
      <c r="T195" s="53">
        <f t="shared" si="5"/>
        <v>3023.1668853067331</v>
      </c>
    </row>
    <row r="196" spans="2:20" x14ac:dyDescent="0.25">
      <c r="B196" s="50"/>
      <c r="C196" s="51"/>
      <c r="D196" s="57">
        <v>192</v>
      </c>
      <c r="E196" s="60">
        <v>347.63522599999999</v>
      </c>
      <c r="F196" s="57">
        <v>8</v>
      </c>
      <c r="G196" s="57" t="s">
        <v>279</v>
      </c>
      <c r="H196" s="61" t="s">
        <v>413</v>
      </c>
      <c r="I196" s="61" t="s">
        <v>414</v>
      </c>
      <c r="J196" s="62">
        <v>6.5449999999999999</v>
      </c>
      <c r="K196" s="57" t="s">
        <v>105</v>
      </c>
      <c r="L196" s="57">
        <v>1960</v>
      </c>
      <c r="M196" s="65">
        <f>E196*'Unit Prices'!$D$9</f>
        <v>45805.361870094392</v>
      </c>
      <c r="N196" s="65">
        <f>E196*(F196/12+2)*J196/27*'Unit Prices'!$D$37</f>
        <v>10249.439091957875</v>
      </c>
      <c r="O196" s="65">
        <f>E196*(F196/12+4)/9*'Unit Prices'!$D$38</f>
        <v>12788.96143381553</v>
      </c>
      <c r="P196" s="65">
        <v>0</v>
      </c>
      <c r="Q196" s="64">
        <f t="shared" si="4"/>
        <v>68843.762395867787</v>
      </c>
      <c r="R196" s="99">
        <v>13288.27</v>
      </c>
      <c r="S196" s="26">
        <v>824</v>
      </c>
      <c r="T196" s="53">
        <f t="shared" si="5"/>
        <v>4268.9725761288009</v>
      </c>
    </row>
    <row r="197" spans="2:20" x14ac:dyDescent="0.25">
      <c r="B197" s="50"/>
      <c r="C197" s="51"/>
      <c r="D197" s="57">
        <v>193</v>
      </c>
      <c r="E197" s="60">
        <v>357.758622</v>
      </c>
      <c r="F197" s="57">
        <v>8</v>
      </c>
      <c r="G197" s="57" t="s">
        <v>279</v>
      </c>
      <c r="H197" s="61" t="s">
        <v>546</v>
      </c>
      <c r="I197" s="61" t="s">
        <v>463</v>
      </c>
      <c r="J197" s="62">
        <v>7.98</v>
      </c>
      <c r="K197" s="57" t="s">
        <v>105</v>
      </c>
      <c r="L197" s="57">
        <v>1960</v>
      </c>
      <c r="M197" s="65">
        <f>E197*'Unit Prices'!$D$9</f>
        <v>47139.248031372728</v>
      </c>
      <c r="N197" s="65">
        <f>E197*(F197/12+2)*J197/27*'Unit Prices'!$D$37</f>
        <v>12860.553821892459</v>
      </c>
      <c r="O197" s="65">
        <f>E197*(F197/12+4)/9*'Unit Prices'!$D$38</f>
        <v>13161.38549024082</v>
      </c>
      <c r="P197" s="65">
        <v>0</v>
      </c>
      <c r="Q197" s="64">
        <f t="shared" si="4"/>
        <v>73161.187343506012</v>
      </c>
      <c r="R197" s="99">
        <v>13288.27</v>
      </c>
      <c r="S197" s="26">
        <v>824</v>
      </c>
      <c r="T197" s="53">
        <f t="shared" si="5"/>
        <v>4536.6942702886799</v>
      </c>
    </row>
    <row r="198" spans="2:20" x14ac:dyDescent="0.25">
      <c r="B198" s="50"/>
      <c r="C198" s="51"/>
      <c r="D198" s="57">
        <v>194</v>
      </c>
      <c r="E198" s="60">
        <v>34.892482999999999</v>
      </c>
      <c r="F198" s="57">
        <v>8</v>
      </c>
      <c r="G198" s="57" t="s">
        <v>279</v>
      </c>
      <c r="H198" s="61" t="s">
        <v>463</v>
      </c>
      <c r="I198" s="61" t="s">
        <v>414</v>
      </c>
      <c r="J198" s="62">
        <v>7.125</v>
      </c>
      <c r="K198" s="57" t="s">
        <v>105</v>
      </c>
      <c r="L198" s="57">
        <v>1960</v>
      </c>
      <c r="M198" s="65">
        <f>E198*'Unit Prices'!$D$9</f>
        <v>4597.5283596867621</v>
      </c>
      <c r="N198" s="65">
        <f>E198*(F198/12+2)*J198/27*'Unit Prices'!$D$37</f>
        <v>1119.9107542826728</v>
      </c>
      <c r="O198" s="65">
        <f>E198*(F198/12+4)/9*'Unit Prices'!$D$38</f>
        <v>1283.6403967216604</v>
      </c>
      <c r="P198" s="65">
        <v>0</v>
      </c>
      <c r="Q198" s="64">
        <f t="shared" ref="Q198:Q261" si="6">SUM(M198:P198)</f>
        <v>7001.0795106910946</v>
      </c>
      <c r="R198" s="99">
        <v>13288.27</v>
      </c>
      <c r="S198" s="26">
        <v>824</v>
      </c>
      <c r="T198" s="53">
        <f t="shared" ref="T198:T261" si="7">Q198*S198/R198</f>
        <v>434.13397807310218</v>
      </c>
    </row>
    <row r="199" spans="2:20" x14ac:dyDescent="0.25">
      <c r="B199" s="50"/>
      <c r="C199" s="51"/>
      <c r="D199" s="57">
        <v>195</v>
      </c>
      <c r="E199" s="60">
        <v>401.32217200000002</v>
      </c>
      <c r="F199" s="57">
        <v>8</v>
      </c>
      <c r="G199" s="57" t="s">
        <v>279</v>
      </c>
      <c r="H199" s="61" t="s">
        <v>414</v>
      </c>
      <c r="I199" s="61" t="s">
        <v>464</v>
      </c>
      <c r="J199" s="62">
        <v>7.125</v>
      </c>
      <c r="K199" s="57" t="s">
        <v>105</v>
      </c>
      <c r="L199" s="57">
        <v>1960</v>
      </c>
      <c r="M199" s="65">
        <f>E199*'Unit Prices'!$D$9</f>
        <v>52879.299737456022</v>
      </c>
      <c r="N199" s="65">
        <f>E199*(F199/12+2)*J199/27*'Unit Prices'!$D$37</f>
        <v>12880.855064252111</v>
      </c>
      <c r="O199" s="65">
        <f>E199*(F199/12+4)/9*'Unit Prices'!$D$38</f>
        <v>14764.021009318209</v>
      </c>
      <c r="P199" s="65">
        <v>0</v>
      </c>
      <c r="Q199" s="64">
        <f t="shared" si="6"/>
        <v>80524.175811026347</v>
      </c>
      <c r="R199" s="99">
        <v>13288.27</v>
      </c>
      <c r="S199" s="26">
        <v>824</v>
      </c>
      <c r="T199" s="53">
        <f t="shared" si="7"/>
        <v>4993.2700696392913</v>
      </c>
    </row>
    <row r="200" spans="2:20" x14ac:dyDescent="0.25">
      <c r="B200" s="50"/>
      <c r="C200" s="51"/>
      <c r="D200" s="57">
        <v>196</v>
      </c>
      <c r="E200" s="60">
        <v>364.56974400000001</v>
      </c>
      <c r="F200" s="57">
        <v>8</v>
      </c>
      <c r="G200" s="57" t="s">
        <v>279</v>
      </c>
      <c r="H200" s="61" t="s">
        <v>385</v>
      </c>
      <c r="I200" s="61" t="s">
        <v>386</v>
      </c>
      <c r="J200" s="62">
        <v>6.25</v>
      </c>
      <c r="K200" s="57" t="s">
        <v>105</v>
      </c>
      <c r="L200" s="57">
        <v>1960</v>
      </c>
      <c r="M200" s="65">
        <f>E200*'Unit Prices'!$D$9</f>
        <v>48036.699971272981</v>
      </c>
      <c r="N200" s="65">
        <f>E200*(F200/12+2)*J200/27*'Unit Prices'!$D$37</f>
        <v>10264.252130613886</v>
      </c>
      <c r="O200" s="65">
        <f>E200*(F200/12+4)/9*'Unit Prices'!$D$38</f>
        <v>13411.95611733548</v>
      </c>
      <c r="P200" s="65">
        <v>0</v>
      </c>
      <c r="Q200" s="64">
        <f t="shared" si="6"/>
        <v>71712.908219222343</v>
      </c>
      <c r="R200" s="99">
        <v>13288.27</v>
      </c>
      <c r="S200" s="26">
        <v>824</v>
      </c>
      <c r="T200" s="53">
        <f t="shared" si="7"/>
        <v>4446.8870946059351</v>
      </c>
    </row>
    <row r="201" spans="2:20" x14ac:dyDescent="0.25">
      <c r="B201" s="50"/>
      <c r="C201" s="51"/>
      <c r="D201" s="57">
        <v>197</v>
      </c>
      <c r="E201" s="60">
        <v>328.072564</v>
      </c>
      <c r="F201" s="57">
        <v>10</v>
      </c>
      <c r="G201" s="57" t="s">
        <v>279</v>
      </c>
      <c r="H201" s="61" t="s">
        <v>683</v>
      </c>
      <c r="I201" s="61" t="s">
        <v>674</v>
      </c>
      <c r="J201" s="62">
        <v>7.85</v>
      </c>
      <c r="K201" s="57" t="s">
        <v>105</v>
      </c>
      <c r="L201" s="57">
        <v>1960</v>
      </c>
      <c r="M201" s="65">
        <f>E201*'Unit Prices'!$D$12</f>
        <v>49213.110703908576</v>
      </c>
      <c r="N201" s="65">
        <f>E201*(F201/12+2)*J201/27*'Unit Prices'!$D$37</f>
        <v>12326.369413356982</v>
      </c>
      <c r="O201" s="65">
        <f>E201*(F201/12+4)/9*'Unit Prices'!$D$38</f>
        <v>12500.327168285086</v>
      </c>
      <c r="P201" s="65">
        <v>0</v>
      </c>
      <c r="Q201" s="64">
        <f t="shared" si="6"/>
        <v>74039.807285550647</v>
      </c>
      <c r="R201" s="99">
        <v>13288.27</v>
      </c>
      <c r="S201" s="26">
        <v>824</v>
      </c>
      <c r="T201" s="53">
        <f t="shared" si="7"/>
        <v>4591.1771211221421</v>
      </c>
    </row>
    <row r="202" spans="2:20" x14ac:dyDescent="0.25">
      <c r="B202" s="50"/>
      <c r="C202" s="51"/>
      <c r="D202" s="57">
        <v>198</v>
      </c>
      <c r="E202" s="60">
        <v>386.91784000000001</v>
      </c>
      <c r="F202" s="57">
        <v>8</v>
      </c>
      <c r="G202" s="57" t="s">
        <v>279</v>
      </c>
      <c r="H202" s="61" t="s">
        <v>400</v>
      </c>
      <c r="I202" s="61" t="s">
        <v>504</v>
      </c>
      <c r="J202" s="62">
        <v>7.4750000000000005</v>
      </c>
      <c r="K202" s="57" t="s">
        <v>105</v>
      </c>
      <c r="L202" s="57">
        <v>1960</v>
      </c>
      <c r="M202" s="65">
        <f>E202*'Unit Prices'!$D$9</f>
        <v>50981.345817915717</v>
      </c>
      <c r="N202" s="65">
        <f>E202*(F202/12+2)*J202/27*'Unit Prices'!$D$37</f>
        <v>13028.566153467353</v>
      </c>
      <c r="O202" s="65">
        <f>E202*(F202/12+4)/9*'Unit Prices'!$D$38</f>
        <v>14234.107949161655</v>
      </c>
      <c r="P202" s="65">
        <v>0</v>
      </c>
      <c r="Q202" s="64">
        <f t="shared" si="6"/>
        <v>78244.019920544728</v>
      </c>
      <c r="R202" s="99">
        <v>13288.27</v>
      </c>
      <c r="S202" s="26">
        <v>824</v>
      </c>
      <c r="T202" s="53">
        <f t="shared" si="7"/>
        <v>4851.8785676787766</v>
      </c>
    </row>
    <row r="203" spans="2:20" x14ac:dyDescent="0.25">
      <c r="B203" s="50"/>
      <c r="C203" s="51"/>
      <c r="D203" s="57">
        <v>199</v>
      </c>
      <c r="E203" s="60">
        <v>161.520535</v>
      </c>
      <c r="F203" s="57">
        <v>8</v>
      </c>
      <c r="G203" s="57" t="s">
        <v>279</v>
      </c>
      <c r="H203" s="61" t="s">
        <v>483</v>
      </c>
      <c r="I203" s="61" t="s">
        <v>352</v>
      </c>
      <c r="J203" s="62">
        <v>7.2650000000000006</v>
      </c>
      <c r="K203" s="57" t="s">
        <v>105</v>
      </c>
      <c r="L203" s="57">
        <v>1960</v>
      </c>
      <c r="M203" s="65">
        <f>E203*'Unit Prices'!$D$9</f>
        <v>21282.38452775855</v>
      </c>
      <c r="N203" s="65">
        <f>E203*(F203/12+2)*J203/27*'Unit Prices'!$D$37</f>
        <v>5286.0349946723381</v>
      </c>
      <c r="O203" s="65">
        <f>E203*(F203/12+4)/9*'Unit Prices'!$D$38</f>
        <v>5942.0902670095111</v>
      </c>
      <c r="P203" s="65">
        <v>0</v>
      </c>
      <c r="Q203" s="64">
        <f t="shared" si="6"/>
        <v>32510.509789440395</v>
      </c>
      <c r="R203" s="99">
        <v>13288.27</v>
      </c>
      <c r="S203" s="26">
        <v>824</v>
      </c>
      <c r="T203" s="53">
        <f t="shared" si="7"/>
        <v>2015.9629557872383</v>
      </c>
    </row>
    <row r="204" spans="2:20" x14ac:dyDescent="0.25">
      <c r="B204" s="50"/>
      <c r="C204" s="51"/>
      <c r="D204" s="57">
        <v>200</v>
      </c>
      <c r="E204" s="60">
        <v>399.87557800000002</v>
      </c>
      <c r="F204" s="57">
        <v>8</v>
      </c>
      <c r="G204" s="57" t="s">
        <v>279</v>
      </c>
      <c r="H204" s="61" t="s">
        <v>352</v>
      </c>
      <c r="I204" s="61" t="s">
        <v>330</v>
      </c>
      <c r="J204" s="62">
        <v>5.585</v>
      </c>
      <c r="K204" s="57" t="s">
        <v>105</v>
      </c>
      <c r="L204" s="57">
        <v>1960</v>
      </c>
      <c r="M204" s="65">
        <f>E204*'Unit Prices'!$D$9</f>
        <v>52688.692581755677</v>
      </c>
      <c r="N204" s="65">
        <f>E204*(F204/12+2)*J204/27*'Unit Prices'!$D$37</f>
        <v>10060.387968174546</v>
      </c>
      <c r="O204" s="65">
        <f>E204*(F204/12+4)/9*'Unit Prices'!$D$38</f>
        <v>14710.803057014407</v>
      </c>
      <c r="P204" s="65">
        <v>0</v>
      </c>
      <c r="Q204" s="64">
        <f t="shared" si="6"/>
        <v>77459.883606944626</v>
      </c>
      <c r="R204" s="99">
        <v>13288.27</v>
      </c>
      <c r="S204" s="26">
        <v>824</v>
      </c>
      <c r="T204" s="53">
        <f t="shared" si="7"/>
        <v>4803.254606666057</v>
      </c>
    </row>
    <row r="205" spans="2:20" x14ac:dyDescent="0.25">
      <c r="B205" s="50"/>
      <c r="C205" s="51"/>
      <c r="D205" s="57">
        <v>201</v>
      </c>
      <c r="E205" s="60">
        <v>426.11240299999997</v>
      </c>
      <c r="F205" s="57">
        <v>8</v>
      </c>
      <c r="G205" s="57" t="s">
        <v>279</v>
      </c>
      <c r="H205" s="61" t="s">
        <v>399</v>
      </c>
      <c r="I205" s="61" t="s">
        <v>400</v>
      </c>
      <c r="J205" s="62">
        <v>6.4450000000000003</v>
      </c>
      <c r="K205" s="57" t="s">
        <v>105</v>
      </c>
      <c r="L205" s="57">
        <v>1960</v>
      </c>
      <c r="M205" s="65">
        <f>E205*'Unit Prices'!$D$9</f>
        <v>56145.727926750711</v>
      </c>
      <c r="N205" s="65">
        <f>E205*(F205/12+2)*J205/27*'Unit Prices'!$D$37</f>
        <v>12371.255264543877</v>
      </c>
      <c r="O205" s="65">
        <f>E205*(F205/12+4)/9*'Unit Prices'!$D$38</f>
        <v>15676.01520461986</v>
      </c>
      <c r="P205" s="65">
        <v>0</v>
      </c>
      <c r="Q205" s="64">
        <f t="shared" si="6"/>
        <v>84192.998395914459</v>
      </c>
      <c r="R205" s="99">
        <v>13288.27</v>
      </c>
      <c r="S205" s="26">
        <v>824</v>
      </c>
      <c r="T205" s="53">
        <f t="shared" si="7"/>
        <v>5220.7722057298288</v>
      </c>
    </row>
    <row r="206" spans="2:20" x14ac:dyDescent="0.25">
      <c r="B206" s="50"/>
      <c r="C206" s="51"/>
      <c r="D206" s="57">
        <v>202</v>
      </c>
      <c r="E206" s="60">
        <v>220.39307299999999</v>
      </c>
      <c r="F206" s="57">
        <v>8</v>
      </c>
      <c r="G206" s="57" t="s">
        <v>279</v>
      </c>
      <c r="H206" s="61" t="s">
        <v>399</v>
      </c>
      <c r="I206" s="61" t="s">
        <v>523</v>
      </c>
      <c r="J206" s="62">
        <v>7.7050000000000001</v>
      </c>
      <c r="K206" s="57" t="s">
        <v>105</v>
      </c>
      <c r="L206" s="57">
        <v>1960</v>
      </c>
      <c r="M206" s="65">
        <f>E206*'Unit Prices'!$D$9</f>
        <v>29039.590085807733</v>
      </c>
      <c r="N206" s="65">
        <f>E206*(F206/12+2)*J206/27*'Unit Prices'!$D$37</f>
        <v>7649.5740721760194</v>
      </c>
      <c r="O206" s="65">
        <f>E206*(F206/12+4)/9*'Unit Prices'!$D$38</f>
        <v>8107.91973905743</v>
      </c>
      <c r="P206" s="65">
        <v>0</v>
      </c>
      <c r="Q206" s="64">
        <f t="shared" si="6"/>
        <v>44797.083897041186</v>
      </c>
      <c r="R206" s="99">
        <v>13288.27</v>
      </c>
      <c r="S206" s="26">
        <v>824</v>
      </c>
      <c r="T206" s="53">
        <f t="shared" si="7"/>
        <v>2777.8482173497327</v>
      </c>
    </row>
    <row r="207" spans="2:20" x14ac:dyDescent="0.25">
      <c r="B207" s="50"/>
      <c r="C207" s="51"/>
      <c r="D207" s="57">
        <v>203</v>
      </c>
      <c r="E207" s="60">
        <v>69.710066999999995</v>
      </c>
      <c r="F207" s="57">
        <v>8</v>
      </c>
      <c r="G207" s="57" t="s">
        <v>279</v>
      </c>
      <c r="H207" s="61" t="s">
        <v>523</v>
      </c>
      <c r="I207" s="61" t="s">
        <v>224</v>
      </c>
      <c r="J207" s="62">
        <v>8.68</v>
      </c>
      <c r="K207" s="57" t="s">
        <v>105</v>
      </c>
      <c r="L207" s="57">
        <v>1960</v>
      </c>
      <c r="M207" s="65">
        <f>E207*'Unit Prices'!$D$10</f>
        <v>9609.1195693464197</v>
      </c>
      <c r="N207" s="65">
        <f>E207*(F207/12+2)*J207/27*'Unit Prices'!$D$37</f>
        <v>2725.7241131348669</v>
      </c>
      <c r="O207" s="65">
        <f>E207*(F207/12+4)/9*'Unit Prices'!$D$38</f>
        <v>2564.5253752612998</v>
      </c>
      <c r="P207" s="65">
        <v>0</v>
      </c>
      <c r="Q207" s="64">
        <f t="shared" si="6"/>
        <v>14899.369057742588</v>
      </c>
      <c r="R207" s="99">
        <v>13288.27</v>
      </c>
      <c r="S207" s="26">
        <v>824</v>
      </c>
      <c r="T207" s="53">
        <f t="shared" si="7"/>
        <v>923.90357086211304</v>
      </c>
    </row>
    <row r="208" spans="2:20" x14ac:dyDescent="0.25">
      <c r="B208" s="50"/>
      <c r="C208" s="51"/>
      <c r="D208" s="57">
        <v>204</v>
      </c>
      <c r="E208" s="60">
        <v>541.60476700000004</v>
      </c>
      <c r="F208" s="57">
        <v>8</v>
      </c>
      <c r="G208" s="57" t="s">
        <v>279</v>
      </c>
      <c r="H208" s="61" t="s">
        <v>329</v>
      </c>
      <c r="I208" s="61" t="s">
        <v>330</v>
      </c>
      <c r="J208" s="62">
        <v>5.0749999999999993</v>
      </c>
      <c r="K208" s="57" t="s">
        <v>105</v>
      </c>
      <c r="L208" s="57">
        <v>1960</v>
      </c>
      <c r="M208" s="65">
        <f>E208*'Unit Prices'!$D$9</f>
        <v>71363.315589321675</v>
      </c>
      <c r="N208" s="65">
        <f>E208*(F208/12+2)*J208/27*'Unit Prices'!$D$37</f>
        <v>12381.84022618145</v>
      </c>
      <c r="O208" s="65">
        <f>E208*(F208/12+4)/9*'Unit Prices'!$D$38</f>
        <v>19924.800363970153</v>
      </c>
      <c r="P208" s="65">
        <v>0</v>
      </c>
      <c r="Q208" s="64">
        <f t="shared" si="6"/>
        <v>103669.95617947327</v>
      </c>
      <c r="R208" s="99">
        <v>13288.27</v>
      </c>
      <c r="S208" s="26">
        <v>824</v>
      </c>
      <c r="T208" s="53">
        <f t="shared" si="7"/>
        <v>6428.5301165528681</v>
      </c>
    </row>
    <row r="209" spans="2:20" x14ac:dyDescent="0.25">
      <c r="B209" s="50"/>
      <c r="C209" s="51"/>
      <c r="D209" s="57">
        <v>205</v>
      </c>
      <c r="E209" s="60">
        <v>20.835840000000001</v>
      </c>
      <c r="F209" s="57">
        <v>8</v>
      </c>
      <c r="G209" s="57" t="s">
        <v>279</v>
      </c>
      <c r="H209" s="61" t="s">
        <v>329</v>
      </c>
      <c r="I209" s="61" t="s">
        <v>439</v>
      </c>
      <c r="J209" s="62">
        <v>6.7549999999999999</v>
      </c>
      <c r="K209" s="57" t="s">
        <v>105</v>
      </c>
      <c r="L209" s="57">
        <v>1960</v>
      </c>
      <c r="M209" s="65">
        <f>E209*'Unit Prices'!$D$9</f>
        <v>2745.3868874248883</v>
      </c>
      <c r="N209" s="65">
        <f>E209*(F209/12+2)*J209/27*'Unit Prices'!$D$37</f>
        <v>634.02011707880774</v>
      </c>
      <c r="O209" s="65">
        <f>E209*(F209/12+4)/9*'Unit Prices'!$D$38</f>
        <v>766.51827626108002</v>
      </c>
      <c r="P209" s="65">
        <v>0</v>
      </c>
      <c r="Q209" s="64">
        <f t="shared" si="6"/>
        <v>4145.9252807647763</v>
      </c>
      <c r="R209" s="99">
        <v>13288.27</v>
      </c>
      <c r="S209" s="26">
        <v>824</v>
      </c>
      <c r="T209" s="53">
        <f t="shared" si="7"/>
        <v>257.08707238415354</v>
      </c>
    </row>
    <row r="210" spans="2:20" x14ac:dyDescent="0.25">
      <c r="B210" s="50"/>
      <c r="C210" s="51"/>
      <c r="D210" s="57">
        <v>206</v>
      </c>
      <c r="E210" s="60">
        <v>359.81886200000002</v>
      </c>
      <c r="F210" s="57">
        <v>8</v>
      </c>
      <c r="G210" s="57" t="s">
        <v>279</v>
      </c>
      <c r="H210" s="61" t="s">
        <v>439</v>
      </c>
      <c r="I210" s="61" t="s">
        <v>174</v>
      </c>
      <c r="J210" s="62">
        <v>8</v>
      </c>
      <c r="K210" s="57" t="s">
        <v>105</v>
      </c>
      <c r="L210" s="57">
        <v>1960</v>
      </c>
      <c r="M210" s="65">
        <f>E210*'Unit Prices'!$D$9</f>
        <v>47410.710851251759</v>
      </c>
      <c r="N210" s="65">
        <f>E210*(F210/12+2)*J210/27*'Unit Prices'!$D$37</f>
        <v>12967.032027692791</v>
      </c>
      <c r="O210" s="65">
        <f>E210*(F210/12+4)/9*'Unit Prices'!$D$38</f>
        <v>13237.178528269724</v>
      </c>
      <c r="P210" s="65">
        <v>0</v>
      </c>
      <c r="Q210" s="64">
        <f t="shared" si="6"/>
        <v>73614.921407214279</v>
      </c>
      <c r="R210" s="99">
        <v>13288.27</v>
      </c>
      <c r="S210" s="26">
        <v>824</v>
      </c>
      <c r="T210" s="53">
        <f t="shared" si="7"/>
        <v>4564.8301275895628</v>
      </c>
    </row>
    <row r="211" spans="2:20" x14ac:dyDescent="0.25">
      <c r="B211" s="50"/>
      <c r="C211" s="51"/>
      <c r="D211" s="57">
        <v>207</v>
      </c>
      <c r="E211" s="60">
        <v>406.99987700000003</v>
      </c>
      <c r="F211" s="57">
        <v>10</v>
      </c>
      <c r="G211" s="57" t="s">
        <v>279</v>
      </c>
      <c r="H211" s="61" t="s">
        <v>674</v>
      </c>
      <c r="I211" s="61" t="s">
        <v>675</v>
      </c>
      <c r="J211" s="62">
        <v>7.6099999999999994</v>
      </c>
      <c r="K211" s="57" t="s">
        <v>105</v>
      </c>
      <c r="L211" s="57">
        <v>1960</v>
      </c>
      <c r="M211" s="65">
        <f>E211*'Unit Prices'!$D$12</f>
        <v>61052.743207378277</v>
      </c>
      <c r="N211" s="65">
        <f>E211*(F211/12+2)*J211/27*'Unit Prices'!$D$37</f>
        <v>14824.311915800539</v>
      </c>
      <c r="O211" s="65">
        <f>E211*(F211/12+4)/9*'Unit Prices'!$D$38</f>
        <v>15507.641230102341</v>
      </c>
      <c r="P211" s="65">
        <v>0</v>
      </c>
      <c r="Q211" s="64">
        <f t="shared" si="6"/>
        <v>91384.69635328115</v>
      </c>
      <c r="R211" s="99">
        <v>13288.27</v>
      </c>
      <c r="S211" s="26">
        <v>824</v>
      </c>
      <c r="T211" s="53">
        <f t="shared" si="7"/>
        <v>5666.726353024409</v>
      </c>
    </row>
    <row r="212" spans="2:20" x14ac:dyDescent="0.25">
      <c r="B212" s="50"/>
      <c r="C212" s="51"/>
      <c r="D212" s="57">
        <v>208</v>
      </c>
      <c r="E212" s="60">
        <v>140.23855699999999</v>
      </c>
      <c r="F212" s="57">
        <v>10</v>
      </c>
      <c r="G212" s="57" t="s">
        <v>279</v>
      </c>
      <c r="H212" s="61" t="s">
        <v>675</v>
      </c>
      <c r="I212" s="61" t="s">
        <v>220</v>
      </c>
      <c r="J212" s="62">
        <v>9.6050000000000004</v>
      </c>
      <c r="K212" s="57" t="s">
        <v>105</v>
      </c>
      <c r="L212" s="57">
        <v>1960</v>
      </c>
      <c r="M212" s="65">
        <f>E212*'Unit Prices'!$D$13</f>
        <v>23595.256964355347</v>
      </c>
      <c r="N212" s="65">
        <f>E212*(F212/12+2)*J212/27*'Unit Prices'!$D$37</f>
        <v>6447.0407185822669</v>
      </c>
      <c r="O212" s="65">
        <f>E212*(F212/12+4)/9*'Unit Prices'!$D$38</f>
        <v>5343.4149528827911</v>
      </c>
      <c r="P212" s="65">
        <v>0</v>
      </c>
      <c r="Q212" s="64">
        <f t="shared" si="6"/>
        <v>35385.712635820404</v>
      </c>
      <c r="R212" s="99">
        <v>13288.27</v>
      </c>
      <c r="S212" s="26">
        <v>824</v>
      </c>
      <c r="T212" s="53">
        <f t="shared" si="7"/>
        <v>2194.2530676992574</v>
      </c>
    </row>
    <row r="213" spans="2:20" x14ac:dyDescent="0.25">
      <c r="B213" s="50"/>
      <c r="C213" s="51"/>
      <c r="D213" s="57">
        <v>209</v>
      </c>
      <c r="E213" s="60">
        <v>6.7355499999999999</v>
      </c>
      <c r="F213" s="57">
        <v>20</v>
      </c>
      <c r="G213" s="57" t="s">
        <v>207</v>
      </c>
      <c r="H213" s="61" t="s">
        <v>209</v>
      </c>
      <c r="I213" s="61" t="s">
        <v>210</v>
      </c>
      <c r="J213" s="62">
        <v>9.875</v>
      </c>
      <c r="K213" s="57" t="s">
        <v>105</v>
      </c>
      <c r="L213" s="57">
        <v>1960</v>
      </c>
      <c r="M213" s="65">
        <f>E213*'Unit Prices'!$D$25</f>
        <v>2034.4101663211165</v>
      </c>
      <c r="N213" s="65">
        <f>E213*(F213/12+2)*J213/27*'Unit Prices'!$D$37</f>
        <v>411.98322952392124</v>
      </c>
      <c r="O213" s="65">
        <f>E213*(F213/12+4)/9*'Unit Prices'!$D$38</f>
        <v>300.88840391773914</v>
      </c>
      <c r="P213" s="65">
        <v>0</v>
      </c>
      <c r="Q213" s="64">
        <f t="shared" si="6"/>
        <v>2747.2817997627772</v>
      </c>
      <c r="R213" s="99">
        <v>13288.27</v>
      </c>
      <c r="S213" s="26">
        <v>824</v>
      </c>
      <c r="T213" s="53">
        <f t="shared" si="7"/>
        <v>170.35778193884744</v>
      </c>
    </row>
    <row r="214" spans="2:20" x14ac:dyDescent="0.25">
      <c r="B214" s="50"/>
      <c r="C214" s="51"/>
      <c r="D214" s="57">
        <v>210</v>
      </c>
      <c r="E214" s="60">
        <v>44.321227</v>
      </c>
      <c r="F214" s="57">
        <v>24</v>
      </c>
      <c r="G214" s="57" t="s">
        <v>207</v>
      </c>
      <c r="H214" s="61" t="s">
        <v>210</v>
      </c>
      <c r="I214" s="61" t="s">
        <v>219</v>
      </c>
      <c r="J214" s="62">
        <v>11.95</v>
      </c>
      <c r="K214" s="57" t="s">
        <v>105</v>
      </c>
      <c r="L214" s="57">
        <v>1960</v>
      </c>
      <c r="M214" s="65">
        <f>E214*'Unit Prices'!$D$28</f>
        <v>14240.335659281563</v>
      </c>
      <c r="N214" s="65">
        <f>E214*(F214/12+2)*J214/27*'Unit Prices'!$D$37</f>
        <v>3578.8014958657136</v>
      </c>
      <c r="O214" s="65">
        <f>E214*(F214/12+4)/9*'Unit Prices'!$D$38</f>
        <v>2096.3690770761505</v>
      </c>
      <c r="P214" s="65">
        <v>0</v>
      </c>
      <c r="Q214" s="64">
        <f t="shared" si="6"/>
        <v>19915.506232223426</v>
      </c>
      <c r="R214" s="99">
        <v>13288.27</v>
      </c>
      <c r="S214" s="26">
        <v>824</v>
      </c>
      <c r="T214" s="53">
        <f t="shared" si="7"/>
        <v>1234.9521145605938</v>
      </c>
    </row>
    <row r="215" spans="2:20" x14ac:dyDescent="0.25">
      <c r="B215" s="50"/>
      <c r="C215" s="51"/>
      <c r="D215" s="57">
        <v>211</v>
      </c>
      <c r="E215" s="60">
        <v>63.893225000000001</v>
      </c>
      <c r="F215" s="57">
        <v>24</v>
      </c>
      <c r="G215" s="57" t="s">
        <v>207</v>
      </c>
      <c r="H215" s="61" t="s">
        <v>219</v>
      </c>
      <c r="I215" s="61" t="s">
        <v>220</v>
      </c>
      <c r="J215" s="62">
        <v>11.92</v>
      </c>
      <c r="K215" s="57" t="s">
        <v>105</v>
      </c>
      <c r="L215" s="57">
        <v>1960</v>
      </c>
      <c r="M215" s="65">
        <f>E215*'Unit Prices'!$D$28</f>
        <v>20528.78568443063</v>
      </c>
      <c r="N215" s="65">
        <f>E215*(F215/12+2)*J215/27*'Unit Prices'!$D$37</f>
        <v>5146.2276626374996</v>
      </c>
      <c r="O215" s="65">
        <f>E215*(F215/12+4)/9*'Unit Prices'!$D$38</f>
        <v>3022.1135602736995</v>
      </c>
      <c r="P215" s="65">
        <v>0</v>
      </c>
      <c r="Q215" s="64">
        <f t="shared" si="6"/>
        <v>28697.12690734183</v>
      </c>
      <c r="R215" s="99">
        <v>13288.27</v>
      </c>
      <c r="S215" s="26">
        <v>824</v>
      </c>
      <c r="T215" s="53">
        <f t="shared" si="7"/>
        <v>1779.4966968348526</v>
      </c>
    </row>
    <row r="216" spans="2:20" x14ac:dyDescent="0.25">
      <c r="B216" s="50"/>
      <c r="C216" s="51"/>
      <c r="D216" s="57">
        <v>212</v>
      </c>
      <c r="E216" s="60">
        <v>125.91360899999999</v>
      </c>
      <c r="F216" s="57">
        <v>24</v>
      </c>
      <c r="G216" s="57" t="s">
        <v>207</v>
      </c>
      <c r="H216" s="61" t="s">
        <v>211</v>
      </c>
      <c r="I216" s="61" t="s">
        <v>212</v>
      </c>
      <c r="J216" s="62">
        <v>7.7350000000000003</v>
      </c>
      <c r="K216" s="57" t="s">
        <v>105</v>
      </c>
      <c r="L216" s="57">
        <v>1960</v>
      </c>
      <c r="M216" s="65">
        <f>E216*'Unit Prices'!$D$27</f>
        <v>39817.726121561049</v>
      </c>
      <c r="N216" s="65">
        <f>E216*(F216/12+2)*J216/27*'Unit Prices'!$D$37</f>
        <v>6580.9852895357863</v>
      </c>
      <c r="O216" s="65">
        <f>E216*(F216/12+4)/9*'Unit Prices'!$D$38</f>
        <v>5955.642795959986</v>
      </c>
      <c r="P216" s="65">
        <v>0</v>
      </c>
      <c r="Q216" s="64">
        <f t="shared" si="6"/>
        <v>52354.354207056822</v>
      </c>
      <c r="R216" s="99">
        <v>13288.27</v>
      </c>
      <c r="S216" s="26">
        <v>824</v>
      </c>
      <c r="T216" s="53">
        <f t="shared" si="7"/>
        <v>3246.4713515465005</v>
      </c>
    </row>
    <row r="217" spans="2:20" x14ac:dyDescent="0.25">
      <c r="B217" s="50"/>
      <c r="C217" s="51"/>
      <c r="D217" s="57">
        <v>213</v>
      </c>
      <c r="E217" s="60">
        <v>271.44406800000002</v>
      </c>
      <c r="F217" s="57">
        <v>24</v>
      </c>
      <c r="G217" s="57" t="s">
        <v>207</v>
      </c>
      <c r="H217" s="61" t="s">
        <v>212</v>
      </c>
      <c r="I217" s="61" t="s">
        <v>213</v>
      </c>
      <c r="J217" s="62">
        <v>8.8150000000000013</v>
      </c>
      <c r="K217" s="57" t="s">
        <v>112</v>
      </c>
      <c r="L217" s="57">
        <v>1960</v>
      </c>
      <c r="M217" s="65">
        <f>E217*'Unit Prices'!$D$28</f>
        <v>87214.522310965127</v>
      </c>
      <c r="N217" s="65">
        <v>0</v>
      </c>
      <c r="O217" s="65">
        <v>0</v>
      </c>
      <c r="P217" s="65">
        <f>E217*10/9*'Unit Prices'!$D$39</f>
        <v>4585.4112676637824</v>
      </c>
      <c r="Q217" s="64">
        <f t="shared" si="6"/>
        <v>91799.933578628916</v>
      </c>
      <c r="R217" s="99">
        <v>13288.27</v>
      </c>
      <c r="S217" s="26">
        <v>824</v>
      </c>
      <c r="T217" s="53">
        <f t="shared" si="7"/>
        <v>5692.4750376678248</v>
      </c>
    </row>
    <row r="218" spans="2:20" x14ac:dyDescent="0.25">
      <c r="B218" s="50"/>
      <c r="C218" s="51"/>
      <c r="D218" s="57">
        <v>214</v>
      </c>
      <c r="E218" s="60">
        <v>359.34050400000001</v>
      </c>
      <c r="F218" s="57">
        <v>24</v>
      </c>
      <c r="G218" s="57" t="s">
        <v>207</v>
      </c>
      <c r="H218" s="61" t="s">
        <v>213</v>
      </c>
      <c r="I218" s="61" t="s">
        <v>174</v>
      </c>
      <c r="J218" s="62">
        <v>8</v>
      </c>
      <c r="K218" s="57" t="s">
        <v>112</v>
      </c>
      <c r="L218" s="57">
        <v>1960</v>
      </c>
      <c r="M218" s="65">
        <f>E218*'Unit Prices'!$D$27</f>
        <v>113634.43464364295</v>
      </c>
      <c r="N218" s="65">
        <v>0</v>
      </c>
      <c r="O218" s="65">
        <v>0</v>
      </c>
      <c r="P218" s="65">
        <f>E218*10/9*'Unit Prices'!$D$39</f>
        <v>6070.2155258356288</v>
      </c>
      <c r="Q218" s="64">
        <f t="shared" si="6"/>
        <v>119704.65016947858</v>
      </c>
      <c r="R218" s="99">
        <v>13288.27</v>
      </c>
      <c r="S218" s="26">
        <v>824</v>
      </c>
      <c r="T218" s="53">
        <f t="shared" si="7"/>
        <v>7422.8347060716214</v>
      </c>
    </row>
    <row r="219" spans="2:20" x14ac:dyDescent="0.25">
      <c r="B219" s="50"/>
      <c r="C219" s="51"/>
      <c r="D219" s="57">
        <v>215</v>
      </c>
      <c r="E219" s="60">
        <v>434.29556100000002</v>
      </c>
      <c r="F219" s="57">
        <v>30</v>
      </c>
      <c r="G219" s="57" t="s">
        <v>207</v>
      </c>
      <c r="H219" s="61" t="s">
        <v>224</v>
      </c>
      <c r="I219" s="61" t="s">
        <v>225</v>
      </c>
      <c r="J219" s="62">
        <v>9.4899999999999984</v>
      </c>
      <c r="K219" s="57" t="s">
        <v>112</v>
      </c>
      <c r="L219" s="57">
        <v>1960</v>
      </c>
      <c r="M219" s="65">
        <f>E219*'Unit Prices'!$D$31</f>
        <v>218771.61261291537</v>
      </c>
      <c r="N219" s="65">
        <v>0</v>
      </c>
      <c r="O219" s="65">
        <v>0</v>
      </c>
      <c r="P219" s="65">
        <f>E219*10/9*'Unit Prices'!$D$39</f>
        <v>7336.4055202184891</v>
      </c>
      <c r="Q219" s="64">
        <f t="shared" si="6"/>
        <v>226108.01813313385</v>
      </c>
      <c r="R219" s="99">
        <v>13288.27</v>
      </c>
      <c r="S219" s="26">
        <v>824</v>
      </c>
      <c r="T219" s="53">
        <f t="shared" si="7"/>
        <v>14020.86253076603</v>
      </c>
    </row>
    <row r="220" spans="2:20" x14ac:dyDescent="0.25">
      <c r="B220" s="50"/>
      <c r="C220" s="51"/>
      <c r="D220" s="57">
        <v>216</v>
      </c>
      <c r="E220" s="60">
        <v>264.33551899999998</v>
      </c>
      <c r="F220" s="57">
        <v>30</v>
      </c>
      <c r="G220" s="57" t="s">
        <v>207</v>
      </c>
      <c r="H220" s="61" t="s">
        <v>218</v>
      </c>
      <c r="I220" s="61" t="s">
        <v>224</v>
      </c>
      <c r="J220" s="62">
        <v>9.4550000000000001</v>
      </c>
      <c r="K220" s="57" t="s">
        <v>112</v>
      </c>
      <c r="L220" s="57">
        <v>1960</v>
      </c>
      <c r="M220" s="65">
        <f>E220*'Unit Prices'!$D$31</f>
        <v>133156.11062048576</v>
      </c>
      <c r="N220" s="65">
        <v>0</v>
      </c>
      <c r="O220" s="65">
        <v>0</v>
      </c>
      <c r="P220" s="65">
        <f>E220*10/9*'Unit Prices'!$D$39</f>
        <v>4465.3289946507639</v>
      </c>
      <c r="Q220" s="64">
        <f t="shared" si="6"/>
        <v>137621.43961513654</v>
      </c>
      <c r="R220" s="99">
        <v>13288.27</v>
      </c>
      <c r="S220" s="26">
        <v>824</v>
      </c>
      <c r="T220" s="53">
        <f t="shared" si="7"/>
        <v>8533.8472384194865</v>
      </c>
    </row>
    <row r="221" spans="2:20" x14ac:dyDescent="0.25">
      <c r="B221" s="50"/>
      <c r="C221" s="51"/>
      <c r="D221" s="57">
        <v>217</v>
      </c>
      <c r="E221" s="60">
        <v>169.21710999999999</v>
      </c>
      <c r="F221" s="57">
        <v>20</v>
      </c>
      <c r="G221" s="57" t="s">
        <v>279</v>
      </c>
      <c r="H221" s="61" t="s">
        <v>775</v>
      </c>
      <c r="I221" s="61" t="s">
        <v>776</v>
      </c>
      <c r="J221" s="62">
        <v>6.6749999999999998</v>
      </c>
      <c r="K221" s="57" t="s">
        <v>105</v>
      </c>
      <c r="L221" s="57">
        <v>1960</v>
      </c>
      <c r="M221" s="65">
        <f>E221*'Unit Prices'!$D$24</f>
        <v>44936.035492965289</v>
      </c>
      <c r="N221" s="65">
        <f>E221*(F221/12+2)*J221/27*'Unit Prices'!$D$37</f>
        <v>6996.2434395058881</v>
      </c>
      <c r="O221" s="65">
        <f>E221*(F221/12+4)/9*'Unit Prices'!$D$38</f>
        <v>7559.2143393594433</v>
      </c>
      <c r="P221" s="65">
        <v>0</v>
      </c>
      <c r="Q221" s="64">
        <f t="shared" si="6"/>
        <v>59491.493271830623</v>
      </c>
      <c r="R221" s="99">
        <v>13288.27</v>
      </c>
      <c r="S221" s="26">
        <v>824</v>
      </c>
      <c r="T221" s="53">
        <f t="shared" si="7"/>
        <v>3689.0423249970409</v>
      </c>
    </row>
    <row r="222" spans="2:20" x14ac:dyDescent="0.25">
      <c r="B222" s="50"/>
      <c r="C222" s="51"/>
      <c r="D222" s="57">
        <v>218</v>
      </c>
      <c r="E222" s="60">
        <v>186.699578</v>
      </c>
      <c r="F222" s="57">
        <v>20</v>
      </c>
      <c r="G222" s="57" t="s">
        <v>279</v>
      </c>
      <c r="H222" s="61" t="s">
        <v>776</v>
      </c>
      <c r="I222" s="61" t="s">
        <v>596</v>
      </c>
      <c r="J222" s="62">
        <v>7.3249999999999993</v>
      </c>
      <c r="K222" s="57" t="s">
        <v>105</v>
      </c>
      <c r="L222" s="57">
        <v>1960</v>
      </c>
      <c r="M222" s="65">
        <f>E222*'Unit Prices'!$D$24</f>
        <v>49578.549494963256</v>
      </c>
      <c r="N222" s="65">
        <f>E222*(F222/12+2)*J222/27*'Unit Prices'!$D$37</f>
        <v>8470.7201559725727</v>
      </c>
      <c r="O222" s="65">
        <f>E222*(F222/12+4)/9*'Unit Prices'!$D$38</f>
        <v>8340.1857363593826</v>
      </c>
      <c r="P222" s="65">
        <v>0</v>
      </c>
      <c r="Q222" s="64">
        <f t="shared" si="6"/>
        <v>66389.455387295209</v>
      </c>
      <c r="R222" s="99">
        <v>13288.27</v>
      </c>
      <c r="S222" s="26">
        <v>824</v>
      </c>
      <c r="T222" s="53">
        <f t="shared" si="7"/>
        <v>4116.7820370244772</v>
      </c>
    </row>
    <row r="223" spans="2:20" x14ac:dyDescent="0.25">
      <c r="B223" s="50"/>
      <c r="C223" s="51"/>
      <c r="D223" s="57">
        <v>219</v>
      </c>
      <c r="E223" s="60">
        <v>66.337065999999993</v>
      </c>
      <c r="F223" s="57">
        <v>20</v>
      </c>
      <c r="G223" s="57" t="s">
        <v>279</v>
      </c>
      <c r="H223" s="61" t="s">
        <v>596</v>
      </c>
      <c r="I223" s="61" t="s">
        <v>212</v>
      </c>
      <c r="J223" s="62">
        <v>9.0300000000000011</v>
      </c>
      <c r="K223" s="57" t="s">
        <v>105</v>
      </c>
      <c r="L223" s="57">
        <v>1960</v>
      </c>
      <c r="M223" s="65">
        <f>E223*'Unit Prices'!$D$25</f>
        <v>20036.493155616819</v>
      </c>
      <c r="N223" s="65">
        <f>E223*(F223/12+2)*J223/27*'Unit Prices'!$D$37</f>
        <v>3710.3371833471656</v>
      </c>
      <c r="O223" s="65">
        <f>E223*(F223/12+4)/9*'Unit Prices'!$D$38</f>
        <v>2963.3888708903828</v>
      </c>
      <c r="P223" s="65">
        <v>0</v>
      </c>
      <c r="Q223" s="64">
        <f t="shared" si="6"/>
        <v>26710.219209854367</v>
      </c>
      <c r="R223" s="99">
        <v>13288.27</v>
      </c>
      <c r="S223" s="26">
        <v>824</v>
      </c>
      <c r="T223" s="53">
        <f t="shared" si="7"/>
        <v>1656.28939123904</v>
      </c>
    </row>
    <row r="224" spans="2:20" x14ac:dyDescent="0.25">
      <c r="B224" s="50"/>
      <c r="C224" s="51"/>
      <c r="D224" s="57">
        <v>220</v>
      </c>
      <c r="E224" s="60">
        <v>341.94628599999999</v>
      </c>
      <c r="F224" s="57">
        <v>8</v>
      </c>
      <c r="G224" s="57" t="s">
        <v>279</v>
      </c>
      <c r="H224" s="61" t="s">
        <v>325</v>
      </c>
      <c r="I224" s="61" t="s">
        <v>326</v>
      </c>
      <c r="J224" s="62">
        <v>4.835</v>
      </c>
      <c r="K224" s="57" t="s">
        <v>105</v>
      </c>
      <c r="L224" s="57">
        <v>1960</v>
      </c>
      <c r="M224" s="65">
        <f>E224*'Unit Prices'!$D$9</f>
        <v>45055.771679377489</v>
      </c>
      <c r="N224" s="65">
        <f>E224*(F224/12+2)*J224/27*'Unit Prices'!$D$37</f>
        <v>7447.6805493945349</v>
      </c>
      <c r="O224" s="65">
        <f>E224*(F224/12+4)/9*'Unit Prices'!$D$38</f>
        <v>12579.674144099699</v>
      </c>
      <c r="P224" s="65">
        <v>0</v>
      </c>
      <c r="Q224" s="64">
        <f t="shared" si="6"/>
        <v>65083.126372871724</v>
      </c>
      <c r="R224" s="99">
        <v>13288.27</v>
      </c>
      <c r="S224" s="26">
        <v>824</v>
      </c>
      <c r="T224" s="53">
        <f t="shared" si="7"/>
        <v>4035.7771275904461</v>
      </c>
    </row>
    <row r="225" spans="2:20" x14ac:dyDescent="0.25">
      <c r="B225" s="50"/>
      <c r="C225" s="51"/>
      <c r="D225" s="57">
        <v>221</v>
      </c>
      <c r="E225" s="60">
        <v>345.338752</v>
      </c>
      <c r="F225" s="57">
        <v>8</v>
      </c>
      <c r="G225" s="57" t="s">
        <v>279</v>
      </c>
      <c r="H225" s="61" t="s">
        <v>368</v>
      </c>
      <c r="I225" s="61" t="s">
        <v>369</v>
      </c>
      <c r="J225" s="62">
        <v>6.0449999999999999</v>
      </c>
      <c r="K225" s="57" t="s">
        <v>105</v>
      </c>
      <c r="L225" s="57">
        <v>1960</v>
      </c>
      <c r="M225" s="65">
        <f>E225*'Unit Prices'!$D$9</f>
        <v>45502.772216549725</v>
      </c>
      <c r="N225" s="65">
        <f>E225*(F225/12+2)*J225/27*'Unit Prices'!$D$37</f>
        <v>9403.9062580869449</v>
      </c>
      <c r="O225" s="65">
        <f>E225*(F225/12+4)/9*'Unit Prices'!$D$38</f>
        <v>12704.47771288283</v>
      </c>
      <c r="P225" s="65">
        <v>0</v>
      </c>
      <c r="Q225" s="64">
        <f t="shared" si="6"/>
        <v>67611.156187519504</v>
      </c>
      <c r="R225" s="99">
        <v>13288.27</v>
      </c>
      <c r="S225" s="26">
        <v>824</v>
      </c>
      <c r="T225" s="53">
        <f t="shared" si="7"/>
        <v>4192.5391867049711</v>
      </c>
    </row>
    <row r="226" spans="2:20" x14ac:dyDescent="0.25">
      <c r="B226" s="50"/>
      <c r="C226" s="51"/>
      <c r="D226" s="57">
        <v>222</v>
      </c>
      <c r="E226" s="60">
        <v>26.420756999999998</v>
      </c>
      <c r="F226" s="57">
        <v>8</v>
      </c>
      <c r="G226" s="57" t="s">
        <v>279</v>
      </c>
      <c r="H226" s="61" t="s">
        <v>326</v>
      </c>
      <c r="I226" s="61" t="s">
        <v>265</v>
      </c>
      <c r="J226" s="62">
        <v>6.2200000000000006</v>
      </c>
      <c r="K226" s="57" t="s">
        <v>105</v>
      </c>
      <c r="L226" s="57">
        <v>1960</v>
      </c>
      <c r="M226" s="65">
        <f>E226*'Unit Prices'!$D$9</f>
        <v>3481.2707250410508</v>
      </c>
      <c r="N226" s="65">
        <f>E226*(F226/12+2)*J226/27*'Unit Prices'!$D$37</f>
        <v>740.29073195744752</v>
      </c>
      <c r="O226" s="65">
        <f>E226*(F226/12+4)/9*'Unit Prices'!$D$38</f>
        <v>971.97872095163257</v>
      </c>
      <c r="P226" s="65">
        <v>0</v>
      </c>
      <c r="Q226" s="64">
        <f t="shared" si="6"/>
        <v>5193.5401779501308</v>
      </c>
      <c r="R226" s="99">
        <v>13288.27</v>
      </c>
      <c r="S226" s="26">
        <v>824</v>
      </c>
      <c r="T226" s="53">
        <f t="shared" si="7"/>
        <v>322.04922887862057</v>
      </c>
    </row>
    <row r="227" spans="2:20" x14ac:dyDescent="0.25">
      <c r="B227" s="50"/>
      <c r="C227" s="51"/>
      <c r="D227" s="57">
        <v>223</v>
      </c>
      <c r="E227" s="60">
        <v>14.636524</v>
      </c>
      <c r="F227" s="57">
        <v>8</v>
      </c>
      <c r="G227" s="57" t="s">
        <v>263</v>
      </c>
      <c r="H227" s="61" t="s">
        <v>265</v>
      </c>
      <c r="I227" s="61" t="s">
        <v>216</v>
      </c>
      <c r="J227" s="62">
        <v>7.52</v>
      </c>
      <c r="K227" s="57" t="s">
        <v>105</v>
      </c>
      <c r="L227" s="57">
        <v>1960</v>
      </c>
      <c r="M227" s="65">
        <f>E227*'Unit Prices'!$D$9</f>
        <v>1928.548168304214</v>
      </c>
      <c r="N227" s="65">
        <f>E227*(F227/12+2)*J227/27*'Unit Prices'!$D$37</f>
        <v>495.81819574863891</v>
      </c>
      <c r="O227" s="65">
        <f>E227*(F227/12+4)/9*'Unit Prices'!$D$38</f>
        <v>538.45504414191748</v>
      </c>
      <c r="P227" s="65">
        <v>0</v>
      </c>
      <c r="Q227" s="64">
        <f t="shared" si="6"/>
        <v>2962.8214081947704</v>
      </c>
      <c r="R227" s="99">
        <v>13288.27</v>
      </c>
      <c r="S227" s="26">
        <v>824</v>
      </c>
      <c r="T227" s="53">
        <f t="shared" si="7"/>
        <v>183.72330185588422</v>
      </c>
    </row>
    <row r="228" spans="2:20" x14ac:dyDescent="0.25">
      <c r="B228" s="50"/>
      <c r="C228" s="51"/>
      <c r="D228" s="57">
        <v>224</v>
      </c>
      <c r="E228" s="60">
        <v>236.13097300000001</v>
      </c>
      <c r="F228" s="57">
        <v>24</v>
      </c>
      <c r="G228" s="57" t="s">
        <v>207</v>
      </c>
      <c r="H228" s="61" t="s">
        <v>216</v>
      </c>
      <c r="I228" s="61" t="s">
        <v>218</v>
      </c>
      <c r="J228" s="62">
        <v>9.17</v>
      </c>
      <c r="K228" s="57" t="s">
        <v>112</v>
      </c>
      <c r="L228" s="57">
        <v>1960</v>
      </c>
      <c r="M228" s="65">
        <f>E228*'Unit Prices'!$D$28</f>
        <v>75868.484306013284</v>
      </c>
      <c r="N228" s="65">
        <v>0</v>
      </c>
      <c r="O228" s="65">
        <v>0</v>
      </c>
      <c r="P228" s="65">
        <f>E228*10/9*'Unit Prices'!$D$39</f>
        <v>3988.8793010522231</v>
      </c>
      <c r="Q228" s="64">
        <f t="shared" si="6"/>
        <v>79857.363607065505</v>
      </c>
      <c r="R228" s="99">
        <v>13288.27</v>
      </c>
      <c r="S228" s="26">
        <v>824</v>
      </c>
      <c r="T228" s="53">
        <f t="shared" si="7"/>
        <v>4951.9213270216496</v>
      </c>
    </row>
    <row r="229" spans="2:20" x14ac:dyDescent="0.25">
      <c r="B229" s="50"/>
      <c r="C229" s="51"/>
      <c r="D229" s="57">
        <v>225</v>
      </c>
      <c r="E229" s="60">
        <v>317.17604899999998</v>
      </c>
      <c r="F229" s="57">
        <v>24</v>
      </c>
      <c r="G229" s="57" t="s">
        <v>207</v>
      </c>
      <c r="H229" s="61" t="s">
        <v>215</v>
      </c>
      <c r="I229" s="61" t="s">
        <v>216</v>
      </c>
      <c r="J229" s="62">
        <v>8.3949999999999996</v>
      </c>
      <c r="K229" s="57" t="s">
        <v>105</v>
      </c>
      <c r="L229" s="57">
        <v>1960</v>
      </c>
      <c r="M229" s="65">
        <f>E229*'Unit Prices'!$D$28</f>
        <v>101908.13085668265</v>
      </c>
      <c r="N229" s="65">
        <f>E229*(F229/12+2)*J229/27*'Unit Prices'!$D$37</f>
        <v>17991.982303719258</v>
      </c>
      <c r="O229" s="65">
        <f>E229*(F229/12+4)/9*'Unit Prices'!$D$38</f>
        <v>15002.248496251914</v>
      </c>
      <c r="P229" s="65">
        <v>0</v>
      </c>
      <c r="Q229" s="64">
        <f t="shared" si="6"/>
        <v>134902.36165665381</v>
      </c>
      <c r="R229" s="99">
        <v>13288.27</v>
      </c>
      <c r="S229" s="26">
        <v>824</v>
      </c>
      <c r="T229" s="53">
        <f t="shared" si="7"/>
        <v>8365.2383647444512</v>
      </c>
    </row>
    <row r="230" spans="2:20" x14ac:dyDescent="0.25">
      <c r="B230" s="50"/>
      <c r="C230" s="51"/>
      <c r="D230" s="57">
        <v>226</v>
      </c>
      <c r="E230" s="60">
        <v>107.73496299999999</v>
      </c>
      <c r="F230" s="57">
        <v>24</v>
      </c>
      <c r="G230" s="57" t="s">
        <v>207</v>
      </c>
      <c r="H230" s="61" t="s">
        <v>217</v>
      </c>
      <c r="I230" s="61" t="s">
        <v>215</v>
      </c>
      <c r="J230" s="62">
        <v>8.625</v>
      </c>
      <c r="K230" s="57" t="s">
        <v>112</v>
      </c>
      <c r="L230" s="57">
        <v>1960</v>
      </c>
      <c r="M230" s="65">
        <f>E230*'Unit Prices'!$D$28</f>
        <v>34615.062334810355</v>
      </c>
      <c r="N230" s="65">
        <v>0</v>
      </c>
      <c r="O230" s="65">
        <v>0</v>
      </c>
      <c r="P230" s="65">
        <f>E230*10/9*'Unit Prices'!$D$39</f>
        <v>1819.9296705999136</v>
      </c>
      <c r="Q230" s="64">
        <f t="shared" si="6"/>
        <v>36434.992005410269</v>
      </c>
      <c r="R230" s="99">
        <v>13288.27</v>
      </c>
      <c r="S230" s="26">
        <v>824</v>
      </c>
      <c r="T230" s="53">
        <f t="shared" si="7"/>
        <v>2259.318437423236</v>
      </c>
    </row>
    <row r="231" spans="2:20" x14ac:dyDescent="0.25">
      <c r="B231" s="50"/>
      <c r="C231" s="51"/>
      <c r="D231" s="57">
        <v>227</v>
      </c>
      <c r="E231" s="60">
        <v>177.16562999999999</v>
      </c>
      <c r="F231" s="57">
        <v>8</v>
      </c>
      <c r="G231" s="57" t="s">
        <v>279</v>
      </c>
      <c r="H231" s="61" t="s">
        <v>576</v>
      </c>
      <c r="I231" s="61" t="s">
        <v>174</v>
      </c>
      <c r="J231" s="62">
        <v>8</v>
      </c>
      <c r="K231" s="57" t="s">
        <v>105</v>
      </c>
      <c r="L231" s="57">
        <v>1960</v>
      </c>
      <c r="M231" s="65">
        <f>E231*'Unit Prices'!$D$9</f>
        <v>23343.824751215667</v>
      </c>
      <c r="N231" s="65">
        <f>E231*(F231/12+2)*J231/27*'Unit Prices'!$D$37</f>
        <v>6384.6358293923195</v>
      </c>
      <c r="O231" s="65">
        <f>E231*(F231/12+4)/9*'Unit Prices'!$D$38</f>
        <v>6517.6490758379932</v>
      </c>
      <c r="P231" s="65">
        <v>0</v>
      </c>
      <c r="Q231" s="64">
        <f t="shared" si="6"/>
        <v>36246.10965644598</v>
      </c>
      <c r="R231" s="99">
        <v>13288.27</v>
      </c>
      <c r="S231" s="26">
        <v>824</v>
      </c>
      <c r="T231" s="53">
        <f t="shared" si="7"/>
        <v>2247.6059228862364</v>
      </c>
    </row>
    <row r="232" spans="2:20" x14ac:dyDescent="0.25">
      <c r="B232" s="50"/>
      <c r="C232" s="51"/>
      <c r="D232" s="57">
        <v>228</v>
      </c>
      <c r="E232" s="60">
        <v>297.38676700000002</v>
      </c>
      <c r="F232" s="57">
        <v>24</v>
      </c>
      <c r="G232" s="57" t="s">
        <v>207</v>
      </c>
      <c r="H232" s="61" t="s">
        <v>180</v>
      </c>
      <c r="I232" s="61" t="s">
        <v>217</v>
      </c>
      <c r="J232" s="62">
        <v>9.85</v>
      </c>
      <c r="K232" s="57" t="s">
        <v>112</v>
      </c>
      <c r="L232" s="57">
        <v>1960</v>
      </c>
      <c r="M232" s="65">
        <f>E232*'Unit Prices'!$D$28</f>
        <v>95549.867847940171</v>
      </c>
      <c r="N232" s="65">
        <v>0</v>
      </c>
      <c r="O232" s="65">
        <v>0</v>
      </c>
      <c r="P232" s="65">
        <f>E232*10/9*'Unit Prices'!$D$39</f>
        <v>5023.6523579358663</v>
      </c>
      <c r="Q232" s="64">
        <f t="shared" si="6"/>
        <v>100573.52020587603</v>
      </c>
      <c r="R232" s="99">
        <v>13288.27</v>
      </c>
      <c r="S232" s="26">
        <v>824</v>
      </c>
      <c r="T232" s="53">
        <f t="shared" si="7"/>
        <v>6236.5214320330524</v>
      </c>
    </row>
    <row r="233" spans="2:20" x14ac:dyDescent="0.25">
      <c r="B233" s="50"/>
      <c r="C233" s="51"/>
      <c r="D233" s="57">
        <v>229</v>
      </c>
      <c r="E233" s="60">
        <v>103.15943300000001</v>
      </c>
      <c r="F233" s="57">
        <v>24</v>
      </c>
      <c r="G233" s="57" t="s">
        <v>207</v>
      </c>
      <c r="H233" s="61" t="s">
        <v>214</v>
      </c>
      <c r="I233" s="61" t="s">
        <v>180</v>
      </c>
      <c r="J233" s="62">
        <v>9.5</v>
      </c>
      <c r="K233" s="57" t="s">
        <v>112</v>
      </c>
      <c r="L233" s="57">
        <v>1960</v>
      </c>
      <c r="M233" s="65">
        <f>E233*'Unit Prices'!$D$28</f>
        <v>33144.952244692307</v>
      </c>
      <c r="N233" s="65">
        <v>0</v>
      </c>
      <c r="O233" s="65">
        <v>0</v>
      </c>
      <c r="P233" s="65">
        <f>E233*10/9*'Unit Prices'!$D$39</f>
        <v>1742.6368162298797</v>
      </c>
      <c r="Q233" s="64">
        <f t="shared" si="6"/>
        <v>34887.58906092219</v>
      </c>
      <c r="R233" s="99">
        <v>13288.27</v>
      </c>
      <c r="S233" s="26">
        <v>824</v>
      </c>
      <c r="T233" s="53">
        <f t="shared" si="7"/>
        <v>2163.3646355921337</v>
      </c>
    </row>
    <row r="234" spans="2:20" x14ac:dyDescent="0.25">
      <c r="B234" s="50"/>
      <c r="C234" s="51"/>
      <c r="D234" s="57">
        <v>230</v>
      </c>
      <c r="E234" s="60">
        <v>143.462715</v>
      </c>
      <c r="F234" s="57">
        <v>24</v>
      </c>
      <c r="G234" s="57" t="s">
        <v>207</v>
      </c>
      <c r="H234" s="61" t="s">
        <v>203</v>
      </c>
      <c r="I234" s="61" t="s">
        <v>214</v>
      </c>
      <c r="J234" s="62">
        <v>8.2750000000000004</v>
      </c>
      <c r="K234" s="57" t="s">
        <v>112</v>
      </c>
      <c r="L234" s="57">
        <v>1960</v>
      </c>
      <c r="M234" s="65">
        <f>E234*'Unit Prices'!$D$28</f>
        <v>46094.328936151702</v>
      </c>
      <c r="N234" s="65">
        <v>0</v>
      </c>
      <c r="O234" s="65">
        <v>0</v>
      </c>
      <c r="P234" s="65">
        <f>E234*10/9*'Unit Prices'!$D$39</f>
        <v>2423.466295276115</v>
      </c>
      <c r="Q234" s="64">
        <f t="shared" si="6"/>
        <v>48517.795231427815</v>
      </c>
      <c r="R234" s="99">
        <v>13288.27</v>
      </c>
      <c r="S234" s="26">
        <v>824</v>
      </c>
      <c r="T234" s="53">
        <f t="shared" si="7"/>
        <v>3008.5679528408527</v>
      </c>
    </row>
    <row r="235" spans="2:20" x14ac:dyDescent="0.25">
      <c r="B235" s="50"/>
      <c r="C235" s="51"/>
      <c r="D235" s="57">
        <v>231</v>
      </c>
      <c r="E235" s="60">
        <v>157.00086899999999</v>
      </c>
      <c r="F235" s="57">
        <v>24</v>
      </c>
      <c r="G235" s="57" t="s">
        <v>64</v>
      </c>
      <c r="H235" s="61" t="s">
        <v>200</v>
      </c>
      <c r="I235" s="61" t="s">
        <v>203</v>
      </c>
      <c r="J235" s="62">
        <v>7.55</v>
      </c>
      <c r="K235" s="57" t="s">
        <v>112</v>
      </c>
      <c r="L235" s="57">
        <v>1990</v>
      </c>
      <c r="M235" s="65">
        <f>E235*'Unit Prices'!$D$27</f>
        <v>49648.46653461489</v>
      </c>
      <c r="N235" s="65">
        <v>0</v>
      </c>
      <c r="O235" s="65">
        <v>0</v>
      </c>
      <c r="P235" s="65">
        <f>E235*10/9*'Unit Prices'!$D$39</f>
        <v>2652.1616738576331</v>
      </c>
      <c r="Q235" s="64">
        <f t="shared" si="6"/>
        <v>52300.628208472524</v>
      </c>
      <c r="R235" s="99">
        <v>13288.27</v>
      </c>
      <c r="S235" s="26">
        <v>4732</v>
      </c>
      <c r="T235" s="53">
        <f t="shared" si="7"/>
        <v>18624.438898554286</v>
      </c>
    </row>
    <row r="236" spans="2:20" x14ac:dyDescent="0.25">
      <c r="B236" s="50"/>
      <c r="C236" s="51"/>
      <c r="D236" s="57">
        <v>232</v>
      </c>
      <c r="E236" s="60">
        <v>277.03518200000002</v>
      </c>
      <c r="F236" s="57">
        <v>8</v>
      </c>
      <c r="G236" s="57" t="s">
        <v>279</v>
      </c>
      <c r="H236" s="61" t="s">
        <v>389</v>
      </c>
      <c r="I236" s="61" t="s">
        <v>596</v>
      </c>
      <c r="J236" s="62">
        <v>8.2149999999999999</v>
      </c>
      <c r="K236" s="57" t="s">
        <v>105</v>
      </c>
      <c r="L236" s="57">
        <v>1960</v>
      </c>
      <c r="M236" s="65">
        <f>E236*'Unit Prices'!$D$10</f>
        <v>38187.65787090188</v>
      </c>
      <c r="N236" s="65">
        <f>E236*(F236/12+2)*J236/27*'Unit Prices'!$D$37</f>
        <v>10252.013379394084</v>
      </c>
      <c r="O236" s="65">
        <f>E236*(F236/12+4)/9*'Unit Prices'!$D$38</f>
        <v>10191.695183410633</v>
      </c>
      <c r="P236" s="65">
        <v>0</v>
      </c>
      <c r="Q236" s="64">
        <f t="shared" si="6"/>
        <v>58631.3664337066</v>
      </c>
      <c r="R236" s="99">
        <v>13288.27</v>
      </c>
      <c r="S236" s="26">
        <v>824</v>
      </c>
      <c r="T236" s="53">
        <f t="shared" si="7"/>
        <v>3635.7062237126611</v>
      </c>
    </row>
    <row r="237" spans="2:20" x14ac:dyDescent="0.25">
      <c r="B237" s="50"/>
      <c r="C237" s="51"/>
      <c r="D237" s="57">
        <v>233</v>
      </c>
      <c r="E237" s="60">
        <v>403.12924600000002</v>
      </c>
      <c r="F237" s="57">
        <v>8</v>
      </c>
      <c r="G237" s="57" t="s">
        <v>279</v>
      </c>
      <c r="H237" s="61" t="s">
        <v>632</v>
      </c>
      <c r="I237" s="61" t="s">
        <v>219</v>
      </c>
      <c r="J237" s="62">
        <v>10.074999999999999</v>
      </c>
      <c r="K237" s="57" t="s">
        <v>105</v>
      </c>
      <c r="L237" s="57">
        <v>1960</v>
      </c>
      <c r="M237" s="65">
        <f>E237*'Unit Prices'!$D$10</f>
        <v>55568.977242762761</v>
      </c>
      <c r="N237" s="65">
        <f>E237*(F237/12+2)*J237/27*'Unit Prices'!$D$37</f>
        <v>18295.994958197214</v>
      </c>
      <c r="O237" s="65">
        <f>E237*(F237/12+4)/9*'Unit Prices'!$D$38</f>
        <v>14830.500462393113</v>
      </c>
      <c r="P237" s="65">
        <v>0</v>
      </c>
      <c r="Q237" s="64">
        <f t="shared" si="6"/>
        <v>88695.472663353095</v>
      </c>
      <c r="R237" s="99">
        <v>13288.27</v>
      </c>
      <c r="S237" s="26">
        <v>824</v>
      </c>
      <c r="T237" s="53">
        <f t="shared" si="7"/>
        <v>5499.9687299101352</v>
      </c>
    </row>
    <row r="238" spans="2:20" x14ac:dyDescent="0.25">
      <c r="B238" s="50"/>
      <c r="C238" s="51"/>
      <c r="D238" s="57">
        <v>234</v>
      </c>
      <c r="E238" s="60">
        <v>192.78446600000001</v>
      </c>
      <c r="F238" s="57">
        <v>18</v>
      </c>
      <c r="G238" s="57" t="s">
        <v>279</v>
      </c>
      <c r="H238" s="61" t="s">
        <v>768</v>
      </c>
      <c r="I238" s="61" t="s">
        <v>769</v>
      </c>
      <c r="J238" s="62">
        <v>8.81</v>
      </c>
      <c r="K238" s="57" t="s">
        <v>105</v>
      </c>
      <c r="L238" s="57">
        <v>1960</v>
      </c>
      <c r="M238" s="65">
        <f>E238*'Unit Prices'!$D$22</f>
        <v>48654.226533499197</v>
      </c>
      <c r="N238" s="65">
        <f>E238*(F238/12+2)*J238/27*'Unit Prices'!$D$37</f>
        <v>10041.854586080641</v>
      </c>
      <c r="O238" s="65">
        <f>E238*(F238/12+4)/9*'Unit Prices'!$D$38</f>
        <v>8358.7136168662164</v>
      </c>
      <c r="P238" s="65">
        <v>0</v>
      </c>
      <c r="Q238" s="64">
        <f t="shared" si="6"/>
        <v>67054.794736446056</v>
      </c>
      <c r="R238" s="99">
        <v>13288.27</v>
      </c>
      <c r="S238" s="26">
        <v>824</v>
      </c>
      <c r="T238" s="53">
        <f t="shared" si="7"/>
        <v>4158.0394485385641</v>
      </c>
    </row>
    <row r="239" spans="2:20" x14ac:dyDescent="0.25">
      <c r="B239" s="50"/>
      <c r="C239" s="51"/>
      <c r="D239" s="57">
        <v>235</v>
      </c>
      <c r="E239" s="60">
        <v>308.655507</v>
      </c>
      <c r="F239" s="57">
        <v>8</v>
      </c>
      <c r="G239" s="57" t="s">
        <v>780</v>
      </c>
      <c r="H239" s="61" t="s">
        <v>782</v>
      </c>
      <c r="I239" s="61" t="s">
        <v>145</v>
      </c>
      <c r="J239" s="62">
        <v>9.24</v>
      </c>
      <c r="K239" s="57" t="s">
        <v>105</v>
      </c>
      <c r="L239" s="57">
        <v>1960</v>
      </c>
      <c r="M239" s="65">
        <f>E239*'Unit Prices'!$D$10</f>
        <v>42546.332260737043</v>
      </c>
      <c r="N239" s="65">
        <f>E239*(F239/12+2)*J239/27*'Unit Prices'!$D$37</f>
        <v>12847.323859124519</v>
      </c>
      <c r="O239" s="65">
        <f>E239*(F239/12+4)/9*'Unit Prices'!$D$38</f>
        <v>11354.957956296925</v>
      </c>
      <c r="P239" s="65">
        <v>0</v>
      </c>
      <c r="Q239" s="64">
        <f t="shared" si="6"/>
        <v>66748.614076158483</v>
      </c>
      <c r="R239" s="99">
        <v>13288.27</v>
      </c>
      <c r="S239" s="26">
        <v>824</v>
      </c>
      <c r="T239" s="53">
        <f t="shared" si="7"/>
        <v>4139.0533153491451</v>
      </c>
    </row>
    <row r="240" spans="2:20" x14ac:dyDescent="0.25">
      <c r="B240" s="50"/>
      <c r="C240" s="51"/>
      <c r="D240" s="57">
        <v>236</v>
      </c>
      <c r="E240" s="60">
        <v>106.087611</v>
      </c>
      <c r="F240" s="57">
        <v>8</v>
      </c>
      <c r="G240" s="57" t="s">
        <v>64</v>
      </c>
      <c r="H240" s="61" t="s">
        <v>144</v>
      </c>
      <c r="I240" s="61" t="s">
        <v>143</v>
      </c>
      <c r="J240" s="62">
        <v>7.9649999999999999</v>
      </c>
      <c r="K240" s="57" t="s">
        <v>105</v>
      </c>
      <c r="L240" s="63">
        <v>33239</v>
      </c>
      <c r="M240" s="65">
        <f>E240*'Unit Prices'!$D$9</f>
        <v>13978.391855458303</v>
      </c>
      <c r="N240" s="65">
        <f>E240*(F240/12+2)*J240/27*'Unit Prices'!$D$37</f>
        <v>3806.4236283324922</v>
      </c>
      <c r="O240" s="65">
        <f>E240*(F240/12+4)/9*'Unit Prices'!$D$38</f>
        <v>3902.7988656265352</v>
      </c>
      <c r="P240" s="65">
        <v>0</v>
      </c>
      <c r="Q240" s="64">
        <f t="shared" si="6"/>
        <v>21687.61434941733</v>
      </c>
      <c r="R240" s="99">
        <v>13288.27</v>
      </c>
      <c r="S240" s="26">
        <v>4777</v>
      </c>
      <c r="T240" s="53">
        <f t="shared" si="7"/>
        <v>7796.4801849425539</v>
      </c>
    </row>
    <row r="241" spans="2:20" x14ac:dyDescent="0.25">
      <c r="B241" s="50"/>
      <c r="C241" s="51"/>
      <c r="D241" s="57">
        <v>237</v>
      </c>
      <c r="E241" s="60">
        <v>228.535169</v>
      </c>
      <c r="F241" s="57">
        <v>8</v>
      </c>
      <c r="G241" s="57" t="s">
        <v>64</v>
      </c>
      <c r="H241" s="61" t="s">
        <v>143</v>
      </c>
      <c r="I241" s="61" t="s">
        <v>145</v>
      </c>
      <c r="J241" s="62">
        <v>9.48</v>
      </c>
      <c r="K241" s="57" t="s">
        <v>105</v>
      </c>
      <c r="L241" s="63">
        <v>33239</v>
      </c>
      <c r="M241" s="65">
        <f>E241*'Unit Prices'!$D$10</f>
        <v>31502.218534975607</v>
      </c>
      <c r="N241" s="65">
        <f>E241*(F241/12+2)*J241/27*'Unit Prices'!$D$37</f>
        <v>9759.5108402473452</v>
      </c>
      <c r="O241" s="65">
        <f>E241*(F241/12+4)/9*'Unit Prices'!$D$38</f>
        <v>8407.4548377658211</v>
      </c>
      <c r="P241" s="65">
        <v>0</v>
      </c>
      <c r="Q241" s="64">
        <f t="shared" si="6"/>
        <v>49669.184212988774</v>
      </c>
      <c r="R241" s="99">
        <v>13288.27</v>
      </c>
      <c r="S241" s="26">
        <v>4777</v>
      </c>
      <c r="T241" s="53">
        <f t="shared" si="7"/>
        <v>17855.574351322433</v>
      </c>
    </row>
    <row r="242" spans="2:20" x14ac:dyDescent="0.25">
      <c r="B242" s="50"/>
      <c r="C242" s="51"/>
      <c r="D242" s="57">
        <v>238</v>
      </c>
      <c r="E242" s="60">
        <v>151.338672</v>
      </c>
      <c r="F242" s="57">
        <v>8</v>
      </c>
      <c r="G242" s="57" t="s">
        <v>64</v>
      </c>
      <c r="H242" s="61" t="s">
        <v>146</v>
      </c>
      <c r="I242" s="61" t="s">
        <v>174</v>
      </c>
      <c r="J242" s="62">
        <v>7.6749999999999998</v>
      </c>
      <c r="K242" s="57" t="s">
        <v>105</v>
      </c>
      <c r="L242" s="57">
        <v>1990</v>
      </c>
      <c r="M242" s="65">
        <f>E242*'Unit Prices'!$D$9</f>
        <v>19940.794595710857</v>
      </c>
      <c r="N242" s="65">
        <f>E242*(F242/12+2)*J242/27*'Unit Prices'!$D$37</f>
        <v>5232.3281546010548</v>
      </c>
      <c r="O242" s="65">
        <f>E242*(F242/12+4)/9*'Unit Prices'!$D$38</f>
        <v>5567.5153002269644</v>
      </c>
      <c r="P242" s="65">
        <v>0</v>
      </c>
      <c r="Q242" s="64">
        <f t="shared" si="6"/>
        <v>30740.638050538877</v>
      </c>
      <c r="R242" s="99">
        <v>13288.27</v>
      </c>
      <c r="S242" s="26">
        <v>4732</v>
      </c>
      <c r="T242" s="53">
        <f t="shared" si="7"/>
        <v>10946.850060628656</v>
      </c>
    </row>
    <row r="243" spans="2:20" x14ac:dyDescent="0.25">
      <c r="B243" s="50"/>
      <c r="C243" s="51"/>
      <c r="D243" s="57">
        <v>239</v>
      </c>
      <c r="E243" s="60">
        <v>63.699238000000001</v>
      </c>
      <c r="F243" s="57">
        <v>10</v>
      </c>
      <c r="G243" s="57" t="s">
        <v>64</v>
      </c>
      <c r="H243" s="61" t="s">
        <v>136</v>
      </c>
      <c r="I243" s="61" t="s">
        <v>138</v>
      </c>
      <c r="J243" s="62">
        <v>9.3049999999999997</v>
      </c>
      <c r="K243" s="57" t="s">
        <v>105</v>
      </c>
      <c r="L243" s="63">
        <v>32264</v>
      </c>
      <c r="M243" s="65">
        <f>E243*'Unit Prices'!$D$13</f>
        <v>10717.451186007489</v>
      </c>
      <c r="N243" s="65">
        <f>E243*(F243/12+2)*J243/27*'Unit Prices'!$D$37</f>
        <v>2836.9143504996559</v>
      </c>
      <c r="O243" s="65">
        <f>E243*(F243/12+4)/9*'Unit Prices'!$D$38</f>
        <v>2427.0890124492635</v>
      </c>
      <c r="P243" s="65">
        <v>0</v>
      </c>
      <c r="Q243" s="64">
        <f t="shared" si="6"/>
        <v>15981.454548956408</v>
      </c>
      <c r="R243" s="99">
        <v>13288.27</v>
      </c>
      <c r="S243" s="26">
        <v>4519</v>
      </c>
      <c r="T243" s="53">
        <f t="shared" si="7"/>
        <v>5434.8830289220496</v>
      </c>
    </row>
    <row r="244" spans="2:20" x14ac:dyDescent="0.25">
      <c r="B244" s="50"/>
      <c r="C244" s="51"/>
      <c r="D244" s="57">
        <v>240</v>
      </c>
      <c r="E244" s="60">
        <v>106.406921</v>
      </c>
      <c r="F244" s="57">
        <v>10</v>
      </c>
      <c r="G244" s="57" t="s">
        <v>64</v>
      </c>
      <c r="H244" s="61" t="s">
        <v>138</v>
      </c>
      <c r="I244" s="61" t="s">
        <v>178</v>
      </c>
      <c r="J244" s="62">
        <v>9.52</v>
      </c>
      <c r="K244" s="57" t="s">
        <v>105</v>
      </c>
      <c r="L244" s="63">
        <v>32264</v>
      </c>
      <c r="M244" s="65">
        <f>E244*'Unit Prices'!$D$13</f>
        <v>17903.055318665745</v>
      </c>
      <c r="N244" s="65">
        <f>E244*(F244/12+2)*J244/27*'Unit Prices'!$D$37</f>
        <v>4848.4445662196522</v>
      </c>
      <c r="O244" s="65">
        <f>E244*(F244/12+4)/9*'Unit Prices'!$D$38</f>
        <v>4054.350992513549</v>
      </c>
      <c r="P244" s="65">
        <v>0</v>
      </c>
      <c r="Q244" s="64">
        <f t="shared" si="6"/>
        <v>26805.850877398945</v>
      </c>
      <c r="R244" s="99">
        <v>13288.27</v>
      </c>
      <c r="S244" s="26">
        <v>4519</v>
      </c>
      <c r="T244" s="53">
        <f t="shared" si="7"/>
        <v>9115.9827513262317</v>
      </c>
    </row>
    <row r="245" spans="2:20" x14ac:dyDescent="0.25">
      <c r="B245" s="50"/>
      <c r="C245" s="51"/>
      <c r="D245" s="57">
        <v>241</v>
      </c>
      <c r="E245" s="60">
        <v>231.936195</v>
      </c>
      <c r="F245" s="57">
        <v>10</v>
      </c>
      <c r="G245" s="57" t="s">
        <v>64</v>
      </c>
      <c r="H245" s="61" t="s">
        <v>178</v>
      </c>
      <c r="I245" s="61" t="s">
        <v>179</v>
      </c>
      <c r="J245" s="62">
        <v>9.6649999999999991</v>
      </c>
      <c r="K245" s="57" t="s">
        <v>112</v>
      </c>
      <c r="L245" s="63">
        <v>32264</v>
      </c>
      <c r="M245" s="65">
        <f>E245*'Unit Prices'!$D$13</f>
        <v>39023.462858077117</v>
      </c>
      <c r="N245" s="65">
        <v>0</v>
      </c>
      <c r="O245" s="65">
        <v>0</v>
      </c>
      <c r="P245" s="65">
        <f>E245*10/9*'Unit Prices'!$D$39</f>
        <v>3918.0183592446897</v>
      </c>
      <c r="Q245" s="64">
        <f t="shared" si="6"/>
        <v>42941.481217321809</v>
      </c>
      <c r="R245" s="99">
        <v>13288.27</v>
      </c>
      <c r="S245" s="26">
        <v>4519</v>
      </c>
      <c r="T245" s="53">
        <f t="shared" si="7"/>
        <v>14603.29701466611</v>
      </c>
    </row>
    <row r="246" spans="2:20" x14ac:dyDescent="0.25">
      <c r="B246" s="50"/>
      <c r="C246" s="51"/>
      <c r="D246" s="57">
        <v>242</v>
      </c>
      <c r="E246" s="60">
        <v>208.47906499999999</v>
      </c>
      <c r="F246" s="57">
        <v>10</v>
      </c>
      <c r="G246" s="57" t="s">
        <v>64</v>
      </c>
      <c r="H246" s="61" t="s">
        <v>179</v>
      </c>
      <c r="I246" s="61" t="s">
        <v>180</v>
      </c>
      <c r="J246" s="62">
        <v>10.27</v>
      </c>
      <c r="K246" s="57" t="s">
        <v>112</v>
      </c>
      <c r="L246" s="63">
        <v>32264</v>
      </c>
      <c r="M246" s="65">
        <f>E246*'Unit Prices'!$D$13</f>
        <v>35076.780705633908</v>
      </c>
      <c r="N246" s="65">
        <v>0</v>
      </c>
      <c r="O246" s="65">
        <v>0</v>
      </c>
      <c r="P246" s="65">
        <f>E246*10/9*'Unit Prices'!$D$39</f>
        <v>3521.7651310877418</v>
      </c>
      <c r="Q246" s="64">
        <f t="shared" si="6"/>
        <v>38598.545836721649</v>
      </c>
      <c r="R246" s="99">
        <v>13288.27</v>
      </c>
      <c r="S246" s="26">
        <v>4519</v>
      </c>
      <c r="T246" s="53">
        <f t="shared" si="7"/>
        <v>13126.376017054525</v>
      </c>
    </row>
    <row r="247" spans="2:20" x14ac:dyDescent="0.25">
      <c r="B247" s="50"/>
      <c r="C247" s="51"/>
      <c r="D247" s="57">
        <v>243</v>
      </c>
      <c r="E247" s="60">
        <v>200.981585</v>
      </c>
      <c r="F247" s="57">
        <v>8</v>
      </c>
      <c r="G247" s="57" t="s">
        <v>64</v>
      </c>
      <c r="H247" s="61" t="s">
        <v>134</v>
      </c>
      <c r="I247" s="61" t="s">
        <v>135</v>
      </c>
      <c r="J247" s="62">
        <v>6.57</v>
      </c>
      <c r="K247" s="57" t="s">
        <v>105</v>
      </c>
      <c r="L247" s="63">
        <v>32264</v>
      </c>
      <c r="M247" s="65">
        <f>E247*'Unit Prices'!$D$9</f>
        <v>26481.879687733763</v>
      </c>
      <c r="N247" s="65">
        <f>E247*(F247/12+2)*J247/27*'Unit Prices'!$D$37</f>
        <v>5948.2375913986616</v>
      </c>
      <c r="O247" s="65">
        <f>E247*(F247/12+4)/9*'Unit Prices'!$D$38</f>
        <v>7393.8011663758098</v>
      </c>
      <c r="P247" s="65">
        <v>0</v>
      </c>
      <c r="Q247" s="64">
        <f t="shared" si="6"/>
        <v>39823.918445508236</v>
      </c>
      <c r="R247" s="99">
        <v>13288.27</v>
      </c>
      <c r="S247" s="26">
        <v>4519</v>
      </c>
      <c r="T247" s="53">
        <f t="shared" si="7"/>
        <v>13543.093830517571</v>
      </c>
    </row>
    <row r="248" spans="2:20" x14ac:dyDescent="0.25">
      <c r="B248" s="50"/>
      <c r="C248" s="51"/>
      <c r="D248" s="57">
        <v>244</v>
      </c>
      <c r="E248" s="60">
        <v>247.895735</v>
      </c>
      <c r="F248" s="57">
        <v>8</v>
      </c>
      <c r="G248" s="57" t="s">
        <v>64</v>
      </c>
      <c r="H248" s="61" t="s">
        <v>135</v>
      </c>
      <c r="I248" s="61" t="s">
        <v>136</v>
      </c>
      <c r="J248" s="62">
        <v>8.2200000000000006</v>
      </c>
      <c r="K248" s="57" t="s">
        <v>105</v>
      </c>
      <c r="L248" s="63">
        <v>32264</v>
      </c>
      <c r="M248" s="65">
        <f>E248*'Unit Prices'!$D$10</f>
        <v>34170.957809379448</v>
      </c>
      <c r="N248" s="65">
        <f>E248*(F248/12+2)*J248/27*'Unit Prices'!$D$37</f>
        <v>9179.2572938921276</v>
      </c>
      <c r="O248" s="65">
        <f>E248*(F248/12+4)/9*'Unit Prices'!$D$38</f>
        <v>9119.7000689520301</v>
      </c>
      <c r="P248" s="65">
        <v>0</v>
      </c>
      <c r="Q248" s="64">
        <f t="shared" si="6"/>
        <v>52469.915172223606</v>
      </c>
      <c r="R248" s="99">
        <v>13288.27</v>
      </c>
      <c r="S248" s="26">
        <v>4519</v>
      </c>
      <c r="T248" s="53">
        <f t="shared" si="7"/>
        <v>17843.673154088414</v>
      </c>
    </row>
    <row r="249" spans="2:20" x14ac:dyDescent="0.25">
      <c r="B249" s="50"/>
      <c r="C249" s="51"/>
      <c r="D249" s="57">
        <v>245</v>
      </c>
      <c r="E249" s="60">
        <v>272.53773999999999</v>
      </c>
      <c r="F249" s="57">
        <v>8</v>
      </c>
      <c r="G249" s="57" t="s">
        <v>279</v>
      </c>
      <c r="H249" s="61" t="s">
        <v>327</v>
      </c>
      <c r="I249" s="61" t="s">
        <v>328</v>
      </c>
      <c r="J249" s="62">
        <v>4.96</v>
      </c>
      <c r="K249" s="57" t="s">
        <v>105</v>
      </c>
      <c r="L249" s="57">
        <v>1960</v>
      </c>
      <c r="M249" s="65">
        <f>E249*'Unit Prices'!$D$9</f>
        <v>35910.313081901833</v>
      </c>
      <c r="N249" s="65">
        <f>E249*(F249/12+2)*J249/27*'Unit Prices'!$D$37</f>
        <v>6089.4069362814735</v>
      </c>
      <c r="O249" s="65">
        <f>E249*(F249/12+4)/9*'Unit Prices'!$D$38</f>
        <v>10026.241259334414</v>
      </c>
      <c r="P249" s="65">
        <v>0</v>
      </c>
      <c r="Q249" s="64">
        <f t="shared" si="6"/>
        <v>52025.961277517716</v>
      </c>
      <c r="R249" s="99">
        <v>13288.27</v>
      </c>
      <c r="S249" s="26">
        <v>824</v>
      </c>
      <c r="T249" s="53">
        <f t="shared" si="7"/>
        <v>3226.1078449395291</v>
      </c>
    </row>
    <row r="250" spans="2:20" x14ac:dyDescent="0.25">
      <c r="B250" s="50"/>
      <c r="C250" s="51"/>
      <c r="D250" s="57">
        <v>246</v>
      </c>
      <c r="E250" s="60">
        <v>115.749731</v>
      </c>
      <c r="F250" s="57">
        <v>8</v>
      </c>
      <c r="G250" s="57" t="s">
        <v>279</v>
      </c>
      <c r="H250" s="61" t="s">
        <v>563</v>
      </c>
      <c r="I250" s="61" t="s">
        <v>304</v>
      </c>
      <c r="J250" s="62">
        <v>8</v>
      </c>
      <c r="K250" s="57" t="s">
        <v>105</v>
      </c>
      <c r="L250" s="57">
        <v>1960</v>
      </c>
      <c r="M250" s="65">
        <f>E250*'Unit Prices'!$D$9</f>
        <v>15251.499037732969</v>
      </c>
      <c r="N250" s="65">
        <f>E250*(F250/12+2)*J250/27*'Unit Prices'!$D$37</f>
        <v>4171.3501641662824</v>
      </c>
      <c r="O250" s="65">
        <f>E250*(F250/12+4)/9*'Unit Prices'!$D$38</f>
        <v>4258.2532925864134</v>
      </c>
      <c r="P250" s="65">
        <v>0</v>
      </c>
      <c r="Q250" s="64">
        <f t="shared" si="6"/>
        <v>23681.102494485665</v>
      </c>
      <c r="R250" s="99">
        <v>13288.27</v>
      </c>
      <c r="S250" s="26">
        <v>824</v>
      </c>
      <c r="T250" s="53">
        <f t="shared" si="7"/>
        <v>1468.4551454370048</v>
      </c>
    </row>
    <row r="251" spans="2:20" x14ac:dyDescent="0.25">
      <c r="B251" s="50"/>
      <c r="C251" s="51"/>
      <c r="D251" s="57">
        <v>247</v>
      </c>
      <c r="E251" s="60">
        <v>12.644731999999999</v>
      </c>
      <c r="F251" s="57">
        <v>8</v>
      </c>
      <c r="G251" s="57" t="s">
        <v>279</v>
      </c>
      <c r="H251" s="61" t="s">
        <v>304</v>
      </c>
      <c r="I251" s="61" t="s">
        <v>142</v>
      </c>
      <c r="J251" s="62">
        <v>7.57</v>
      </c>
      <c r="K251" s="57" t="s">
        <v>105</v>
      </c>
      <c r="L251" s="63">
        <v>33239</v>
      </c>
      <c r="M251" s="65">
        <f>E251*'Unit Prices'!$D$9</f>
        <v>1666.1042428719879</v>
      </c>
      <c r="N251" s="65">
        <f>E251*(F251/12+2)*J251/27*'Unit Prices'!$D$37</f>
        <v>431.19347413815217</v>
      </c>
      <c r="O251" s="65">
        <f>E251*(F251/12+4)/9*'Unit Prices'!$D$38</f>
        <v>465.1801019984469</v>
      </c>
      <c r="P251" s="65">
        <v>0</v>
      </c>
      <c r="Q251" s="64">
        <f t="shared" si="6"/>
        <v>2562.4778190085872</v>
      </c>
      <c r="R251" s="99">
        <v>13288.27</v>
      </c>
      <c r="S251" s="26">
        <v>4777</v>
      </c>
      <c r="T251" s="53">
        <f t="shared" si="7"/>
        <v>921.18511600110617</v>
      </c>
    </row>
    <row r="252" spans="2:20" x14ac:dyDescent="0.25">
      <c r="B252" s="50"/>
      <c r="C252" s="51"/>
      <c r="D252" s="57">
        <v>248</v>
      </c>
      <c r="E252" s="60">
        <v>129.46291400000001</v>
      </c>
      <c r="F252" s="57">
        <v>8</v>
      </c>
      <c r="G252" s="57" t="s">
        <v>64</v>
      </c>
      <c r="H252" s="61" t="s">
        <v>142</v>
      </c>
      <c r="I252" s="61" t="s">
        <v>141</v>
      </c>
      <c r="J252" s="62">
        <v>7.21</v>
      </c>
      <c r="K252" s="57" t="s">
        <v>105</v>
      </c>
      <c r="L252" s="63">
        <v>33239</v>
      </c>
      <c r="M252" s="65">
        <f>E252*'Unit Prices'!$D$9</f>
        <v>17058.385287246208</v>
      </c>
      <c r="N252" s="65">
        <f>E252*(F252/12+2)*J252/27*'Unit Prices'!$D$37</f>
        <v>4204.8190742237657</v>
      </c>
      <c r="O252" s="65">
        <f>E252*(F252/12+4)/9*'Unit Prices'!$D$38</f>
        <v>4762.7400517097685</v>
      </c>
      <c r="P252" s="65">
        <v>0</v>
      </c>
      <c r="Q252" s="64">
        <f t="shared" si="6"/>
        <v>26025.944413179743</v>
      </c>
      <c r="R252" s="99">
        <v>13288.27</v>
      </c>
      <c r="S252" s="26">
        <v>4777</v>
      </c>
      <c r="T252" s="53">
        <f t="shared" si="7"/>
        <v>9356.0664000475317</v>
      </c>
    </row>
    <row r="253" spans="2:20" x14ac:dyDescent="0.25">
      <c r="B253" s="50"/>
      <c r="C253" s="51"/>
      <c r="D253" s="57">
        <v>249</v>
      </c>
      <c r="E253" s="60">
        <v>68.208443000000003</v>
      </c>
      <c r="F253" s="57">
        <v>8</v>
      </c>
      <c r="G253" s="57" t="s">
        <v>64</v>
      </c>
      <c r="H253" s="61" t="s">
        <v>140</v>
      </c>
      <c r="I253" s="61" t="s">
        <v>141</v>
      </c>
      <c r="J253" s="62">
        <v>5.98</v>
      </c>
      <c r="K253" s="57" t="s">
        <v>105</v>
      </c>
      <c r="L253" s="63">
        <v>33239</v>
      </c>
      <c r="M253" s="65">
        <f>E253*'Unit Prices'!$D$9</f>
        <v>8987.3297656282593</v>
      </c>
      <c r="N253" s="65">
        <f>E253*(F253/12+2)*J253/27*'Unit Prices'!$D$37</f>
        <v>1837.4096409728893</v>
      </c>
      <c r="O253" s="65">
        <f>E253*(F253/12+4)/9*'Unit Prices'!$D$38</f>
        <v>2509.2829545058962</v>
      </c>
      <c r="P253" s="65">
        <v>0</v>
      </c>
      <c r="Q253" s="64">
        <f t="shared" si="6"/>
        <v>13334.022361107045</v>
      </c>
      <c r="R253" s="99">
        <v>13288.27</v>
      </c>
      <c r="S253" s="26">
        <v>4777</v>
      </c>
      <c r="T253" s="53">
        <f t="shared" si="7"/>
        <v>4793.4475156667013</v>
      </c>
    </row>
    <row r="254" spans="2:20" x14ac:dyDescent="0.25">
      <c r="B254" s="50"/>
      <c r="C254" s="51"/>
      <c r="D254" s="57">
        <v>250</v>
      </c>
      <c r="E254" s="60">
        <v>19.792096999999998</v>
      </c>
      <c r="F254" s="57">
        <v>8</v>
      </c>
      <c r="G254" s="57" t="s">
        <v>64</v>
      </c>
      <c r="H254" s="61" t="s">
        <v>139</v>
      </c>
      <c r="I254" s="61" t="s">
        <v>140</v>
      </c>
      <c r="J254" s="62">
        <v>4.8650000000000002</v>
      </c>
      <c r="K254" s="57" t="s">
        <v>105</v>
      </c>
      <c r="L254" s="63">
        <v>33239</v>
      </c>
      <c r="M254" s="65">
        <f>E254*'Unit Prices'!$D$9</f>
        <v>2607.8604739929597</v>
      </c>
      <c r="N254" s="65">
        <f>E254*(F254/12+2)*J254/27*'Unit Prices'!$D$37</f>
        <v>433.75183610173502</v>
      </c>
      <c r="O254" s="65">
        <f>E254*(F254/12+4)/9*'Unit Prices'!$D$38</f>
        <v>728.12058818037053</v>
      </c>
      <c r="P254" s="65">
        <v>0</v>
      </c>
      <c r="Q254" s="64">
        <f t="shared" si="6"/>
        <v>3769.7328982750651</v>
      </c>
      <c r="R254" s="99">
        <v>13288.27</v>
      </c>
      <c r="S254" s="26">
        <v>4777</v>
      </c>
      <c r="T254" s="53">
        <f t="shared" si="7"/>
        <v>1355.1812278844411</v>
      </c>
    </row>
    <row r="255" spans="2:20" x14ac:dyDescent="0.25">
      <c r="B255" s="50"/>
      <c r="C255" s="51"/>
      <c r="D255" s="57">
        <v>251</v>
      </c>
      <c r="E255" s="60">
        <v>22.585577000000001</v>
      </c>
      <c r="F255" s="57">
        <v>8</v>
      </c>
      <c r="G255" s="57" t="s">
        <v>64</v>
      </c>
      <c r="H255" s="61" t="s">
        <v>141</v>
      </c>
      <c r="I255" s="61" t="s">
        <v>143</v>
      </c>
      <c r="J255" s="62">
        <v>7.6050000000000004</v>
      </c>
      <c r="K255" s="57" t="s">
        <v>105</v>
      </c>
      <c r="L255" s="63">
        <v>33239</v>
      </c>
      <c r="M255" s="65">
        <f>E255*'Unit Prices'!$D$9</f>
        <v>2975.9369884163611</v>
      </c>
      <c r="N255" s="65">
        <f>E255*(F255/12+2)*J255/27*'Unit Prices'!$D$37</f>
        <v>773.74361698825396</v>
      </c>
      <c r="O255" s="65">
        <f>E255*(F255/12+4)/9*'Unit Prices'!$D$38</f>
        <v>830.88838992821479</v>
      </c>
      <c r="P255" s="65">
        <v>0</v>
      </c>
      <c r="Q255" s="64">
        <f t="shared" si="6"/>
        <v>4580.5689953328301</v>
      </c>
      <c r="R255" s="99">
        <v>13288.27</v>
      </c>
      <c r="S255" s="26">
        <v>4777</v>
      </c>
      <c r="T255" s="53">
        <f t="shared" si="7"/>
        <v>1646.6686852919852</v>
      </c>
    </row>
    <row r="256" spans="2:20" x14ac:dyDescent="0.25">
      <c r="B256" s="50"/>
      <c r="C256" s="51"/>
      <c r="D256" s="57">
        <v>252</v>
      </c>
      <c r="E256" s="60">
        <v>258.80625300000003</v>
      </c>
      <c r="F256" s="57">
        <v>8</v>
      </c>
      <c r="G256" s="57" t="s">
        <v>279</v>
      </c>
      <c r="H256" s="61" t="s">
        <v>551</v>
      </c>
      <c r="I256" s="61" t="s">
        <v>552</v>
      </c>
      <c r="J256" s="62">
        <v>8</v>
      </c>
      <c r="K256" s="57" t="s">
        <v>105</v>
      </c>
      <c r="L256" s="57">
        <v>1960</v>
      </c>
      <c r="M256" s="65">
        <f>E256*'Unit Prices'!$D$9</f>
        <v>34101.015047618348</v>
      </c>
      <c r="N256" s="65">
        <f>E256*(F256/12+2)*J256/27*'Unit Prices'!$D$37</f>
        <v>9326.7733463571549</v>
      </c>
      <c r="O256" s="65">
        <f>E256*(F256/12+4)/9*'Unit Prices'!$D$38</f>
        <v>9521.0811244062643</v>
      </c>
      <c r="P256" s="65">
        <v>0</v>
      </c>
      <c r="Q256" s="64">
        <f t="shared" si="6"/>
        <v>52948.869518381769</v>
      </c>
      <c r="R256" s="99">
        <v>13288.27</v>
      </c>
      <c r="S256" s="26">
        <v>824</v>
      </c>
      <c r="T256" s="53">
        <f t="shared" si="7"/>
        <v>3283.3369944429619</v>
      </c>
    </row>
    <row r="257" spans="2:20" x14ac:dyDescent="0.25">
      <c r="B257" s="50"/>
      <c r="C257" s="51"/>
      <c r="D257" s="57">
        <v>253</v>
      </c>
      <c r="E257" s="60">
        <v>80.069310999999999</v>
      </c>
      <c r="F257" s="57">
        <v>8</v>
      </c>
      <c r="G257" s="57" t="s">
        <v>279</v>
      </c>
      <c r="H257" s="61" t="s">
        <v>328</v>
      </c>
      <c r="I257" s="61" t="s">
        <v>427</v>
      </c>
      <c r="J257" s="62">
        <v>6.66</v>
      </c>
      <c r="K257" s="57" t="s">
        <v>105</v>
      </c>
      <c r="L257" s="57">
        <v>1960</v>
      </c>
      <c r="M257" s="65">
        <f>E257*'Unit Prices'!$D$9</f>
        <v>10550.14995817521</v>
      </c>
      <c r="N257" s="65">
        <f>E257*(F257/12+2)*J257/27*'Unit Prices'!$D$37</f>
        <v>2402.1879904768175</v>
      </c>
      <c r="O257" s="65">
        <f>E257*(F257/12+4)/9*'Unit Prices'!$D$38</f>
        <v>2945.6259142483495</v>
      </c>
      <c r="P257" s="65">
        <v>0</v>
      </c>
      <c r="Q257" s="64">
        <f t="shared" si="6"/>
        <v>15897.963862900378</v>
      </c>
      <c r="R257" s="99">
        <v>13288.27</v>
      </c>
      <c r="S257" s="26">
        <v>824</v>
      </c>
      <c r="T257" s="53">
        <f t="shared" si="7"/>
        <v>985.82601219194908</v>
      </c>
    </row>
    <row r="258" spans="2:20" x14ac:dyDescent="0.25">
      <c r="B258" s="50"/>
      <c r="C258" s="51"/>
      <c r="D258" s="57">
        <v>254</v>
      </c>
      <c r="E258" s="60">
        <v>292.15489200000002</v>
      </c>
      <c r="F258" s="57">
        <v>10</v>
      </c>
      <c r="G258" s="57" t="s">
        <v>780</v>
      </c>
      <c r="H258" s="61" t="s">
        <v>427</v>
      </c>
      <c r="I258" s="61" t="s">
        <v>174</v>
      </c>
      <c r="J258" s="62">
        <v>8.0949999999999989</v>
      </c>
      <c r="K258" s="57" t="s">
        <v>105</v>
      </c>
      <c r="L258" s="63">
        <v>32264</v>
      </c>
      <c r="M258" s="65">
        <f>E258*'Unit Prices'!$D$13</f>
        <v>49155.310048815503</v>
      </c>
      <c r="N258" s="65">
        <f>E258*(F258/12+2)*J258/27*'Unit Prices'!$D$37</f>
        <v>11319.457818553788</v>
      </c>
      <c r="O258" s="65">
        <f>E258*(F258/12+4)/9*'Unit Prices'!$D$38</f>
        <v>11131.780388118634</v>
      </c>
      <c r="P258" s="65">
        <v>0</v>
      </c>
      <c r="Q258" s="64">
        <f t="shared" si="6"/>
        <v>71606.548255487927</v>
      </c>
      <c r="R258" s="99">
        <v>13288.27</v>
      </c>
      <c r="S258" s="26">
        <v>4519</v>
      </c>
      <c r="T258" s="53">
        <f t="shared" si="7"/>
        <v>24351.551523753653</v>
      </c>
    </row>
    <row r="259" spans="2:20" x14ac:dyDescent="0.25">
      <c r="B259" s="50"/>
      <c r="C259" s="51"/>
      <c r="D259" s="57">
        <v>255</v>
      </c>
      <c r="E259" s="60">
        <v>146.115388</v>
      </c>
      <c r="F259" s="57">
        <v>8</v>
      </c>
      <c r="G259" s="57" t="s">
        <v>780</v>
      </c>
      <c r="H259" s="61" t="s">
        <v>781</v>
      </c>
      <c r="I259" s="61" t="s">
        <v>145</v>
      </c>
      <c r="J259" s="62">
        <v>8.43</v>
      </c>
      <c r="K259" s="57" t="s">
        <v>105</v>
      </c>
      <c r="L259" s="57">
        <v>1960</v>
      </c>
      <c r="M259" s="65">
        <f>E259*'Unit Prices'!$D$10</f>
        <v>20141.140220299101</v>
      </c>
      <c r="N259" s="65">
        <f>E259*(F259/12+2)*J259/27*'Unit Prices'!$D$37</f>
        <v>5548.6866685333798</v>
      </c>
      <c r="O259" s="65">
        <f>E259*(F259/12+4)/9*'Unit Prices'!$D$38</f>
        <v>5375.3587733913719</v>
      </c>
      <c r="P259" s="65">
        <v>0</v>
      </c>
      <c r="Q259" s="64">
        <f t="shared" si="6"/>
        <v>31065.185662223856</v>
      </c>
      <c r="R259" s="99">
        <v>13288.27</v>
      </c>
      <c r="S259" s="26">
        <v>824</v>
      </c>
      <c r="T259" s="53">
        <f t="shared" si="7"/>
        <v>1926.3390182222709</v>
      </c>
    </row>
    <row r="260" spans="2:20" x14ac:dyDescent="0.25">
      <c r="B260" s="50"/>
      <c r="C260" s="51"/>
      <c r="D260" s="57">
        <v>256</v>
      </c>
      <c r="E260" s="60">
        <v>68.207409999999996</v>
      </c>
      <c r="F260" s="57">
        <v>8</v>
      </c>
      <c r="G260" s="57" t="s">
        <v>64</v>
      </c>
      <c r="H260" s="61" t="s">
        <v>145</v>
      </c>
      <c r="I260" s="61" t="s">
        <v>146</v>
      </c>
      <c r="J260" s="62">
        <v>9.19</v>
      </c>
      <c r="K260" s="57" t="s">
        <v>105</v>
      </c>
      <c r="L260" s="63">
        <v>33239</v>
      </c>
      <c r="M260" s="65">
        <f>E260*'Unit Prices'!$D$10</f>
        <v>9401.9872080374662</v>
      </c>
      <c r="N260" s="65">
        <f>E260*(F260/12+2)*J260/27*'Unit Prices'!$D$37</f>
        <v>2823.6687072504674</v>
      </c>
      <c r="O260" s="65">
        <f>E260*(F260/12+4)/9*'Unit Prices'!$D$38</f>
        <v>2509.2449520361429</v>
      </c>
      <c r="P260" s="65">
        <v>0</v>
      </c>
      <c r="Q260" s="64">
        <f t="shared" si="6"/>
        <v>14734.900867324077</v>
      </c>
      <c r="R260" s="99">
        <v>13288.27</v>
      </c>
      <c r="S260" s="26">
        <v>4777</v>
      </c>
      <c r="T260" s="53">
        <f t="shared" si="7"/>
        <v>5297.0493106481963</v>
      </c>
    </row>
    <row r="261" spans="2:20" x14ac:dyDescent="0.25">
      <c r="B261" s="50"/>
      <c r="C261" s="51"/>
      <c r="D261" s="57">
        <v>257</v>
      </c>
      <c r="E261" s="60">
        <v>63.001426000000002</v>
      </c>
      <c r="F261" s="57">
        <v>15</v>
      </c>
      <c r="G261" s="57" t="s">
        <v>279</v>
      </c>
      <c r="H261" s="61" t="s">
        <v>269</v>
      </c>
      <c r="I261" s="61" t="s">
        <v>753</v>
      </c>
      <c r="J261" s="62">
        <v>8</v>
      </c>
      <c r="K261" s="57" t="s">
        <v>112</v>
      </c>
      <c r="L261" s="57">
        <v>1960</v>
      </c>
      <c r="M261" s="65">
        <f>E261*'Unit Prices'!$D$18</f>
        <v>12324.147217962158</v>
      </c>
      <c r="N261" s="65">
        <v>0</v>
      </c>
      <c r="O261" s="65">
        <v>0</v>
      </c>
      <c r="P261" s="65">
        <f>E261*10/9*'Unit Prices'!$D$39</f>
        <v>1064.2614177860241</v>
      </c>
      <c r="Q261" s="64">
        <f t="shared" si="6"/>
        <v>13388.408635748183</v>
      </c>
      <c r="R261" s="99">
        <v>13288.27</v>
      </c>
      <c r="S261" s="26">
        <v>824</v>
      </c>
      <c r="T261" s="53">
        <f t="shared" si="7"/>
        <v>830.20955443082516</v>
      </c>
    </row>
    <row r="262" spans="2:20" x14ac:dyDescent="0.25">
      <c r="B262" s="50"/>
      <c r="C262" s="51"/>
      <c r="D262" s="57">
        <v>258</v>
      </c>
      <c r="E262" s="60">
        <v>275.94762700000001</v>
      </c>
      <c r="F262" s="57">
        <v>15</v>
      </c>
      <c r="G262" s="57" t="s">
        <v>279</v>
      </c>
      <c r="H262" s="61" t="s">
        <v>753</v>
      </c>
      <c r="I262" s="61" t="s">
        <v>199</v>
      </c>
      <c r="J262" s="62">
        <v>8</v>
      </c>
      <c r="K262" s="57" t="s">
        <v>105</v>
      </c>
      <c r="L262" s="57">
        <v>1960</v>
      </c>
      <c r="M262" s="65">
        <f>E262*'Unit Prices'!$D$18</f>
        <v>53980.034985165403</v>
      </c>
      <c r="N262" s="65">
        <f>E262*(F262/12+2)*J262/27*'Unit Prices'!$D$37</f>
        <v>12119.869685788433</v>
      </c>
      <c r="O262" s="65">
        <f>E262*(F262/12+4)/9*'Unit Prices'!$D$38</f>
        <v>11420.646434685254</v>
      </c>
      <c r="P262" s="65">
        <v>0</v>
      </c>
      <c r="Q262" s="64">
        <f t="shared" ref="Q262:Q325" si="8">SUM(M262:P262)</f>
        <v>77520.551105639097</v>
      </c>
      <c r="R262" s="99">
        <v>13288.27</v>
      </c>
      <c r="S262" s="26">
        <v>824</v>
      </c>
      <c r="T262" s="53">
        <f t="shared" ref="T262:T325" si="9">Q262*S262/R262</f>
        <v>4807.0165725897059</v>
      </c>
    </row>
    <row r="263" spans="2:20" x14ac:dyDescent="0.25">
      <c r="B263" s="50"/>
      <c r="C263" s="51"/>
      <c r="D263" s="57">
        <v>260</v>
      </c>
      <c r="E263" s="60">
        <v>279.66337900000002</v>
      </c>
      <c r="F263" s="57">
        <v>15</v>
      </c>
      <c r="G263" s="57" t="s">
        <v>64</v>
      </c>
      <c r="H263" s="61" t="s">
        <v>199</v>
      </c>
      <c r="I263" s="61" t="s">
        <v>197</v>
      </c>
      <c r="J263" s="62">
        <v>6.71</v>
      </c>
      <c r="K263" s="57" t="s">
        <v>105</v>
      </c>
      <c r="L263" s="57">
        <v>1990</v>
      </c>
      <c r="M263" s="65">
        <f>E263*'Unit Prices'!$D$18</f>
        <v>54706.899083026256</v>
      </c>
      <c r="N263" s="65">
        <f>E263*(F263/12+2)*J263/27*'Unit Prices'!$D$37</f>
        <v>10302.424022047453</v>
      </c>
      <c r="O263" s="65">
        <f>E263*(F263/12+4)/9*'Unit Prices'!$D$38</f>
        <v>11574.430289586731</v>
      </c>
      <c r="P263" s="65">
        <v>0</v>
      </c>
      <c r="Q263" s="64">
        <f t="shared" si="8"/>
        <v>76583.753394660438</v>
      </c>
      <c r="R263" s="99">
        <v>13288.27</v>
      </c>
      <c r="S263" s="26">
        <v>4732</v>
      </c>
      <c r="T263" s="53">
        <f t="shared" si="9"/>
        <v>27271.745762505816</v>
      </c>
    </row>
    <row r="264" spans="2:20" x14ac:dyDescent="0.25">
      <c r="B264" s="50"/>
      <c r="C264" s="51"/>
      <c r="D264" s="57">
        <v>261</v>
      </c>
      <c r="E264" s="60">
        <v>19.943580000000001</v>
      </c>
      <c r="F264" s="57">
        <v>15</v>
      </c>
      <c r="G264" s="57" t="s">
        <v>64</v>
      </c>
      <c r="H264" s="61" t="s">
        <v>197</v>
      </c>
      <c r="I264" s="61" t="s">
        <v>198</v>
      </c>
      <c r="J264" s="62">
        <v>5.7799999999999994</v>
      </c>
      <c r="K264" s="57" t="s">
        <v>105</v>
      </c>
      <c r="L264" s="63">
        <v>34516</v>
      </c>
      <c r="M264" s="65">
        <f>E264*'Unit Prices'!$D$18</f>
        <v>3901.3024240626823</v>
      </c>
      <c r="N264" s="65">
        <f>E264*(F264/12+2)*J264/27*'Unit Prices'!$D$37</f>
        <v>632.86671879117011</v>
      </c>
      <c r="O264" s="65">
        <f>E264*(F264/12+4)/9*'Unit Prices'!$D$38</f>
        <v>825.40508971965232</v>
      </c>
      <c r="P264" s="65">
        <v>0</v>
      </c>
      <c r="Q264" s="64">
        <f t="shared" si="8"/>
        <v>5359.5742325735046</v>
      </c>
      <c r="R264" s="99">
        <v>13288.27</v>
      </c>
      <c r="S264" s="26">
        <v>5409</v>
      </c>
      <c r="T264" s="53">
        <f t="shared" si="9"/>
        <v>2181.6186022702796</v>
      </c>
    </row>
    <row r="265" spans="2:20" x14ac:dyDescent="0.25">
      <c r="B265" s="50"/>
      <c r="C265" s="51"/>
      <c r="D265" s="57">
        <v>262</v>
      </c>
      <c r="E265" s="60">
        <v>100.174554</v>
      </c>
      <c r="F265" s="57">
        <v>24</v>
      </c>
      <c r="G265" s="57" t="s">
        <v>64</v>
      </c>
      <c r="H265" s="61" t="s">
        <v>198</v>
      </c>
      <c r="I265" s="61" t="s">
        <v>200</v>
      </c>
      <c r="J265" s="62">
        <v>6.6199999999999992</v>
      </c>
      <c r="K265" s="57" t="s">
        <v>105</v>
      </c>
      <c r="L265" s="63">
        <v>34516</v>
      </c>
      <c r="M265" s="65">
        <f>E265*'Unit Prices'!$D$27</f>
        <v>31678.251359799622</v>
      </c>
      <c r="N265" s="65">
        <f>E265*(F265/12+2)*J265/27*'Unit Prices'!$D$37</f>
        <v>4480.9834188434506</v>
      </c>
      <c r="O265" s="65">
        <f>E265*(F265/12+4)/9*'Unit Prices'!$D$38</f>
        <v>4738.1999897136184</v>
      </c>
      <c r="P265" s="65">
        <v>0</v>
      </c>
      <c r="Q265" s="64">
        <f t="shared" si="8"/>
        <v>40897.434768356696</v>
      </c>
      <c r="R265" s="99">
        <v>13288.27</v>
      </c>
      <c r="S265" s="26">
        <v>5409</v>
      </c>
      <c r="T265" s="53">
        <f t="shared" si="9"/>
        <v>16647.330665469723</v>
      </c>
    </row>
    <row r="266" spans="2:20" x14ac:dyDescent="0.25">
      <c r="B266" s="50"/>
      <c r="C266" s="51"/>
      <c r="D266" s="57">
        <v>263</v>
      </c>
      <c r="E266" s="60">
        <v>290.70052099999998</v>
      </c>
      <c r="F266" s="57">
        <v>24</v>
      </c>
      <c r="G266" s="57" t="s">
        <v>64</v>
      </c>
      <c r="H266" s="61" t="s">
        <v>201</v>
      </c>
      <c r="I266" s="61" t="s">
        <v>202</v>
      </c>
      <c r="J266" s="62">
        <v>7.37</v>
      </c>
      <c r="K266" s="57" t="s">
        <v>105</v>
      </c>
      <c r="L266" s="63">
        <v>34516</v>
      </c>
      <c r="M266" s="65">
        <f>E266*'Unit Prices'!$D$27</f>
        <v>91928.377087286135</v>
      </c>
      <c r="N266" s="65">
        <f>E266*(F266/12+2)*J266/27*'Unit Prices'!$D$37</f>
        <v>14476.755109685875</v>
      </c>
      <c r="O266" s="65">
        <f>E266*(F266/12+4)/9*'Unit Prices'!$D$38</f>
        <v>13749.970931859039</v>
      </c>
      <c r="P266" s="65">
        <v>0</v>
      </c>
      <c r="Q266" s="64">
        <f t="shared" si="8"/>
        <v>120155.10312883105</v>
      </c>
      <c r="R266" s="99">
        <v>13288.27</v>
      </c>
      <c r="S266" s="26">
        <v>5409</v>
      </c>
      <c r="T266" s="53">
        <f t="shared" si="9"/>
        <v>48909.222406215944</v>
      </c>
    </row>
    <row r="267" spans="2:20" x14ac:dyDescent="0.25">
      <c r="B267" s="50"/>
      <c r="C267" s="51"/>
      <c r="D267" s="57">
        <v>264</v>
      </c>
      <c r="E267" s="60">
        <v>133.97204600000001</v>
      </c>
      <c r="F267" s="57">
        <v>18</v>
      </c>
      <c r="G267" s="57" t="s">
        <v>279</v>
      </c>
      <c r="H267" s="61" t="s">
        <v>335</v>
      </c>
      <c r="I267" s="61" t="s">
        <v>174</v>
      </c>
      <c r="J267" s="62">
        <v>7.3149999999999995</v>
      </c>
      <c r="K267" s="57" t="s">
        <v>105</v>
      </c>
      <c r="L267" s="63">
        <v>34516</v>
      </c>
      <c r="M267" s="65">
        <f>E267*'Unit Prices'!$D$21</f>
        <v>32046.114629441989</v>
      </c>
      <c r="N267" s="65">
        <f>E267*(F267/12+2)*J267/27*'Unit Prices'!$D$37</f>
        <v>5794.2136285331108</v>
      </c>
      <c r="O267" s="65">
        <f>E267*(F267/12+4)/9*'Unit Prices'!$D$38</f>
        <v>5808.7354672011143</v>
      </c>
      <c r="P267" s="65">
        <v>0</v>
      </c>
      <c r="Q267" s="64">
        <f t="shared" si="8"/>
        <v>43649.063725176209</v>
      </c>
      <c r="R267" s="99">
        <v>13288.27</v>
      </c>
      <c r="S267" s="26">
        <v>5409</v>
      </c>
      <c r="T267" s="53">
        <f t="shared" si="9"/>
        <v>17767.383240216983</v>
      </c>
    </row>
    <row r="268" spans="2:20" x14ac:dyDescent="0.25">
      <c r="B268" s="50"/>
      <c r="C268" s="51"/>
      <c r="D268" s="57">
        <v>265</v>
      </c>
      <c r="E268" s="60">
        <v>143.28041899999999</v>
      </c>
      <c r="F268" s="57">
        <v>18</v>
      </c>
      <c r="G268" s="57" t="s">
        <v>279</v>
      </c>
      <c r="H268" s="61" t="s">
        <v>760</v>
      </c>
      <c r="I268" s="61" t="s">
        <v>174</v>
      </c>
      <c r="J268" s="62">
        <v>5.9450000000000003</v>
      </c>
      <c r="K268" s="57" t="s">
        <v>105</v>
      </c>
      <c r="L268" s="57">
        <v>1960</v>
      </c>
      <c r="M268" s="65">
        <f>E268*'Unit Prices'!$D$21</f>
        <v>34272.677536241237</v>
      </c>
      <c r="N268" s="65">
        <f>E268*(F268/12+2)*J268/27*'Unit Prices'!$D$37</f>
        <v>5036.2198999670873</v>
      </c>
      <c r="O268" s="65">
        <f>E268*(F268/12+4)/9*'Unit Prices'!$D$38</f>
        <v>6212.3262012489995</v>
      </c>
      <c r="P268" s="65">
        <v>0</v>
      </c>
      <c r="Q268" s="64">
        <f t="shared" si="8"/>
        <v>45521.223637457326</v>
      </c>
      <c r="R268" s="99">
        <v>13288.27</v>
      </c>
      <c r="S268" s="26">
        <v>824</v>
      </c>
      <c r="T268" s="53">
        <f t="shared" si="9"/>
        <v>2822.7518162458191</v>
      </c>
    </row>
    <row r="269" spans="2:20" x14ac:dyDescent="0.25">
      <c r="B269" s="50"/>
      <c r="C269" s="51"/>
      <c r="D269" s="57">
        <v>266</v>
      </c>
      <c r="E269" s="60">
        <v>148.15665300000001</v>
      </c>
      <c r="F269" s="57">
        <v>8</v>
      </c>
      <c r="G269" s="57" t="s">
        <v>334</v>
      </c>
      <c r="H269" s="61" t="s">
        <v>312</v>
      </c>
      <c r="I269" s="61" t="s">
        <v>335</v>
      </c>
      <c r="J269" s="62">
        <v>5.15</v>
      </c>
      <c r="K269" s="57" t="s">
        <v>105</v>
      </c>
      <c r="L269" s="57">
        <v>1960</v>
      </c>
      <c r="M269" s="65">
        <f>E269*'Unit Prices'!$D$9</f>
        <v>19521.5231270234</v>
      </c>
      <c r="N269" s="65">
        <f>E269*(F269/12+2)*J269/27*'Unit Prices'!$D$37</f>
        <v>3437.1228753562573</v>
      </c>
      <c r="O269" s="65">
        <f>E269*(F269/12+4)/9*'Unit Prices'!$D$38</f>
        <v>5450.4537505649387</v>
      </c>
      <c r="P269" s="65">
        <v>0</v>
      </c>
      <c r="Q269" s="64">
        <f t="shared" si="8"/>
        <v>28409.099752944596</v>
      </c>
      <c r="R269" s="99">
        <v>13288.27</v>
      </c>
      <c r="S269" s="26">
        <v>824</v>
      </c>
      <c r="T269" s="53">
        <f t="shared" si="9"/>
        <v>1761.6362548643538</v>
      </c>
    </row>
    <row r="270" spans="2:20" x14ac:dyDescent="0.25">
      <c r="B270" s="50"/>
      <c r="C270" s="51"/>
      <c r="D270" s="57">
        <v>267</v>
      </c>
      <c r="E270" s="60">
        <v>85.965999999999994</v>
      </c>
      <c r="F270" s="57">
        <v>8</v>
      </c>
      <c r="G270" s="57" t="s">
        <v>279</v>
      </c>
      <c r="H270" s="61" t="s">
        <v>313</v>
      </c>
      <c r="I270" s="61" t="s">
        <v>312</v>
      </c>
      <c r="J270" s="62">
        <v>4.2300000000000004</v>
      </c>
      <c r="K270" s="57" t="s">
        <v>105</v>
      </c>
      <c r="L270" s="57">
        <v>1960</v>
      </c>
      <c r="M270" s="65">
        <f>E270*'Unit Prices'!$D$9</f>
        <v>11327.113721566682</v>
      </c>
      <c r="N270" s="65">
        <f>E270*(F270/12+2)*J270/27*'Unit Prices'!$D$37</f>
        <v>1638.0749074265668</v>
      </c>
      <c r="O270" s="65">
        <f>E270*(F270/12+4)/9*'Unit Prices'!$D$38</f>
        <v>3162.555967844829</v>
      </c>
      <c r="P270" s="65">
        <v>0</v>
      </c>
      <c r="Q270" s="64">
        <f t="shared" si="8"/>
        <v>16127.744596838078</v>
      </c>
      <c r="R270" s="99">
        <v>13288.27</v>
      </c>
      <c r="S270" s="26">
        <v>824</v>
      </c>
      <c r="T270" s="53">
        <f t="shared" si="9"/>
        <v>1000.0746182757106</v>
      </c>
    </row>
    <row r="271" spans="2:20" x14ac:dyDescent="0.25">
      <c r="B271" s="50"/>
      <c r="C271" s="51"/>
      <c r="D271" s="57">
        <v>268</v>
      </c>
      <c r="E271" s="60">
        <v>162.60688999999999</v>
      </c>
      <c r="F271" s="57">
        <v>8</v>
      </c>
      <c r="G271" s="57" t="s">
        <v>279</v>
      </c>
      <c r="H271" s="61" t="s">
        <v>314</v>
      </c>
      <c r="I271" s="61" t="s">
        <v>313</v>
      </c>
      <c r="J271" s="62">
        <v>4.3449999999999998</v>
      </c>
      <c r="K271" s="57" t="s">
        <v>105</v>
      </c>
      <c r="L271" s="57">
        <v>1960</v>
      </c>
      <c r="M271" s="65">
        <f>E271*'Unit Prices'!$D$9</f>
        <v>21425.52561408329</v>
      </c>
      <c r="N271" s="65">
        <f>E271*(F271/12+2)*J271/27*'Unit Prices'!$D$37</f>
        <v>3182.6977365193816</v>
      </c>
      <c r="O271" s="65">
        <f>E271*(F271/12+4)/9*'Unit Prices'!$D$38</f>
        <v>5982.0555845588688</v>
      </c>
      <c r="P271" s="65">
        <v>0</v>
      </c>
      <c r="Q271" s="64">
        <f t="shared" si="8"/>
        <v>30590.278935161539</v>
      </c>
      <c r="R271" s="99">
        <v>13288.27</v>
      </c>
      <c r="S271" s="26">
        <v>824</v>
      </c>
      <c r="T271" s="53">
        <f t="shared" si="9"/>
        <v>1896.8902530256466</v>
      </c>
    </row>
    <row r="272" spans="2:20" x14ac:dyDescent="0.25">
      <c r="B272" s="50"/>
      <c r="C272" s="51"/>
      <c r="D272" s="57">
        <v>269</v>
      </c>
      <c r="E272" s="60">
        <v>98.742486</v>
      </c>
      <c r="F272" s="57">
        <v>8</v>
      </c>
      <c r="G272" s="57" t="s">
        <v>279</v>
      </c>
      <c r="H272" s="61" t="s">
        <v>311</v>
      </c>
      <c r="I272" s="61" t="s">
        <v>312</v>
      </c>
      <c r="J272" s="62">
        <v>3.73</v>
      </c>
      <c r="K272" s="57" t="s">
        <v>105</v>
      </c>
      <c r="L272" s="57">
        <v>1960</v>
      </c>
      <c r="M272" s="65">
        <f>E272*'Unit Prices'!$D$9</f>
        <v>13010.578229441942</v>
      </c>
      <c r="N272" s="65">
        <f>E272*(F272/12+2)*J272/27*'Unit Prices'!$D$37</f>
        <v>1659.1267280621691</v>
      </c>
      <c r="O272" s="65">
        <f>E272*(F272/12+4)/9*'Unit Prices'!$D$38</f>
        <v>3632.5830953997452</v>
      </c>
      <c r="P272" s="65">
        <v>0</v>
      </c>
      <c r="Q272" s="64">
        <f t="shared" si="8"/>
        <v>18302.288052903856</v>
      </c>
      <c r="R272" s="99">
        <v>13288.27</v>
      </c>
      <c r="S272" s="26">
        <v>824</v>
      </c>
      <c r="T272" s="53">
        <f t="shared" si="9"/>
        <v>1134.9171378661615</v>
      </c>
    </row>
    <row r="273" spans="2:20" x14ac:dyDescent="0.25">
      <c r="B273" s="50"/>
      <c r="C273" s="51"/>
      <c r="D273" s="57">
        <v>270</v>
      </c>
      <c r="E273" s="60">
        <v>290.670704</v>
      </c>
      <c r="F273" s="57">
        <v>18</v>
      </c>
      <c r="G273" s="57" t="s">
        <v>279</v>
      </c>
      <c r="H273" s="61" t="s">
        <v>759</v>
      </c>
      <c r="I273" s="61" t="s">
        <v>760</v>
      </c>
      <c r="J273" s="62">
        <v>3.91</v>
      </c>
      <c r="K273" s="57" t="s">
        <v>105</v>
      </c>
      <c r="L273" s="57">
        <v>1960</v>
      </c>
      <c r="M273" s="65">
        <f>E273*'Unit Prices'!$D$21</f>
        <v>69528.435057299954</v>
      </c>
      <c r="N273" s="65">
        <f>E273*(F273/12+2)*J273/27*'Unit Prices'!$D$37</f>
        <v>6719.608995474222</v>
      </c>
      <c r="O273" s="65">
        <f>E273*(F273/12+4)/9*'Unit Prices'!$D$38</f>
        <v>12602.847220838266</v>
      </c>
      <c r="P273" s="65">
        <v>0</v>
      </c>
      <c r="Q273" s="64">
        <f t="shared" si="8"/>
        <v>88850.891273612448</v>
      </c>
      <c r="R273" s="99">
        <v>13288.27</v>
      </c>
      <c r="S273" s="26">
        <v>824</v>
      </c>
      <c r="T273" s="53">
        <f t="shared" si="9"/>
        <v>5509.6061721696396</v>
      </c>
    </row>
    <row r="274" spans="2:20" x14ac:dyDescent="0.25">
      <c r="B274" s="50"/>
      <c r="C274" s="51"/>
      <c r="D274" s="57">
        <v>271</v>
      </c>
      <c r="E274" s="60">
        <v>291.16893399999998</v>
      </c>
      <c r="F274" s="57">
        <v>18</v>
      </c>
      <c r="G274" s="57" t="s">
        <v>279</v>
      </c>
      <c r="H274" s="61" t="s">
        <v>285</v>
      </c>
      <c r="I274" s="61" t="s">
        <v>335</v>
      </c>
      <c r="J274" s="62">
        <v>6.51</v>
      </c>
      <c r="K274" s="57" t="s">
        <v>105</v>
      </c>
      <c r="L274" s="57">
        <v>1960</v>
      </c>
      <c r="M274" s="65">
        <f>E274*'Unit Prices'!$D$21</f>
        <v>69647.61167786023</v>
      </c>
      <c r="N274" s="65">
        <f>E274*(F274/12+2)*J274/27*'Unit Prices'!$D$37</f>
        <v>11207.068023164162</v>
      </c>
      <c r="O274" s="65">
        <f>E274*(F274/12+4)/9*'Unit Prices'!$D$38</f>
        <v>12624.449386052818</v>
      </c>
      <c r="P274" s="65">
        <v>0</v>
      </c>
      <c r="Q274" s="64">
        <f t="shared" si="8"/>
        <v>93479.129087077206</v>
      </c>
      <c r="R274" s="99">
        <v>13288.27</v>
      </c>
      <c r="S274" s="26">
        <v>824</v>
      </c>
      <c r="T274" s="53">
        <f t="shared" si="9"/>
        <v>5796.6012406243708</v>
      </c>
    </row>
    <row r="275" spans="2:20" x14ac:dyDescent="0.25">
      <c r="B275" s="50"/>
      <c r="C275" s="51"/>
      <c r="D275" s="57">
        <v>272</v>
      </c>
      <c r="E275" s="60">
        <v>11.329492999999999</v>
      </c>
      <c r="F275" s="57">
        <v>6</v>
      </c>
      <c r="G275" s="57" t="s">
        <v>279</v>
      </c>
      <c r="H275" s="61" t="s">
        <v>284</v>
      </c>
      <c r="I275" s="61" t="s">
        <v>285</v>
      </c>
      <c r="J275" s="62">
        <v>5.77</v>
      </c>
      <c r="K275" s="57" t="s">
        <v>105</v>
      </c>
      <c r="L275" s="57">
        <v>1960</v>
      </c>
      <c r="M275" s="65">
        <f>E275*'Unit Prices'!$D$6</f>
        <v>1435.3892104335266</v>
      </c>
      <c r="N275" s="65">
        <f>E275*(F275/12+2)*J275/27*'Unit Prices'!$D$37</f>
        <v>276.0731914733816</v>
      </c>
      <c r="O275" s="65">
        <f>E275*(F275/12+4)/9*'Unit Prices'!$D$38</f>
        <v>401.90897892138742</v>
      </c>
      <c r="P275" s="65">
        <v>0</v>
      </c>
      <c r="Q275" s="64">
        <f t="shared" si="8"/>
        <v>2113.3713808282955</v>
      </c>
      <c r="R275" s="99">
        <v>13288.27</v>
      </c>
      <c r="S275" s="26">
        <v>824</v>
      </c>
      <c r="T275" s="53">
        <f t="shared" si="9"/>
        <v>131.04926508887277</v>
      </c>
    </row>
    <row r="276" spans="2:20" x14ac:dyDescent="0.25">
      <c r="B276" s="50"/>
      <c r="C276" s="51"/>
      <c r="D276" s="57">
        <v>273</v>
      </c>
      <c r="E276" s="60">
        <v>118.437117</v>
      </c>
      <c r="F276" s="57">
        <v>8</v>
      </c>
      <c r="G276" s="57" t="s">
        <v>279</v>
      </c>
      <c r="H276" s="61" t="s">
        <v>362</v>
      </c>
      <c r="I276" s="61" t="s">
        <v>284</v>
      </c>
      <c r="J276" s="62">
        <v>6.5750000000000002</v>
      </c>
      <c r="K276" s="57" t="s">
        <v>105</v>
      </c>
      <c r="L276" s="57">
        <v>1960</v>
      </c>
      <c r="M276" s="65">
        <f>E276*'Unit Prices'!$D$9</f>
        <v>15605.596318468914</v>
      </c>
      <c r="N276" s="65">
        <f>E276*(F276/12+2)*J276/27*'Unit Prices'!$D$37</f>
        <v>3507.9246425276278</v>
      </c>
      <c r="O276" s="65">
        <f>E276*(F276/12+4)/9*'Unit Prices'!$D$38</f>
        <v>4357.1180604272186</v>
      </c>
      <c r="P276" s="65">
        <v>0</v>
      </c>
      <c r="Q276" s="64">
        <f t="shared" si="8"/>
        <v>23470.639021423762</v>
      </c>
      <c r="R276" s="99">
        <v>13288.27</v>
      </c>
      <c r="S276" s="26">
        <v>824</v>
      </c>
      <c r="T276" s="53">
        <f t="shared" si="9"/>
        <v>1455.4043945263891</v>
      </c>
    </row>
    <row r="277" spans="2:20" x14ac:dyDescent="0.25">
      <c r="B277" s="50"/>
      <c r="C277" s="51"/>
      <c r="D277" s="57">
        <v>274</v>
      </c>
      <c r="E277" s="60">
        <v>96.251858999999996</v>
      </c>
      <c r="F277" s="57">
        <v>8</v>
      </c>
      <c r="G277" s="57" t="s">
        <v>279</v>
      </c>
      <c r="H277" s="61" t="s">
        <v>309</v>
      </c>
      <c r="I277" s="61" t="s">
        <v>310</v>
      </c>
      <c r="J277" s="62">
        <v>3.2749999999999999</v>
      </c>
      <c r="K277" s="57" t="s">
        <v>105</v>
      </c>
      <c r="L277" s="57">
        <v>1960</v>
      </c>
      <c r="M277" s="65">
        <f>E277*'Unit Prices'!$D$9</f>
        <v>12682.406449121763</v>
      </c>
      <c r="N277" s="65">
        <f>E277*(F277/12+2)*J277/27*'Unit Prices'!$D$37</f>
        <v>1419.9959357563685</v>
      </c>
      <c r="O277" s="65">
        <f>E277*(F277/12+4)/9*'Unit Prices'!$D$38</f>
        <v>3540.9567863644816</v>
      </c>
      <c r="P277" s="65">
        <v>0</v>
      </c>
      <c r="Q277" s="64">
        <f t="shared" si="8"/>
        <v>17643.359171242613</v>
      </c>
      <c r="R277" s="99">
        <v>13288.27</v>
      </c>
      <c r="S277" s="26">
        <v>824</v>
      </c>
      <c r="T277" s="53">
        <f t="shared" si="9"/>
        <v>1094.057236728627</v>
      </c>
    </row>
    <row r="278" spans="2:20" x14ac:dyDescent="0.25">
      <c r="B278" s="50"/>
      <c r="C278" s="51"/>
      <c r="D278" s="57">
        <v>275</v>
      </c>
      <c r="E278" s="60">
        <v>137.18853300000001</v>
      </c>
      <c r="F278" s="57">
        <v>8</v>
      </c>
      <c r="G278" s="57" t="s">
        <v>279</v>
      </c>
      <c r="H278" s="61" t="s">
        <v>310</v>
      </c>
      <c r="I278" s="61" t="s">
        <v>362</v>
      </c>
      <c r="J278" s="62">
        <v>5.835</v>
      </c>
      <c r="K278" s="57" t="s">
        <v>105</v>
      </c>
      <c r="L278" s="57">
        <v>1960</v>
      </c>
      <c r="M278" s="65">
        <f>E278*'Unit Prices'!$D$9</f>
        <v>18076.333836469112</v>
      </c>
      <c r="N278" s="65">
        <f>E278*(F278/12+2)*J278/27*'Unit Prices'!$D$37</f>
        <v>3605.9968525058898</v>
      </c>
      <c r="O278" s="65">
        <f>E278*(F278/12+4)/9*'Unit Prices'!$D$38</f>
        <v>5046.9536067634563</v>
      </c>
      <c r="P278" s="65">
        <v>0</v>
      </c>
      <c r="Q278" s="64">
        <f t="shared" si="8"/>
        <v>26729.284295738456</v>
      </c>
      <c r="R278" s="99">
        <v>13288.27</v>
      </c>
      <c r="S278" s="26">
        <v>824</v>
      </c>
      <c r="T278" s="53">
        <f t="shared" si="9"/>
        <v>1657.4716091476535</v>
      </c>
    </row>
    <row r="279" spans="2:20" x14ac:dyDescent="0.25">
      <c r="B279" s="50"/>
      <c r="C279" s="51"/>
      <c r="D279" s="57">
        <v>276</v>
      </c>
      <c r="E279" s="60">
        <v>230.991647</v>
      </c>
      <c r="F279" s="57">
        <v>8</v>
      </c>
      <c r="G279" s="57" t="s">
        <v>279</v>
      </c>
      <c r="H279" s="61" t="s">
        <v>331</v>
      </c>
      <c r="I279" s="61" t="s">
        <v>281</v>
      </c>
      <c r="J279" s="62">
        <v>5.0749999999999993</v>
      </c>
      <c r="K279" s="57" t="s">
        <v>105</v>
      </c>
      <c r="L279" s="57">
        <v>1960</v>
      </c>
      <c r="M279" s="65">
        <f>E279*'Unit Prices'!$D$9</f>
        <v>30436.086991380169</v>
      </c>
      <c r="N279" s="65">
        <f>E279*(F279/12+2)*J279/27*'Unit Prices'!$D$37</f>
        <v>5280.791161752285</v>
      </c>
      <c r="O279" s="65">
        <f>E279*(F279/12+4)/9*'Unit Prices'!$D$38</f>
        <v>8497.8248579921838</v>
      </c>
      <c r="P279" s="65">
        <v>0</v>
      </c>
      <c r="Q279" s="64">
        <f t="shared" si="8"/>
        <v>44214.703011124642</v>
      </c>
      <c r="R279" s="99">
        <v>13288.27</v>
      </c>
      <c r="S279" s="26">
        <v>824</v>
      </c>
      <c r="T279" s="53">
        <f t="shared" si="9"/>
        <v>2741.7350250383761</v>
      </c>
    </row>
    <row r="280" spans="2:20" x14ac:dyDescent="0.25">
      <c r="B280" s="50"/>
      <c r="C280" s="51"/>
      <c r="D280" s="57">
        <v>277</v>
      </c>
      <c r="E280" s="60">
        <v>28.485158999999999</v>
      </c>
      <c r="F280" s="57">
        <v>18</v>
      </c>
      <c r="G280" s="57" t="s">
        <v>279</v>
      </c>
      <c r="H280" s="61" t="s">
        <v>766</v>
      </c>
      <c r="I280" s="61" t="s">
        <v>767</v>
      </c>
      <c r="J280" s="62">
        <v>8.2200000000000006</v>
      </c>
      <c r="K280" s="57" t="s">
        <v>105</v>
      </c>
      <c r="L280" s="57">
        <v>1960</v>
      </c>
      <c r="M280" s="65">
        <f>E280*'Unit Prices'!$D$22</f>
        <v>7188.9784876585609</v>
      </c>
      <c r="N280" s="65">
        <f>E280*(F280/12+2)*J280/27*'Unit Prices'!$D$37</f>
        <v>1384.3836083663778</v>
      </c>
      <c r="O280" s="65">
        <f>E280*(F280/12+4)/9*'Unit Prices'!$D$38</f>
        <v>1235.0543140332647</v>
      </c>
      <c r="P280" s="65">
        <v>0</v>
      </c>
      <c r="Q280" s="64">
        <f t="shared" si="8"/>
        <v>9808.4164100582038</v>
      </c>
      <c r="R280" s="99">
        <v>13288.27</v>
      </c>
      <c r="S280" s="26">
        <v>824</v>
      </c>
      <c r="T280" s="53">
        <f t="shared" si="9"/>
        <v>608.21575132714486</v>
      </c>
    </row>
    <row r="281" spans="2:20" x14ac:dyDescent="0.25">
      <c r="B281" s="50"/>
      <c r="C281" s="51"/>
      <c r="D281" s="57">
        <v>278</v>
      </c>
      <c r="E281" s="60">
        <v>469.56785500000001</v>
      </c>
      <c r="F281" s="57">
        <v>18</v>
      </c>
      <c r="G281" s="57" t="s">
        <v>279</v>
      </c>
      <c r="H281" s="61" t="s">
        <v>761</v>
      </c>
      <c r="I281" s="61" t="s">
        <v>759</v>
      </c>
      <c r="J281" s="62">
        <v>5.34</v>
      </c>
      <c r="K281" s="57" t="s">
        <v>105</v>
      </c>
      <c r="L281" s="57">
        <v>1960</v>
      </c>
      <c r="M281" s="65">
        <f>E281*'Unit Prices'!$D$21</f>
        <v>112320.63521394003</v>
      </c>
      <c r="N281" s="65">
        <f>E281*(F281/12+2)*J281/27*'Unit Prices'!$D$37</f>
        <v>14825.371978450135</v>
      </c>
      <c r="O281" s="65">
        <f>E281*(F281/12+4)/9*'Unit Prices'!$D$38</f>
        <v>20359.437173901559</v>
      </c>
      <c r="P281" s="65">
        <v>0</v>
      </c>
      <c r="Q281" s="64">
        <f t="shared" si="8"/>
        <v>147505.44436629172</v>
      </c>
      <c r="R281" s="99">
        <v>13288.27</v>
      </c>
      <c r="S281" s="26">
        <v>824</v>
      </c>
      <c r="T281" s="53">
        <f t="shared" si="9"/>
        <v>9146.7501907941642</v>
      </c>
    </row>
    <row r="282" spans="2:20" x14ac:dyDescent="0.25">
      <c r="B282" s="50"/>
      <c r="C282" s="51"/>
      <c r="D282" s="57">
        <v>279</v>
      </c>
      <c r="E282" s="60">
        <v>467.34222299999999</v>
      </c>
      <c r="F282" s="57">
        <v>18</v>
      </c>
      <c r="G282" s="57" t="s">
        <v>279</v>
      </c>
      <c r="H282" s="61" t="s">
        <v>281</v>
      </c>
      <c r="I282" s="61" t="s">
        <v>285</v>
      </c>
      <c r="J282" s="62">
        <v>6.2449999999999992</v>
      </c>
      <c r="K282" s="57" t="s">
        <v>105</v>
      </c>
      <c r="L282" s="57">
        <v>1960</v>
      </c>
      <c r="M282" s="65">
        <f>E282*'Unit Prices'!$D$21</f>
        <v>111788.26401916888</v>
      </c>
      <c r="N282" s="65">
        <f>E282*(F282/12+2)*J282/27*'Unit Prices'!$D$37</f>
        <v>17255.734327676437</v>
      </c>
      <c r="O282" s="65">
        <f>E282*(F282/12+4)/9*'Unit Prices'!$D$38</f>
        <v>20262.938628709991</v>
      </c>
      <c r="P282" s="65">
        <v>0</v>
      </c>
      <c r="Q282" s="64">
        <f t="shared" si="8"/>
        <v>149306.93697555532</v>
      </c>
      <c r="R282" s="99">
        <v>13288.27</v>
      </c>
      <c r="S282" s="26">
        <v>824</v>
      </c>
      <c r="T282" s="53">
        <f t="shared" si="9"/>
        <v>9258.4599852243809</v>
      </c>
    </row>
    <row r="283" spans="2:20" x14ac:dyDescent="0.25">
      <c r="B283" s="50"/>
      <c r="C283" s="51"/>
      <c r="D283" s="57">
        <v>280</v>
      </c>
      <c r="E283" s="60">
        <v>182.301253</v>
      </c>
      <c r="F283" s="57">
        <v>8</v>
      </c>
      <c r="G283" s="57" t="s">
        <v>279</v>
      </c>
      <c r="H283" s="61" t="s">
        <v>370</v>
      </c>
      <c r="I283" s="61" t="s">
        <v>357</v>
      </c>
      <c r="J283" s="62">
        <v>6.0600000000000005</v>
      </c>
      <c r="K283" s="57" t="s">
        <v>105</v>
      </c>
      <c r="L283" s="57">
        <v>1960</v>
      </c>
      <c r="M283" s="65">
        <f>E283*'Unit Prices'!$D$9</f>
        <v>24020.508390702133</v>
      </c>
      <c r="N283" s="65">
        <f>E283*(F283/12+2)*J283/27*'Unit Prices'!$D$37</f>
        <v>4976.556610176237</v>
      </c>
      <c r="O283" s="65">
        <f>E283*(F283/12+4)/9*'Unit Prices'!$D$38</f>
        <v>6706.5806902815075</v>
      </c>
      <c r="P283" s="65">
        <v>0</v>
      </c>
      <c r="Q283" s="64">
        <f t="shared" si="8"/>
        <v>35703.64569115988</v>
      </c>
      <c r="R283" s="99">
        <v>13288.27</v>
      </c>
      <c r="S283" s="26">
        <v>824</v>
      </c>
      <c r="T283" s="53">
        <f t="shared" si="9"/>
        <v>2213.9679619330236</v>
      </c>
    </row>
    <row r="284" spans="2:20" x14ac:dyDescent="0.25">
      <c r="B284" s="50"/>
      <c r="C284" s="51"/>
      <c r="D284" s="57">
        <v>281</v>
      </c>
      <c r="E284" s="60">
        <v>127.01717499999999</v>
      </c>
      <c r="F284" s="57">
        <v>8</v>
      </c>
      <c r="G284" s="57" t="s">
        <v>279</v>
      </c>
      <c r="H284" s="61" t="s">
        <v>357</v>
      </c>
      <c r="I284" s="61" t="s">
        <v>358</v>
      </c>
      <c r="J284" s="62">
        <v>5.7349999999999994</v>
      </c>
      <c r="K284" s="57" t="s">
        <v>105</v>
      </c>
      <c r="L284" s="57">
        <v>1960</v>
      </c>
      <c r="M284" s="65">
        <f>E284*'Unit Prices'!$D$9</f>
        <v>16736.128071762516</v>
      </c>
      <c r="N284" s="65">
        <f>E284*(F284/12+2)*J284/27*'Unit Prices'!$D$37</f>
        <v>3281.4254527028384</v>
      </c>
      <c r="O284" s="65">
        <f>E284*(F284/12+4)/9*'Unit Prices'!$D$38</f>
        <v>4672.7651026573412</v>
      </c>
      <c r="P284" s="65">
        <v>0</v>
      </c>
      <c r="Q284" s="64">
        <f t="shared" si="8"/>
        <v>24690.318627122695</v>
      </c>
      <c r="R284" s="99">
        <v>13288.27</v>
      </c>
      <c r="S284" s="26">
        <v>824</v>
      </c>
      <c r="T284" s="53">
        <f t="shared" si="9"/>
        <v>1531.0362107895987</v>
      </c>
    </row>
    <row r="285" spans="2:20" x14ac:dyDescent="0.25">
      <c r="B285" s="50"/>
      <c r="C285" s="51"/>
      <c r="D285" s="57">
        <v>282</v>
      </c>
      <c r="E285" s="60">
        <v>167.254199</v>
      </c>
      <c r="F285" s="57">
        <v>10</v>
      </c>
      <c r="G285" s="57" t="s">
        <v>279</v>
      </c>
      <c r="H285" s="61" t="s">
        <v>347</v>
      </c>
      <c r="I285" s="61" t="s">
        <v>358</v>
      </c>
      <c r="J285" s="62">
        <v>7.5049999999999999</v>
      </c>
      <c r="K285" s="57" t="s">
        <v>105</v>
      </c>
      <c r="L285" s="63">
        <v>32264</v>
      </c>
      <c r="M285" s="65">
        <f>E285*'Unit Prices'!$D$12</f>
        <v>25089.264736811565</v>
      </c>
      <c r="N285" s="65">
        <f>E285*(F285/12+2)*J285/27*'Unit Prices'!$D$37</f>
        <v>6007.9088615730188</v>
      </c>
      <c r="O285" s="65">
        <f>E285*(F285/12+4)/9*'Unit Prices'!$D$38</f>
        <v>6372.7737006666011</v>
      </c>
      <c r="P285" s="65">
        <v>0</v>
      </c>
      <c r="Q285" s="64">
        <f t="shared" si="8"/>
        <v>37469.947299051186</v>
      </c>
      <c r="R285" s="99">
        <v>13288.27</v>
      </c>
      <c r="S285" s="26">
        <v>4519</v>
      </c>
      <c r="T285" s="53">
        <f t="shared" si="9"/>
        <v>12742.568584504401</v>
      </c>
    </row>
    <row r="286" spans="2:20" x14ac:dyDescent="0.25">
      <c r="B286" s="50"/>
      <c r="C286" s="51"/>
      <c r="D286" s="57">
        <v>283</v>
      </c>
      <c r="E286" s="60">
        <v>172.338324</v>
      </c>
      <c r="F286" s="57">
        <v>8</v>
      </c>
      <c r="G286" s="57" t="s">
        <v>279</v>
      </c>
      <c r="H286" s="61" t="s">
        <v>206</v>
      </c>
      <c r="I286" s="61" t="s">
        <v>205</v>
      </c>
      <c r="J286" s="62">
        <v>3.84</v>
      </c>
      <c r="K286" s="57" t="s">
        <v>105</v>
      </c>
      <c r="L286" s="57">
        <v>1960</v>
      </c>
      <c r="M286" s="65">
        <f>E286*'Unit Prices'!$D$9</f>
        <v>22707.765797317599</v>
      </c>
      <c r="N286" s="65">
        <f>E286*(F286/12+2)*J286/27*'Unit Prices'!$D$37</f>
        <v>2981.1220739042597</v>
      </c>
      <c r="O286" s="65">
        <f>E286*(F286/12+4)/9*'Unit Prices'!$D$38</f>
        <v>6340.0599662026361</v>
      </c>
      <c r="P286" s="65">
        <v>0</v>
      </c>
      <c r="Q286" s="64">
        <f t="shared" si="8"/>
        <v>32028.947837424494</v>
      </c>
      <c r="R286" s="99">
        <v>13288.27</v>
      </c>
      <c r="S286" s="26">
        <v>824</v>
      </c>
      <c r="T286" s="53">
        <f t="shared" si="9"/>
        <v>1986.1015029072844</v>
      </c>
    </row>
    <row r="287" spans="2:20" x14ac:dyDescent="0.25">
      <c r="B287" s="50"/>
      <c r="C287" s="51"/>
      <c r="D287" s="57">
        <v>284</v>
      </c>
      <c r="E287" s="60">
        <v>107.881117</v>
      </c>
      <c r="F287" s="57">
        <v>8</v>
      </c>
      <c r="G287" s="57" t="s">
        <v>204</v>
      </c>
      <c r="H287" s="61" t="s">
        <v>205</v>
      </c>
      <c r="I287" s="61" t="s">
        <v>206</v>
      </c>
      <c r="J287" s="62">
        <v>3.84</v>
      </c>
      <c r="K287" s="57" t="s">
        <v>105</v>
      </c>
      <c r="L287" s="57">
        <v>1960</v>
      </c>
      <c r="M287" s="65">
        <f>E287*'Unit Prices'!$D$9</f>
        <v>14214.709078806049</v>
      </c>
      <c r="N287" s="65">
        <f>E287*(F287/12+2)*J287/27*'Unit Prices'!$D$37</f>
        <v>1866.1361662432555</v>
      </c>
      <c r="O287" s="65">
        <f>E287*(F287/12+4)/9*'Unit Prices'!$D$38</f>
        <v>3968.7791729999794</v>
      </c>
      <c r="P287" s="65">
        <v>0</v>
      </c>
      <c r="Q287" s="64">
        <f t="shared" si="8"/>
        <v>20049.624418049283</v>
      </c>
      <c r="R287" s="99">
        <v>13288.27</v>
      </c>
      <c r="S287" s="26">
        <v>824</v>
      </c>
      <c r="T287" s="53">
        <f t="shared" si="9"/>
        <v>1243.2687265138809</v>
      </c>
    </row>
    <row r="288" spans="2:20" x14ac:dyDescent="0.25">
      <c r="B288" s="50"/>
      <c r="C288" s="51"/>
      <c r="D288" s="57">
        <v>285</v>
      </c>
      <c r="E288" s="60">
        <v>13.872503999999999</v>
      </c>
      <c r="F288" s="57">
        <v>10</v>
      </c>
      <c r="G288" s="57" t="s">
        <v>279</v>
      </c>
      <c r="H288" s="61" t="s">
        <v>347</v>
      </c>
      <c r="I288" s="61" t="s">
        <v>206</v>
      </c>
      <c r="J288" s="62">
        <v>5.88</v>
      </c>
      <c r="K288" s="57" t="s">
        <v>105</v>
      </c>
      <c r="L288" s="63">
        <v>32264</v>
      </c>
      <c r="M288" s="65">
        <f>E288*'Unit Prices'!$D$12</f>
        <v>2080.9697305027144</v>
      </c>
      <c r="N288" s="65">
        <f>E288*(F288/12+2)*J288/27*'Unit Prices'!$D$37</f>
        <v>390.41616790737868</v>
      </c>
      <c r="O288" s="65">
        <f>E288*(F288/12+4)/9*'Unit Prices'!$D$38</f>
        <v>528.57464375882262</v>
      </c>
      <c r="P288" s="65">
        <v>0</v>
      </c>
      <c r="Q288" s="64">
        <f t="shared" si="8"/>
        <v>2999.9605421689157</v>
      </c>
      <c r="R288" s="99">
        <v>13288.27</v>
      </c>
      <c r="S288" s="26">
        <v>4519</v>
      </c>
      <c r="T288" s="53">
        <f t="shared" si="9"/>
        <v>1020.209680422006</v>
      </c>
    </row>
    <row r="289" spans="2:20" x14ac:dyDescent="0.25">
      <c r="B289" s="50"/>
      <c r="C289" s="51"/>
      <c r="D289" s="57">
        <v>286</v>
      </c>
      <c r="E289" s="60">
        <v>15.929455000000001</v>
      </c>
      <c r="F289" s="57">
        <v>8</v>
      </c>
      <c r="G289" s="57" t="s">
        <v>279</v>
      </c>
      <c r="H289" s="61" t="s">
        <v>324</v>
      </c>
      <c r="I289" s="61" t="s">
        <v>347</v>
      </c>
      <c r="J289" s="62">
        <v>5.4950000000000001</v>
      </c>
      <c r="K289" s="57" t="s">
        <v>105</v>
      </c>
      <c r="L289" s="57">
        <v>1960</v>
      </c>
      <c r="M289" s="65">
        <f>E289*'Unit Prices'!$D$9</f>
        <v>2098.908269636589</v>
      </c>
      <c r="N289" s="65">
        <f>E289*(F289/12+2)*J289/27*'Unit Prices'!$D$37</f>
        <v>394.30772450095918</v>
      </c>
      <c r="O289" s="65">
        <f>E289*(F289/12+4)/9*'Unit Prices'!$D$38</f>
        <v>586.0199727190477</v>
      </c>
      <c r="P289" s="65">
        <v>0</v>
      </c>
      <c r="Q289" s="64">
        <f t="shared" si="8"/>
        <v>3079.235966856596</v>
      </c>
      <c r="R289" s="99">
        <v>13288.27</v>
      </c>
      <c r="S289" s="26">
        <v>824</v>
      </c>
      <c r="T289" s="53">
        <f t="shared" si="9"/>
        <v>190.94211937971119</v>
      </c>
    </row>
    <row r="290" spans="2:20" x14ac:dyDescent="0.25">
      <c r="B290" s="50"/>
      <c r="C290" s="51"/>
      <c r="D290" s="57">
        <v>287</v>
      </c>
      <c r="E290" s="60">
        <v>112.956301</v>
      </c>
      <c r="F290" s="57">
        <v>8</v>
      </c>
      <c r="G290" s="57" t="s">
        <v>279</v>
      </c>
      <c r="H290" s="61" t="s">
        <v>323</v>
      </c>
      <c r="I290" s="61" t="s">
        <v>324</v>
      </c>
      <c r="J290" s="62">
        <v>4.8</v>
      </c>
      <c r="K290" s="57" t="s">
        <v>112</v>
      </c>
      <c r="L290" s="57">
        <v>1960</v>
      </c>
      <c r="M290" s="65">
        <f>E290*'Unit Prices'!$D$9</f>
        <v>14883.429111445414</v>
      </c>
      <c r="N290" s="65">
        <v>0</v>
      </c>
      <c r="O290" s="65">
        <v>0</v>
      </c>
      <c r="P290" s="65">
        <f>E290*10/9*'Unit Prices'!$D$39</f>
        <v>1908.1319373647966</v>
      </c>
      <c r="Q290" s="64">
        <f t="shared" si="8"/>
        <v>16791.56104881021</v>
      </c>
      <c r="R290" s="99">
        <v>13288.27</v>
      </c>
      <c r="S290" s="26">
        <v>824</v>
      </c>
      <c r="T290" s="53">
        <f t="shared" si="9"/>
        <v>1041.2375955801328</v>
      </c>
    </row>
    <row r="291" spans="2:20" x14ac:dyDescent="0.25">
      <c r="B291" s="50"/>
      <c r="C291" s="51"/>
      <c r="D291" s="57">
        <v>288</v>
      </c>
      <c r="E291" s="60">
        <v>366.718976</v>
      </c>
      <c r="F291" s="57">
        <v>8</v>
      </c>
      <c r="G291" s="57" t="s">
        <v>279</v>
      </c>
      <c r="H291" s="61" t="s">
        <v>303</v>
      </c>
      <c r="I291" s="61" t="s">
        <v>206</v>
      </c>
      <c r="J291" s="62">
        <v>5.7750000000000004</v>
      </c>
      <c r="K291" s="57" t="s">
        <v>105</v>
      </c>
      <c r="L291" s="57">
        <v>1960</v>
      </c>
      <c r="M291" s="65">
        <f>E291*'Unit Prices'!$D$9</f>
        <v>48319.88861885493</v>
      </c>
      <c r="N291" s="65">
        <f>E291*(F291/12+2)*J291/27*'Unit Prices'!$D$37</f>
        <v>9540.0805734662299</v>
      </c>
      <c r="O291" s="65">
        <f>E291*(F291/12+4)/9*'Unit Prices'!$D$38</f>
        <v>13491.023033184569</v>
      </c>
      <c r="P291" s="65">
        <v>0</v>
      </c>
      <c r="Q291" s="64">
        <f t="shared" si="8"/>
        <v>71350.992225505732</v>
      </c>
      <c r="R291" s="99">
        <v>13288.27</v>
      </c>
      <c r="S291" s="26">
        <v>824</v>
      </c>
      <c r="T291" s="53">
        <f t="shared" si="9"/>
        <v>4424.4448369740167</v>
      </c>
    </row>
    <row r="292" spans="2:20" x14ac:dyDescent="0.25">
      <c r="B292" s="50"/>
      <c r="C292" s="51"/>
      <c r="D292" s="57">
        <v>289</v>
      </c>
      <c r="E292" s="60">
        <v>332.19218000000001</v>
      </c>
      <c r="F292" s="57">
        <v>8</v>
      </c>
      <c r="G292" s="57" t="s">
        <v>279</v>
      </c>
      <c r="H292" s="61" t="s">
        <v>287</v>
      </c>
      <c r="I292" s="61" t="s">
        <v>315</v>
      </c>
      <c r="J292" s="62">
        <v>6.335</v>
      </c>
      <c r="K292" s="57" t="s">
        <v>105</v>
      </c>
      <c r="L292" s="57">
        <v>1960</v>
      </c>
      <c r="M292" s="65">
        <f>E292*'Unit Prices'!$D$9</f>
        <v>43770.544171825481</v>
      </c>
      <c r="N292" s="65">
        <f>E292*(F292/12+2)*J292/27*'Unit Prices'!$D$37</f>
        <v>9479.8768317440827</v>
      </c>
      <c r="O292" s="65">
        <f>E292*(F292/12+4)/9*'Unit Prices'!$D$38</f>
        <v>12220.835694697713</v>
      </c>
      <c r="P292" s="65">
        <v>0</v>
      </c>
      <c r="Q292" s="64">
        <f t="shared" si="8"/>
        <v>65471.25669826728</v>
      </c>
      <c r="R292" s="99">
        <v>13288.27</v>
      </c>
      <c r="S292" s="26">
        <v>824</v>
      </c>
      <c r="T292" s="53">
        <f t="shared" si="9"/>
        <v>4059.8449248376378</v>
      </c>
    </row>
    <row r="293" spans="2:20" x14ac:dyDescent="0.25">
      <c r="B293" s="50"/>
      <c r="C293" s="51"/>
      <c r="D293" s="57">
        <v>290</v>
      </c>
      <c r="E293" s="60">
        <v>87.803983000000002</v>
      </c>
      <c r="F293" s="57">
        <v>8</v>
      </c>
      <c r="G293" s="57" t="s">
        <v>279</v>
      </c>
      <c r="H293" s="61" t="s">
        <v>315</v>
      </c>
      <c r="I293" s="61" t="s">
        <v>316</v>
      </c>
      <c r="J293" s="62">
        <v>4.4950000000000001</v>
      </c>
      <c r="K293" s="57" t="s">
        <v>105</v>
      </c>
      <c r="L293" s="57">
        <v>1960</v>
      </c>
      <c r="M293" s="65">
        <f>E293*'Unit Prices'!$D$9</f>
        <v>11569.291355274268</v>
      </c>
      <c r="N293" s="65">
        <f>E293*(F293/12+2)*J293/27*'Unit Prices'!$D$37</f>
        <v>1777.9133210925759</v>
      </c>
      <c r="O293" s="65">
        <f>E293*(F293/12+4)/9*'Unit Prices'!$D$38</f>
        <v>3230.1725151478017</v>
      </c>
      <c r="P293" s="65">
        <v>0</v>
      </c>
      <c r="Q293" s="64">
        <f t="shared" si="8"/>
        <v>16577.377191514646</v>
      </c>
      <c r="R293" s="99">
        <v>13288.27</v>
      </c>
      <c r="S293" s="26">
        <v>824</v>
      </c>
      <c r="T293" s="53">
        <f t="shared" si="9"/>
        <v>1027.9561452174037</v>
      </c>
    </row>
    <row r="294" spans="2:20" x14ac:dyDescent="0.25">
      <c r="B294" s="50"/>
      <c r="C294" s="51"/>
      <c r="D294" s="57">
        <v>291</v>
      </c>
      <c r="E294" s="60">
        <v>333.53800000000001</v>
      </c>
      <c r="F294" s="57">
        <v>8</v>
      </c>
      <c r="G294" s="57" t="s">
        <v>279</v>
      </c>
      <c r="H294" s="61" t="s">
        <v>315</v>
      </c>
      <c r="I294" s="61" t="s">
        <v>157</v>
      </c>
      <c r="J294" s="62">
        <v>7.01</v>
      </c>
      <c r="K294" s="57" t="s">
        <v>105</v>
      </c>
      <c r="L294" s="57">
        <v>1960</v>
      </c>
      <c r="M294" s="65">
        <f>E294*'Unit Prices'!$D$9</f>
        <v>43947.873071492315</v>
      </c>
      <c r="N294" s="65">
        <f>E294*(F294/12+2)*J294/27*'Unit Prices'!$D$37</f>
        <v>10532.46462328756</v>
      </c>
      <c r="O294" s="65">
        <f>E294*(F294/12+4)/9*'Unit Prices'!$D$38</f>
        <v>12270.346327653127</v>
      </c>
      <c r="P294" s="65">
        <v>0</v>
      </c>
      <c r="Q294" s="64">
        <f t="shared" si="8"/>
        <v>66750.684022433008</v>
      </c>
      <c r="R294" s="99">
        <v>13288.27</v>
      </c>
      <c r="S294" s="26">
        <v>824</v>
      </c>
      <c r="T294" s="53">
        <f t="shared" si="9"/>
        <v>4139.1816718417667</v>
      </c>
    </row>
    <row r="295" spans="2:20" x14ac:dyDescent="0.25">
      <c r="B295" s="50"/>
      <c r="C295" s="51"/>
      <c r="D295" s="57">
        <v>292</v>
      </c>
      <c r="E295" s="60">
        <v>344.53963599999997</v>
      </c>
      <c r="F295" s="57">
        <v>8</v>
      </c>
      <c r="G295" s="57" t="s">
        <v>64</v>
      </c>
      <c r="H295" s="61" t="s">
        <v>157</v>
      </c>
      <c r="I295" s="61" t="s">
        <v>139</v>
      </c>
      <c r="J295" s="62">
        <v>6.5250000000000004</v>
      </c>
      <c r="K295" s="57" t="s">
        <v>112</v>
      </c>
      <c r="L295" s="57">
        <v>1990</v>
      </c>
      <c r="M295" s="65">
        <f>E295*'Unit Prices'!$D$9</f>
        <v>45397.478521266428</v>
      </c>
      <c r="N295" s="65">
        <v>0</v>
      </c>
      <c r="O295" s="65">
        <v>0</v>
      </c>
      <c r="P295" s="65">
        <f>E295*10/9*'Unit Prices'!$D$39</f>
        <v>5820.1895540085179</v>
      </c>
      <c r="Q295" s="64">
        <f t="shared" si="8"/>
        <v>51217.668075274945</v>
      </c>
      <c r="R295" s="99">
        <v>13288.27</v>
      </c>
      <c r="S295" s="26">
        <v>4732</v>
      </c>
      <c r="T295" s="53">
        <f t="shared" si="9"/>
        <v>18238.792960423067</v>
      </c>
    </row>
    <row r="296" spans="2:20" x14ac:dyDescent="0.25">
      <c r="B296" s="50"/>
      <c r="C296" s="51"/>
      <c r="D296" s="57">
        <v>293</v>
      </c>
      <c r="E296" s="60">
        <v>189.29412199999999</v>
      </c>
      <c r="F296" s="57">
        <v>8</v>
      </c>
      <c r="G296" s="57" t="s">
        <v>279</v>
      </c>
      <c r="H296" s="61" t="s">
        <v>338</v>
      </c>
      <c r="I296" s="61" t="s">
        <v>315</v>
      </c>
      <c r="J296" s="62">
        <v>5.2750000000000004</v>
      </c>
      <c r="K296" s="57" t="s">
        <v>105</v>
      </c>
      <c r="L296" s="57">
        <v>1960</v>
      </c>
      <c r="M296" s="65">
        <f>E296*'Unit Prices'!$D$9</f>
        <v>24941.907809111945</v>
      </c>
      <c r="N296" s="65">
        <f>E296*(F296/12+2)*J296/27*'Unit Prices'!$D$37</f>
        <v>4498.0705536090791</v>
      </c>
      <c r="O296" s="65">
        <f>E296*(F296/12+4)/9*'Unit Prices'!$D$38</f>
        <v>6963.8375079571824</v>
      </c>
      <c r="P296" s="65">
        <v>0</v>
      </c>
      <c r="Q296" s="64">
        <f t="shared" si="8"/>
        <v>36403.815870678205</v>
      </c>
      <c r="R296" s="99">
        <v>13288.27</v>
      </c>
      <c r="S296" s="26">
        <v>824</v>
      </c>
      <c r="T296" s="53">
        <f t="shared" si="9"/>
        <v>2257.3852185001388</v>
      </c>
    </row>
    <row r="297" spans="2:20" x14ac:dyDescent="0.25">
      <c r="B297" s="50"/>
      <c r="C297" s="51"/>
      <c r="D297" s="57">
        <v>294</v>
      </c>
      <c r="E297" s="60">
        <v>178.92266900000001</v>
      </c>
      <c r="F297" s="57">
        <v>8</v>
      </c>
      <c r="G297" s="57" t="s">
        <v>279</v>
      </c>
      <c r="H297" s="61" t="s">
        <v>291</v>
      </c>
      <c r="I297" s="61" t="s">
        <v>542</v>
      </c>
      <c r="J297" s="62">
        <v>7.8949999999999996</v>
      </c>
      <c r="K297" s="57" t="s">
        <v>105</v>
      </c>
      <c r="L297" s="57">
        <v>1960</v>
      </c>
      <c r="M297" s="65">
        <f>E297*'Unit Prices'!$D$9</f>
        <v>23575.336983565991</v>
      </c>
      <c r="N297" s="65">
        <f>E297*(F297/12+2)*J297/27*'Unit Prices'!$D$37</f>
        <v>6363.3259994958462</v>
      </c>
      <c r="O297" s="65">
        <f>E297*(F297/12+4)/9*'Unit Prices'!$D$38</f>
        <v>6582.2878187734104</v>
      </c>
      <c r="P297" s="65">
        <v>0</v>
      </c>
      <c r="Q297" s="64">
        <f t="shared" si="8"/>
        <v>36520.95080183525</v>
      </c>
      <c r="R297" s="99">
        <v>13288.27</v>
      </c>
      <c r="S297" s="26">
        <v>824</v>
      </c>
      <c r="T297" s="53">
        <f t="shared" si="9"/>
        <v>2264.6487060175814</v>
      </c>
    </row>
    <row r="298" spans="2:20" x14ac:dyDescent="0.25">
      <c r="B298" s="50"/>
      <c r="C298" s="51"/>
      <c r="D298" s="57">
        <v>295</v>
      </c>
      <c r="E298" s="60">
        <v>147.216002</v>
      </c>
      <c r="F298" s="57">
        <v>6</v>
      </c>
      <c r="G298" s="57" t="s">
        <v>279</v>
      </c>
      <c r="H298" s="61" t="s">
        <v>281</v>
      </c>
      <c r="I298" s="61" t="s">
        <v>291</v>
      </c>
      <c r="J298" s="62">
        <v>7.05</v>
      </c>
      <c r="K298" s="57" t="s">
        <v>105</v>
      </c>
      <c r="L298" s="57">
        <v>1960</v>
      </c>
      <c r="M298" s="65">
        <f>E298*'Unit Prices'!$D$6</f>
        <v>18651.519611156516</v>
      </c>
      <c r="N298" s="65">
        <f>E298*(F298/12+2)*J298/27*'Unit Prices'!$D$37</f>
        <v>4383.1071086217817</v>
      </c>
      <c r="O298" s="65">
        <f>E298*(F298/12+4)/9*'Unit Prices'!$D$38</f>
        <v>5222.4254911238249</v>
      </c>
      <c r="P298" s="65">
        <v>0</v>
      </c>
      <c r="Q298" s="64">
        <f t="shared" si="8"/>
        <v>28257.052210902122</v>
      </c>
      <c r="R298" s="99">
        <v>13288.27</v>
      </c>
      <c r="S298" s="26">
        <v>824</v>
      </c>
      <c r="T298" s="53">
        <f t="shared" si="9"/>
        <v>1752.2078511185691</v>
      </c>
    </row>
    <row r="299" spans="2:20" x14ac:dyDescent="0.25">
      <c r="B299" s="50"/>
      <c r="C299" s="51"/>
      <c r="D299" s="57">
        <v>296</v>
      </c>
      <c r="E299" s="60">
        <v>227.39250999999999</v>
      </c>
      <c r="F299" s="57">
        <v>6</v>
      </c>
      <c r="G299" s="57" t="s">
        <v>279</v>
      </c>
      <c r="H299" s="61" t="s">
        <v>280</v>
      </c>
      <c r="I299" s="61" t="s">
        <v>281</v>
      </c>
      <c r="J299" s="62">
        <v>4.5749999999999993</v>
      </c>
      <c r="K299" s="57" t="s">
        <v>105</v>
      </c>
      <c r="L299" s="57">
        <v>1960</v>
      </c>
      <c r="M299" s="65">
        <f>E299*'Unit Prices'!$D$6</f>
        <v>28809.475886290569</v>
      </c>
      <c r="N299" s="65">
        <f>E299*(F299/12+2)*J299/27*'Unit Prices'!$D$37</f>
        <v>4393.4450726593113</v>
      </c>
      <c r="O299" s="65">
        <f>E299*(F299/12+4)/9*'Unit Prices'!$D$38</f>
        <v>8066.6532481613594</v>
      </c>
      <c r="P299" s="65">
        <v>0</v>
      </c>
      <c r="Q299" s="64">
        <f t="shared" si="8"/>
        <v>41269.57420711124</v>
      </c>
      <c r="R299" s="99">
        <v>13288.27</v>
      </c>
      <c r="S299" s="26">
        <v>824</v>
      </c>
      <c r="T299" s="53">
        <f t="shared" si="9"/>
        <v>2559.1088340814617</v>
      </c>
    </row>
    <row r="300" spans="2:20" x14ac:dyDescent="0.25">
      <c r="B300" s="50"/>
      <c r="C300" s="51"/>
      <c r="D300" s="57">
        <v>297</v>
      </c>
      <c r="E300" s="60">
        <v>380.34002600000002</v>
      </c>
      <c r="F300" s="57">
        <v>6</v>
      </c>
      <c r="G300" s="57" t="s">
        <v>279</v>
      </c>
      <c r="H300" s="61" t="s">
        <v>290</v>
      </c>
      <c r="I300" s="61" t="s">
        <v>281</v>
      </c>
      <c r="J300" s="62">
        <v>7.05</v>
      </c>
      <c r="K300" s="57" t="s">
        <v>105</v>
      </c>
      <c r="L300" s="57">
        <v>1960</v>
      </c>
      <c r="M300" s="65">
        <f>E300*'Unit Prices'!$D$6</f>
        <v>48187.149205741778</v>
      </c>
      <c r="N300" s="65">
        <f>E300*(F300/12+2)*J300/27*'Unit Prices'!$D$37</f>
        <v>11323.98006334932</v>
      </c>
      <c r="O300" s="65">
        <f>E300*(F300/12+4)/9*'Unit Prices'!$D$38</f>
        <v>13492.401777607698</v>
      </c>
      <c r="P300" s="65">
        <v>0</v>
      </c>
      <c r="Q300" s="64">
        <f t="shared" si="8"/>
        <v>73003.531046698801</v>
      </c>
      <c r="R300" s="99">
        <v>13288.27</v>
      </c>
      <c r="S300" s="26">
        <v>824</v>
      </c>
      <c r="T300" s="53">
        <f t="shared" si="9"/>
        <v>4526.9180700331808</v>
      </c>
    </row>
    <row r="301" spans="2:20" x14ac:dyDescent="0.25">
      <c r="B301" s="50"/>
      <c r="C301" s="51"/>
      <c r="D301" s="57">
        <v>298</v>
      </c>
      <c r="E301" s="60">
        <v>116.39802299999999</v>
      </c>
      <c r="F301" s="57">
        <v>6</v>
      </c>
      <c r="G301" s="57" t="s">
        <v>263</v>
      </c>
      <c r="H301" s="61" t="s">
        <v>266</v>
      </c>
      <c r="I301" s="61" t="s">
        <v>267</v>
      </c>
      <c r="J301" s="62">
        <v>7.3250000000000002</v>
      </c>
      <c r="K301" s="57" t="s">
        <v>105</v>
      </c>
      <c r="L301" s="57">
        <v>1960</v>
      </c>
      <c r="M301" s="65">
        <f>E301*'Unit Prices'!$D$6</f>
        <v>14747.038224039987</v>
      </c>
      <c r="N301" s="65">
        <f>E301*(F301/12+2)*J301/27*'Unit Prices'!$D$37</f>
        <v>3600.7351663697641</v>
      </c>
      <c r="O301" s="65">
        <f>E301*(F301/12+4)/9*'Unit Prices'!$D$38</f>
        <v>4129.1707027311968</v>
      </c>
      <c r="P301" s="65">
        <v>0</v>
      </c>
      <c r="Q301" s="64">
        <f t="shared" si="8"/>
        <v>22476.944093140948</v>
      </c>
      <c r="R301" s="99">
        <v>13288.27</v>
      </c>
      <c r="S301" s="26">
        <v>824</v>
      </c>
      <c r="T301" s="53">
        <f t="shared" si="9"/>
        <v>1393.7857924882728</v>
      </c>
    </row>
    <row r="302" spans="2:20" x14ac:dyDescent="0.25">
      <c r="B302" s="50"/>
      <c r="C302" s="51"/>
      <c r="D302" s="57">
        <v>299</v>
      </c>
      <c r="E302" s="60">
        <v>127.345597</v>
      </c>
      <c r="F302" s="57">
        <v>6</v>
      </c>
      <c r="G302" s="57" t="s">
        <v>279</v>
      </c>
      <c r="H302" s="61" t="s">
        <v>267</v>
      </c>
      <c r="I302" s="61" t="s">
        <v>287</v>
      </c>
      <c r="J302" s="62">
        <v>6.65</v>
      </c>
      <c r="K302" s="57" t="s">
        <v>105</v>
      </c>
      <c r="L302" s="57">
        <v>1960</v>
      </c>
      <c r="M302" s="65">
        <f>E302*'Unit Prices'!$D$6</f>
        <v>16134.040237282999</v>
      </c>
      <c r="N302" s="65">
        <f>E302*(F302/12+2)*J302/27*'Unit Prices'!$D$37</f>
        <v>3576.3789192643985</v>
      </c>
      <c r="O302" s="65">
        <f>E302*(F302/12+4)/9*'Unit Prices'!$D$38</f>
        <v>4517.5312664392395</v>
      </c>
      <c r="P302" s="65">
        <v>0</v>
      </c>
      <c r="Q302" s="64">
        <f t="shared" si="8"/>
        <v>24227.95042298664</v>
      </c>
      <c r="R302" s="99">
        <v>13288.27</v>
      </c>
      <c r="S302" s="26">
        <v>824</v>
      </c>
      <c r="T302" s="53">
        <f t="shared" si="9"/>
        <v>1502.3649540941742</v>
      </c>
    </row>
    <row r="303" spans="2:20" x14ac:dyDescent="0.25">
      <c r="B303" s="50"/>
      <c r="C303" s="51"/>
      <c r="D303" s="57">
        <v>300</v>
      </c>
      <c r="E303" s="60">
        <v>400.66203100000001</v>
      </c>
      <c r="F303" s="57">
        <v>18</v>
      </c>
      <c r="G303" s="57" t="s">
        <v>279</v>
      </c>
      <c r="H303" s="61" t="s">
        <v>765</v>
      </c>
      <c r="I303" s="61" t="s">
        <v>174</v>
      </c>
      <c r="J303" s="62">
        <v>8</v>
      </c>
      <c r="K303" s="57" t="s">
        <v>112</v>
      </c>
      <c r="L303" s="57">
        <v>1960</v>
      </c>
      <c r="M303" s="65">
        <f>E303*'Unit Prices'!$D$21</f>
        <v>95838.361482447159</v>
      </c>
      <c r="N303" s="65">
        <v>0</v>
      </c>
      <c r="O303" s="65">
        <v>0</v>
      </c>
      <c r="P303" s="65">
        <f>E303*10/9*'Unit Prices'!$D$39</f>
        <v>6768.2458674044601</v>
      </c>
      <c r="Q303" s="64">
        <f t="shared" si="8"/>
        <v>102606.60734985162</v>
      </c>
      <c r="R303" s="99">
        <v>13288.27</v>
      </c>
      <c r="S303" s="26">
        <v>824</v>
      </c>
      <c r="T303" s="53">
        <f t="shared" si="9"/>
        <v>6362.5923055655649</v>
      </c>
    </row>
    <row r="304" spans="2:20" x14ac:dyDescent="0.25">
      <c r="B304" s="50"/>
      <c r="C304" s="51"/>
      <c r="D304" s="57">
        <v>301</v>
      </c>
      <c r="E304" s="60">
        <v>260.574905</v>
      </c>
      <c r="F304" s="57">
        <v>18</v>
      </c>
      <c r="G304" s="57" t="s">
        <v>279</v>
      </c>
      <c r="H304" s="61" t="s">
        <v>597</v>
      </c>
      <c r="I304" s="61" t="s">
        <v>765</v>
      </c>
      <c r="J304" s="62">
        <v>8.25</v>
      </c>
      <c r="K304" s="57" t="s">
        <v>112</v>
      </c>
      <c r="L304" s="57">
        <v>1960</v>
      </c>
      <c r="M304" s="65">
        <f>E304*'Unit Prices'!$D$22</f>
        <v>65762.925405074042</v>
      </c>
      <c r="N304" s="65">
        <v>0</v>
      </c>
      <c r="O304" s="65">
        <v>0</v>
      </c>
      <c r="P304" s="65">
        <f>E304*10/9*'Unit Prices'!$D$39</f>
        <v>4401.8022359487313</v>
      </c>
      <c r="Q304" s="64">
        <f t="shared" si="8"/>
        <v>70164.727641022779</v>
      </c>
      <c r="R304" s="99">
        <v>13288.27</v>
      </c>
      <c r="S304" s="26">
        <v>824</v>
      </c>
      <c r="T304" s="53">
        <f t="shared" si="9"/>
        <v>4350.8850720374267</v>
      </c>
    </row>
    <row r="305" spans="2:20" x14ac:dyDescent="0.25">
      <c r="B305" s="50"/>
      <c r="C305" s="51"/>
      <c r="D305" s="57">
        <v>302</v>
      </c>
      <c r="E305" s="60">
        <v>201.585734</v>
      </c>
      <c r="F305" s="57">
        <v>8</v>
      </c>
      <c r="G305" s="57" t="s">
        <v>279</v>
      </c>
      <c r="H305" s="61" t="s">
        <v>597</v>
      </c>
      <c r="I305" s="61" t="s">
        <v>598</v>
      </c>
      <c r="J305" s="62">
        <v>8.25</v>
      </c>
      <c r="K305" s="57" t="s">
        <v>112</v>
      </c>
      <c r="L305" s="57">
        <v>1960</v>
      </c>
      <c r="M305" s="65">
        <f>E305*'Unit Prices'!$D$10</f>
        <v>27787.398647607984</v>
      </c>
      <c r="N305" s="65">
        <v>0</v>
      </c>
      <c r="O305" s="65">
        <v>0</v>
      </c>
      <c r="P305" s="65">
        <f>E305*10/9*'Unit Prices'!$D$39</f>
        <v>3405.3184617166648</v>
      </c>
      <c r="Q305" s="64">
        <f t="shared" si="8"/>
        <v>31192.717109324651</v>
      </c>
      <c r="R305" s="99">
        <v>13288.27</v>
      </c>
      <c r="S305" s="26">
        <v>824</v>
      </c>
      <c r="T305" s="53">
        <f t="shared" si="9"/>
        <v>1934.2471892942806</v>
      </c>
    </row>
    <row r="306" spans="2:20" x14ac:dyDescent="0.25">
      <c r="B306" s="50"/>
      <c r="C306" s="51"/>
      <c r="D306" s="57">
        <v>303</v>
      </c>
      <c r="E306" s="60">
        <v>366.09484800000001</v>
      </c>
      <c r="F306" s="57">
        <v>18</v>
      </c>
      <c r="G306" s="57" t="s">
        <v>279</v>
      </c>
      <c r="H306" s="61" t="s">
        <v>770</v>
      </c>
      <c r="I306" s="61" t="s">
        <v>771</v>
      </c>
      <c r="J306" s="62">
        <v>8.9</v>
      </c>
      <c r="K306" s="57" t="s">
        <v>112</v>
      </c>
      <c r="L306" s="57">
        <v>1960</v>
      </c>
      <c r="M306" s="65">
        <f>E306*'Unit Prices'!$D$22</f>
        <v>92393.656174242555</v>
      </c>
      <c r="N306" s="65">
        <v>0</v>
      </c>
      <c r="O306" s="65">
        <v>0</v>
      </c>
      <c r="P306" s="65">
        <f>E306*10/9*'Unit Prices'!$D$39</f>
        <v>6184.3143356253395</v>
      </c>
      <c r="Q306" s="64">
        <f t="shared" si="8"/>
        <v>98577.970509867897</v>
      </c>
      <c r="R306" s="99">
        <v>13288.27</v>
      </c>
      <c r="S306" s="26">
        <v>824</v>
      </c>
      <c r="T306" s="53">
        <f t="shared" si="9"/>
        <v>6112.7782397656838</v>
      </c>
    </row>
    <row r="307" spans="2:20" x14ac:dyDescent="0.25">
      <c r="B307" s="50"/>
      <c r="C307" s="51"/>
      <c r="D307" s="57">
        <v>304</v>
      </c>
      <c r="E307" s="60">
        <v>96.020386000000002</v>
      </c>
      <c r="F307" s="57">
        <v>18</v>
      </c>
      <c r="G307" s="57" t="s">
        <v>279</v>
      </c>
      <c r="H307" s="61" t="s">
        <v>764</v>
      </c>
      <c r="I307" s="61" t="s">
        <v>770</v>
      </c>
      <c r="J307" s="62">
        <v>8.9</v>
      </c>
      <c r="K307" s="57" t="s">
        <v>112</v>
      </c>
      <c r="L307" s="57">
        <v>1960</v>
      </c>
      <c r="M307" s="65">
        <f>E307*'Unit Prices'!$D$22</f>
        <v>24233.267903846747</v>
      </c>
      <c r="N307" s="65">
        <v>0</v>
      </c>
      <c r="O307" s="65">
        <v>0</v>
      </c>
      <c r="P307" s="65">
        <f>E307*10/9*'Unit Prices'!$D$39</f>
        <v>1622.0393509937585</v>
      </c>
      <c r="Q307" s="64">
        <f t="shared" si="8"/>
        <v>25855.307254840503</v>
      </c>
      <c r="R307" s="99">
        <v>13288.27</v>
      </c>
      <c r="S307" s="26">
        <v>824</v>
      </c>
      <c r="T307" s="53">
        <f t="shared" si="9"/>
        <v>1603.2766626497335</v>
      </c>
    </row>
    <row r="308" spans="2:20" x14ac:dyDescent="0.25">
      <c r="B308" s="50"/>
      <c r="C308" s="51"/>
      <c r="D308" s="57">
        <v>305</v>
      </c>
      <c r="E308" s="60">
        <v>266.63319200000001</v>
      </c>
      <c r="F308" s="57">
        <v>18</v>
      </c>
      <c r="G308" s="57" t="s">
        <v>279</v>
      </c>
      <c r="H308" s="61" t="s">
        <v>754</v>
      </c>
      <c r="I308" s="61" t="s">
        <v>764</v>
      </c>
      <c r="J308" s="62">
        <v>8</v>
      </c>
      <c r="K308" s="57" t="s">
        <v>112</v>
      </c>
      <c r="L308" s="57">
        <v>1960</v>
      </c>
      <c r="M308" s="65">
        <f>E308*'Unit Prices'!$D$21</f>
        <v>63778.661966885345</v>
      </c>
      <c r="N308" s="65">
        <v>0</v>
      </c>
      <c r="O308" s="65">
        <v>0</v>
      </c>
      <c r="P308" s="65">
        <f>E308*10/9*'Unit Prices'!$D$39</f>
        <v>4504.1427942715636</v>
      </c>
      <c r="Q308" s="64">
        <f t="shared" si="8"/>
        <v>68282.804761156905</v>
      </c>
      <c r="R308" s="99">
        <v>13288.27</v>
      </c>
      <c r="S308" s="26">
        <v>824</v>
      </c>
      <c r="T308" s="53">
        <f t="shared" si="9"/>
        <v>4234.1878305598311</v>
      </c>
    </row>
    <row r="309" spans="2:20" x14ac:dyDescent="0.25">
      <c r="B309" s="50"/>
      <c r="C309" s="51"/>
      <c r="D309" s="57">
        <v>306</v>
      </c>
      <c r="E309" s="60">
        <v>124.66948600000001</v>
      </c>
      <c r="F309" s="57">
        <v>15</v>
      </c>
      <c r="G309" s="57" t="s">
        <v>279</v>
      </c>
      <c r="H309" s="61" t="s">
        <v>260</v>
      </c>
      <c r="I309" s="61" t="s">
        <v>754</v>
      </c>
      <c r="J309" s="62">
        <v>8</v>
      </c>
      <c r="K309" s="57" t="s">
        <v>105</v>
      </c>
      <c r="L309" s="57">
        <v>1960</v>
      </c>
      <c r="M309" s="65">
        <f>E309*'Unit Prices'!$D$18</f>
        <v>24387.465436919985</v>
      </c>
      <c r="N309" s="65">
        <f>E309*(F309/12+2)*J309/27*'Unit Prices'!$D$37</f>
        <v>5475.5967302238323</v>
      </c>
      <c r="O309" s="65">
        <f>E309*(F309/12+4)/9*'Unit Prices'!$D$38</f>
        <v>5159.6969188647636</v>
      </c>
      <c r="P309" s="65">
        <v>0</v>
      </c>
      <c r="Q309" s="64">
        <f t="shared" si="8"/>
        <v>35022.759086008577</v>
      </c>
      <c r="R309" s="99">
        <v>13288.27</v>
      </c>
      <c r="S309" s="26">
        <v>824</v>
      </c>
      <c r="T309" s="53">
        <f t="shared" si="9"/>
        <v>2171.7464716528989</v>
      </c>
    </row>
    <row r="310" spans="2:20" x14ac:dyDescent="0.25">
      <c r="B310" s="50"/>
      <c r="C310" s="51"/>
      <c r="D310" s="57">
        <v>307</v>
      </c>
      <c r="E310" s="60">
        <v>222.68610899999999</v>
      </c>
      <c r="F310" s="57">
        <v>15</v>
      </c>
      <c r="G310" s="57" t="s">
        <v>233</v>
      </c>
      <c r="H310" s="61" t="s">
        <v>259</v>
      </c>
      <c r="I310" s="61" t="s">
        <v>260</v>
      </c>
      <c r="J310" s="62">
        <v>9.4250000000000007</v>
      </c>
      <c r="K310" s="57" t="s">
        <v>105</v>
      </c>
      <c r="L310" s="57">
        <v>1960</v>
      </c>
      <c r="M310" s="65">
        <f>E310*'Unit Prices'!$D$19</f>
        <v>48075.290734115755</v>
      </c>
      <c r="N310" s="65">
        <f>E310*(F310/12+2)*J310/27*'Unit Prices'!$D$37</f>
        <v>11522.740604846505</v>
      </c>
      <c r="O310" s="65">
        <f>E310*(F310/12+4)/9*'Unit Prices'!$D$38</f>
        <v>9216.3116039580273</v>
      </c>
      <c r="P310" s="65">
        <v>0</v>
      </c>
      <c r="Q310" s="64">
        <f t="shared" si="8"/>
        <v>68814.342942920281</v>
      </c>
      <c r="R310" s="99">
        <v>13288.27</v>
      </c>
      <c r="S310" s="26">
        <v>824</v>
      </c>
      <c r="T310" s="53">
        <f t="shared" si="9"/>
        <v>4267.1482882998544</v>
      </c>
    </row>
    <row r="311" spans="2:20" x14ac:dyDescent="0.25">
      <c r="B311" s="50"/>
      <c r="C311" s="51"/>
      <c r="D311" s="57">
        <v>308</v>
      </c>
      <c r="E311" s="60">
        <v>16.826450000000001</v>
      </c>
      <c r="F311" s="57">
        <v>15</v>
      </c>
      <c r="G311" s="57" t="s">
        <v>279</v>
      </c>
      <c r="H311" s="61" t="s">
        <v>262</v>
      </c>
      <c r="I311" s="61" t="s">
        <v>259</v>
      </c>
      <c r="J311" s="62">
        <v>10.86</v>
      </c>
      <c r="K311" s="57" t="s">
        <v>105</v>
      </c>
      <c r="L311" s="57">
        <v>1960</v>
      </c>
      <c r="M311" s="65">
        <f>E311*'Unit Prices'!$D$19</f>
        <v>3632.6310581548764</v>
      </c>
      <c r="N311" s="65">
        <f>E311*(F311/12+2)*J311/27*'Unit Prices'!$D$37</f>
        <v>1003.2371924692985</v>
      </c>
      <c r="O311" s="65">
        <f>E311*(F311/12+4)/9*'Unit Prices'!$D$38</f>
        <v>696.39640786224163</v>
      </c>
      <c r="P311" s="65">
        <v>0</v>
      </c>
      <c r="Q311" s="64">
        <f t="shared" si="8"/>
        <v>5332.264658486416</v>
      </c>
      <c r="R311" s="99">
        <v>13288.27</v>
      </c>
      <c r="S311" s="26">
        <v>824</v>
      </c>
      <c r="T311" s="53">
        <f t="shared" si="9"/>
        <v>330.65147521782797</v>
      </c>
    </row>
    <row r="312" spans="2:20" x14ac:dyDescent="0.25">
      <c r="B312" s="50"/>
      <c r="C312" s="51"/>
      <c r="D312" s="57">
        <v>309</v>
      </c>
      <c r="E312" s="60">
        <v>364.61074200000002</v>
      </c>
      <c r="F312" s="57">
        <v>8</v>
      </c>
      <c r="G312" s="57" t="s">
        <v>279</v>
      </c>
      <c r="H312" s="61" t="s">
        <v>342</v>
      </c>
      <c r="I312" s="61" t="s">
        <v>262</v>
      </c>
      <c r="J312" s="62">
        <v>8.1199999999999992</v>
      </c>
      <c r="K312" s="57" t="s">
        <v>105</v>
      </c>
      <c r="L312" s="57">
        <v>1960</v>
      </c>
      <c r="M312" s="65">
        <f>E312*'Unit Prices'!$D$10</f>
        <v>50259.429762793356</v>
      </c>
      <c r="N312" s="65">
        <f>E312*(F312/12+2)*J312/27*'Unit Prices'!$D$37</f>
        <v>13336.816002414444</v>
      </c>
      <c r="O312" s="65">
        <f>E312*(F312/12+4)/9*'Unit Prices'!$D$38</f>
        <v>13413.464370244414</v>
      </c>
      <c r="P312" s="65">
        <v>0</v>
      </c>
      <c r="Q312" s="64">
        <f t="shared" si="8"/>
        <v>77009.710135452216</v>
      </c>
      <c r="R312" s="99">
        <v>13288.27</v>
      </c>
      <c r="S312" s="26">
        <v>824</v>
      </c>
      <c r="T312" s="53">
        <f t="shared" si="9"/>
        <v>4775.3395401818761</v>
      </c>
    </row>
    <row r="313" spans="2:20" x14ac:dyDescent="0.25">
      <c r="B313" s="50"/>
      <c r="C313" s="51"/>
      <c r="D313" s="57">
        <v>310</v>
      </c>
      <c r="E313" s="60">
        <v>15.653143</v>
      </c>
      <c r="F313" s="57">
        <v>8</v>
      </c>
      <c r="G313" s="57" t="s">
        <v>279</v>
      </c>
      <c r="H313" s="61" t="s">
        <v>342</v>
      </c>
      <c r="I313" s="61" t="s">
        <v>343</v>
      </c>
      <c r="J313" s="62">
        <v>5.42</v>
      </c>
      <c r="K313" s="57" t="s">
        <v>105</v>
      </c>
      <c r="L313" s="57">
        <v>1960</v>
      </c>
      <c r="M313" s="65">
        <f>E313*'Unit Prices'!$D$9</f>
        <v>2062.5006498027765</v>
      </c>
      <c r="N313" s="65">
        <f>E313*(F313/12+2)*J313/27*'Unit Prices'!$D$37</f>
        <v>382.17960758738633</v>
      </c>
      <c r="O313" s="65">
        <f>E313*(F313/12+4)/9*'Unit Prices'!$D$38</f>
        <v>575.85488228111706</v>
      </c>
      <c r="P313" s="65">
        <v>0</v>
      </c>
      <c r="Q313" s="64">
        <f t="shared" si="8"/>
        <v>3020.5351396712799</v>
      </c>
      <c r="R313" s="99">
        <v>13288.27</v>
      </c>
      <c r="S313" s="26">
        <v>824</v>
      </c>
      <c r="T313" s="53">
        <f t="shared" si="9"/>
        <v>187.30210592418234</v>
      </c>
    </row>
    <row r="314" spans="2:20" x14ac:dyDescent="0.25">
      <c r="B314" s="50"/>
      <c r="C314" s="51"/>
      <c r="D314" s="57">
        <v>311</v>
      </c>
      <c r="E314" s="60">
        <v>68.315281999999996</v>
      </c>
      <c r="F314" s="57">
        <v>8</v>
      </c>
      <c r="G314" s="57" t="s">
        <v>279</v>
      </c>
      <c r="H314" s="61" t="s">
        <v>611</v>
      </c>
      <c r="I314" s="61" t="s">
        <v>372</v>
      </c>
      <c r="J314" s="62">
        <v>8.8249999999999993</v>
      </c>
      <c r="K314" s="57" t="s">
        <v>105</v>
      </c>
      <c r="L314" s="57">
        <v>1960</v>
      </c>
      <c r="M314" s="65">
        <f>E314*'Unit Prices'!$D$10</f>
        <v>9416.8567238878022</v>
      </c>
      <c r="N314" s="65">
        <f>E314*(F314/12+2)*J314/27*'Unit Prices'!$D$37</f>
        <v>2715.8091695526095</v>
      </c>
      <c r="O314" s="65">
        <f>E314*(F314/12+4)/9*'Unit Prices'!$D$38</f>
        <v>2513.2133958088361</v>
      </c>
      <c r="P314" s="65">
        <v>0</v>
      </c>
      <c r="Q314" s="64">
        <f t="shared" si="8"/>
        <v>14645.879289249247</v>
      </c>
      <c r="R314" s="99">
        <v>13288.27</v>
      </c>
      <c r="S314" s="26">
        <v>824</v>
      </c>
      <c r="T314" s="53">
        <f t="shared" si="9"/>
        <v>908.18477757762139</v>
      </c>
    </row>
    <row r="315" spans="2:20" x14ac:dyDescent="0.25">
      <c r="B315" s="50"/>
      <c r="C315" s="51"/>
      <c r="D315" s="57">
        <v>312</v>
      </c>
      <c r="E315" s="60">
        <v>244.95637300000001</v>
      </c>
      <c r="F315" s="57">
        <v>8</v>
      </c>
      <c r="G315" s="57" t="s">
        <v>279</v>
      </c>
      <c r="H315" s="61" t="s">
        <v>372</v>
      </c>
      <c r="I315" s="61" t="s">
        <v>373</v>
      </c>
      <c r="J315" s="62">
        <v>6.16</v>
      </c>
      <c r="K315" s="57" t="s">
        <v>105</v>
      </c>
      <c r="L315" s="57">
        <v>1960</v>
      </c>
      <c r="M315" s="65">
        <f>E315*'Unit Prices'!$D$9</f>
        <v>32276.117229992167</v>
      </c>
      <c r="N315" s="65">
        <f>E315*(F315/12+2)*J315/27*'Unit Prices'!$D$37</f>
        <v>6797.2951157863854</v>
      </c>
      <c r="O315" s="65">
        <f>E315*(F315/12+4)/9*'Unit Prices'!$D$38</f>
        <v>9011.5654944137677</v>
      </c>
      <c r="P315" s="65">
        <v>0</v>
      </c>
      <c r="Q315" s="64">
        <f t="shared" si="8"/>
        <v>48084.977840192325</v>
      </c>
      <c r="R315" s="99">
        <v>13288.27</v>
      </c>
      <c r="S315" s="26">
        <v>824</v>
      </c>
      <c r="T315" s="53">
        <f t="shared" si="9"/>
        <v>2981.7291295494806</v>
      </c>
    </row>
    <row r="316" spans="2:20" x14ac:dyDescent="0.25">
      <c r="B316" s="50"/>
      <c r="C316" s="51"/>
      <c r="D316" s="57">
        <v>313</v>
      </c>
      <c r="E316" s="60">
        <v>196.71844100000001</v>
      </c>
      <c r="F316" s="57">
        <v>8</v>
      </c>
      <c r="G316" s="57" t="s">
        <v>279</v>
      </c>
      <c r="H316" s="61" t="s">
        <v>373</v>
      </c>
      <c r="I316" s="61" t="s">
        <v>377</v>
      </c>
      <c r="J316" s="62">
        <v>6.16</v>
      </c>
      <c r="K316" s="57" t="s">
        <v>112</v>
      </c>
      <c r="L316" s="57">
        <v>1960</v>
      </c>
      <c r="M316" s="65">
        <f>E316*'Unit Prices'!$D$9</f>
        <v>25920.156251730987</v>
      </c>
      <c r="N316" s="65">
        <v>0</v>
      </c>
      <c r="O316" s="65">
        <v>0</v>
      </c>
      <c r="P316" s="65">
        <f>E316*10/9*'Unit Prices'!$D$39</f>
        <v>3323.0969553501272</v>
      </c>
      <c r="Q316" s="64">
        <f t="shared" si="8"/>
        <v>29243.253207081114</v>
      </c>
      <c r="R316" s="99">
        <v>13288.27</v>
      </c>
      <c r="S316" s="26">
        <v>824</v>
      </c>
      <c r="T316" s="53">
        <f t="shared" si="9"/>
        <v>1813.3617575978542</v>
      </c>
    </row>
    <row r="317" spans="2:20" x14ac:dyDescent="0.25">
      <c r="B317" s="50"/>
      <c r="C317" s="51"/>
      <c r="D317" s="57">
        <v>314</v>
      </c>
      <c r="E317" s="60">
        <v>479.160595</v>
      </c>
      <c r="F317" s="57">
        <v>20</v>
      </c>
      <c r="G317" s="57" t="s">
        <v>279</v>
      </c>
      <c r="H317" s="61" t="s">
        <v>778</v>
      </c>
      <c r="I317" s="61" t="s">
        <v>174</v>
      </c>
      <c r="J317" s="62">
        <v>8.0949999999999989</v>
      </c>
      <c r="K317" s="57" t="s">
        <v>112</v>
      </c>
      <c r="L317" s="57">
        <v>1960</v>
      </c>
      <c r="M317" s="65">
        <f>E317*'Unit Prices'!$D$25</f>
        <v>144725.99650636924</v>
      </c>
      <c r="N317" s="65">
        <v>0</v>
      </c>
      <c r="O317" s="65">
        <v>0</v>
      </c>
      <c r="P317" s="65">
        <f>E317*10/9*'Unit Prices'!$D$39</f>
        <v>8094.295106620204</v>
      </c>
      <c r="Q317" s="64">
        <f t="shared" si="8"/>
        <v>152820.29161298944</v>
      </c>
      <c r="R317" s="99">
        <v>13288.27</v>
      </c>
      <c r="S317" s="26">
        <v>824</v>
      </c>
      <c r="T317" s="53">
        <f t="shared" si="9"/>
        <v>9476.3216196768499</v>
      </c>
    </row>
    <row r="318" spans="2:20" x14ac:dyDescent="0.25">
      <c r="B318" s="50"/>
      <c r="C318" s="51"/>
      <c r="D318" s="57">
        <v>315</v>
      </c>
      <c r="E318" s="60">
        <v>781.51634899999999</v>
      </c>
      <c r="F318" s="57">
        <v>20</v>
      </c>
      <c r="G318" s="57" t="s">
        <v>279</v>
      </c>
      <c r="H318" s="61" t="s">
        <v>778</v>
      </c>
      <c r="I318" s="61" t="s">
        <v>174</v>
      </c>
      <c r="J318" s="62">
        <v>8.0949999999999989</v>
      </c>
      <c r="K318" s="57" t="s">
        <v>112</v>
      </c>
      <c r="L318" s="57">
        <v>1960</v>
      </c>
      <c r="M318" s="65">
        <f>E318*'Unit Prices'!$D$25</f>
        <v>236049.73692597661</v>
      </c>
      <c r="N318" s="65">
        <v>0</v>
      </c>
      <c r="O318" s="65">
        <v>0</v>
      </c>
      <c r="P318" s="65">
        <f>E318*10/9*'Unit Prices'!$D$39</f>
        <v>13201.886852683258</v>
      </c>
      <c r="Q318" s="64">
        <f t="shared" si="8"/>
        <v>249251.62377865988</v>
      </c>
      <c r="R318" s="99">
        <v>13288.27</v>
      </c>
      <c r="S318" s="26">
        <v>824</v>
      </c>
      <c r="T318" s="53">
        <f t="shared" si="9"/>
        <v>15455.987724031476</v>
      </c>
    </row>
    <row r="319" spans="2:20" x14ac:dyDescent="0.25">
      <c r="B319" s="50"/>
      <c r="C319" s="51"/>
      <c r="D319" s="57">
        <v>316</v>
      </c>
      <c r="E319" s="60">
        <v>189.91786400000001</v>
      </c>
      <c r="F319" s="57">
        <v>20</v>
      </c>
      <c r="G319" s="57" t="s">
        <v>279</v>
      </c>
      <c r="H319" s="61" t="s">
        <v>777</v>
      </c>
      <c r="I319" s="61" t="s">
        <v>377</v>
      </c>
      <c r="J319" s="62">
        <v>8</v>
      </c>
      <c r="K319" s="57" t="s">
        <v>112</v>
      </c>
      <c r="L319" s="57">
        <v>1960</v>
      </c>
      <c r="M319" s="65">
        <f>E319*'Unit Prices'!$D$24</f>
        <v>50433.173557048431</v>
      </c>
      <c r="N319" s="65">
        <v>0</v>
      </c>
      <c r="O319" s="65">
        <v>0</v>
      </c>
      <c r="P319" s="65">
        <f>E319*10/9*'Unit Prices'!$D$39</f>
        <v>3208.2171473949384</v>
      </c>
      <c r="Q319" s="64">
        <f t="shared" si="8"/>
        <v>53641.390704443373</v>
      </c>
      <c r="R319" s="99">
        <v>13288.27</v>
      </c>
      <c r="S319" s="26">
        <v>824</v>
      </c>
      <c r="T319" s="53">
        <f t="shared" si="9"/>
        <v>3326.2799401623638</v>
      </c>
    </row>
    <row r="320" spans="2:20" x14ac:dyDescent="0.25">
      <c r="B320" s="50"/>
      <c r="C320" s="51"/>
      <c r="D320" s="57">
        <v>317</v>
      </c>
      <c r="E320" s="60">
        <v>216.834273</v>
      </c>
      <c r="F320" s="57">
        <v>10</v>
      </c>
      <c r="G320" s="57" t="s">
        <v>279</v>
      </c>
      <c r="H320" s="61" t="s">
        <v>645</v>
      </c>
      <c r="I320" s="61" t="s">
        <v>259</v>
      </c>
      <c r="J320" s="62">
        <v>7.9249999999999998</v>
      </c>
      <c r="K320" s="57" t="s">
        <v>105</v>
      </c>
      <c r="L320" s="57">
        <v>1960</v>
      </c>
      <c r="M320" s="65">
        <f>E320*'Unit Prices'!$D$12</f>
        <v>32526.612257495977</v>
      </c>
      <c r="N320" s="65">
        <f>E320*(F320/12+2)*J320/27*'Unit Prices'!$D$37</f>
        <v>8224.7519451785793</v>
      </c>
      <c r="O320" s="65">
        <f>E320*(F320/12+4)/9*'Unit Prices'!$D$38</f>
        <v>8261.8897500896946</v>
      </c>
      <c r="P320" s="65">
        <v>0</v>
      </c>
      <c r="Q320" s="64">
        <f t="shared" si="8"/>
        <v>49013.253952764251</v>
      </c>
      <c r="R320" s="99">
        <v>13288.27</v>
      </c>
      <c r="S320" s="26">
        <v>824</v>
      </c>
      <c r="T320" s="53">
        <f t="shared" si="9"/>
        <v>3039.2911385061971</v>
      </c>
    </row>
    <row r="321" spans="2:20" x14ac:dyDescent="0.25">
      <c r="B321" s="50"/>
      <c r="C321" s="51"/>
      <c r="D321" s="57">
        <v>318</v>
      </c>
      <c r="E321" s="60">
        <v>4.6944179999999998</v>
      </c>
      <c r="F321" s="57">
        <v>10</v>
      </c>
      <c r="G321" s="57" t="s">
        <v>279</v>
      </c>
      <c r="H321" s="61" t="s">
        <v>645</v>
      </c>
      <c r="I321" s="61" t="s">
        <v>441</v>
      </c>
      <c r="J321" s="62">
        <v>4.8900000000000006</v>
      </c>
      <c r="K321" s="57" t="s">
        <v>105</v>
      </c>
      <c r="L321" s="57">
        <v>1960</v>
      </c>
      <c r="M321" s="65">
        <f>E321*'Unit Prices'!$D$12</f>
        <v>704.1945535086594</v>
      </c>
      <c r="N321" s="65">
        <f>E321*(F321/12+2)*J321/27*'Unit Prices'!$D$37</f>
        <v>109.87179660881171</v>
      </c>
      <c r="O321" s="65">
        <f>E321*(F321/12+4)/9*'Unit Prices'!$D$38</f>
        <v>178.86823618901133</v>
      </c>
      <c r="P321" s="65">
        <v>0</v>
      </c>
      <c r="Q321" s="64">
        <f t="shared" si="8"/>
        <v>992.9345863064824</v>
      </c>
      <c r="R321" s="99">
        <v>13288.27</v>
      </c>
      <c r="S321" s="26">
        <v>824</v>
      </c>
      <c r="T321" s="53">
        <f t="shared" si="9"/>
        <v>61.571453553889363</v>
      </c>
    </row>
    <row r="322" spans="2:20" x14ac:dyDescent="0.25">
      <c r="B322" s="50"/>
      <c r="C322" s="51"/>
      <c r="D322" s="57">
        <v>319</v>
      </c>
      <c r="E322" s="60">
        <v>67.638182999999998</v>
      </c>
      <c r="F322" s="57">
        <v>10</v>
      </c>
      <c r="G322" s="57" t="s">
        <v>279</v>
      </c>
      <c r="H322" s="61" t="s">
        <v>705</v>
      </c>
      <c r="I322" s="61" t="s">
        <v>262</v>
      </c>
      <c r="J322" s="62">
        <v>8.91</v>
      </c>
      <c r="K322" s="57" t="s">
        <v>105</v>
      </c>
      <c r="L322" s="57">
        <v>1960</v>
      </c>
      <c r="M322" s="65">
        <f>E322*'Unit Prices'!$D$13</f>
        <v>11380.182045705815</v>
      </c>
      <c r="N322" s="65">
        <f>E322*(F322/12+2)*J322/27*'Unit Prices'!$D$37</f>
        <v>2884.4648167052542</v>
      </c>
      <c r="O322" s="65">
        <f>E322*(F322/12+4)/9*'Unit Prices'!$D$38</f>
        <v>2577.1719715286476</v>
      </c>
      <c r="P322" s="65">
        <v>0</v>
      </c>
      <c r="Q322" s="64">
        <f t="shared" si="8"/>
        <v>16841.818833939717</v>
      </c>
      <c r="R322" s="99">
        <v>13288.27</v>
      </c>
      <c r="S322" s="26">
        <v>824</v>
      </c>
      <c r="T322" s="53">
        <f t="shared" si="9"/>
        <v>1044.3540595703073</v>
      </c>
    </row>
    <row r="323" spans="2:20" x14ac:dyDescent="0.25">
      <c r="B323" s="50"/>
      <c r="C323" s="51"/>
      <c r="D323" s="57">
        <v>320</v>
      </c>
      <c r="E323" s="60">
        <v>149.06677400000001</v>
      </c>
      <c r="F323" s="57">
        <v>10</v>
      </c>
      <c r="G323" s="57" t="s">
        <v>279</v>
      </c>
      <c r="H323" s="61" t="s">
        <v>418</v>
      </c>
      <c r="I323" s="61" t="s">
        <v>262</v>
      </c>
      <c r="J323" s="62">
        <v>8.66</v>
      </c>
      <c r="K323" s="57" t="s">
        <v>105</v>
      </c>
      <c r="L323" s="57">
        <v>1960</v>
      </c>
      <c r="M323" s="65">
        <f>E323*'Unit Prices'!$D$13</f>
        <v>25080.612012982172</v>
      </c>
      <c r="N323" s="65">
        <f>E323*(F323/12+2)*J323/27*'Unit Prices'!$D$37</f>
        <v>6178.6608108287073</v>
      </c>
      <c r="O323" s="65">
        <f>E323*(F323/12+4)/9*'Unit Prices'!$D$38</f>
        <v>5679.7905384151945</v>
      </c>
      <c r="P323" s="65">
        <v>0</v>
      </c>
      <c r="Q323" s="64">
        <f t="shared" si="8"/>
        <v>36939.063362226072</v>
      </c>
      <c r="R323" s="99">
        <v>13288.27</v>
      </c>
      <c r="S323" s="26">
        <v>824</v>
      </c>
      <c r="T323" s="53">
        <f t="shared" si="9"/>
        <v>2290.5756889703689</v>
      </c>
    </row>
    <row r="324" spans="2:20" x14ac:dyDescent="0.25">
      <c r="B324" s="50"/>
      <c r="C324" s="51"/>
      <c r="D324" s="57">
        <v>321</v>
      </c>
      <c r="E324" s="60">
        <v>269.35303199999998</v>
      </c>
      <c r="F324" s="57">
        <v>10</v>
      </c>
      <c r="G324" s="57" t="s">
        <v>279</v>
      </c>
      <c r="H324" s="61" t="s">
        <v>441</v>
      </c>
      <c r="I324" s="61" t="s">
        <v>651</v>
      </c>
      <c r="J324" s="62">
        <v>6.1850000000000005</v>
      </c>
      <c r="K324" s="57" t="s">
        <v>105</v>
      </c>
      <c r="L324" s="57">
        <v>1960</v>
      </c>
      <c r="M324" s="65">
        <f>E324*'Unit Prices'!$D$12</f>
        <v>40404.782468336576</v>
      </c>
      <c r="N324" s="65">
        <f>E324*(F324/12+2)*J324/27*'Unit Prices'!$D$37</f>
        <v>7973.6502489362811</v>
      </c>
      <c r="O324" s="65">
        <f>E324*(F324/12+4)/9*'Unit Prices'!$D$38</f>
        <v>10262.976527868273</v>
      </c>
      <c r="P324" s="65">
        <v>0</v>
      </c>
      <c r="Q324" s="64">
        <f t="shared" si="8"/>
        <v>58641.409245141134</v>
      </c>
      <c r="R324" s="99">
        <v>13288.27</v>
      </c>
      <c r="S324" s="26">
        <v>824</v>
      </c>
      <c r="T324" s="53">
        <f t="shared" si="9"/>
        <v>3636.3289742002753</v>
      </c>
    </row>
    <row r="325" spans="2:20" x14ac:dyDescent="0.25">
      <c r="B325" s="50"/>
      <c r="C325" s="51"/>
      <c r="D325" s="57">
        <v>322</v>
      </c>
      <c r="E325" s="60">
        <v>523.95872699999995</v>
      </c>
      <c r="F325" s="57">
        <v>10</v>
      </c>
      <c r="G325" s="57" t="s">
        <v>279</v>
      </c>
      <c r="H325" s="61" t="s">
        <v>651</v>
      </c>
      <c r="I325" s="61" t="s">
        <v>183</v>
      </c>
      <c r="J325" s="62">
        <v>7.7949999999999999</v>
      </c>
      <c r="K325" s="57" t="s">
        <v>105</v>
      </c>
      <c r="L325" s="57">
        <v>1960</v>
      </c>
      <c r="M325" s="65">
        <f>E325*'Unit Prices'!$D$12</f>
        <v>78597.364320077701</v>
      </c>
      <c r="N325" s="65">
        <f>E325*(F325/12+2)*J325/27*'Unit Prices'!$D$37</f>
        <v>19548.291540681494</v>
      </c>
      <c r="O325" s="65">
        <f>E325*(F325/12+4)/9*'Unit Prices'!$D$38</f>
        <v>19964.045241461183</v>
      </c>
      <c r="P325" s="65">
        <v>0</v>
      </c>
      <c r="Q325" s="64">
        <f t="shared" si="8"/>
        <v>118109.70110222038</v>
      </c>
      <c r="R325" s="99">
        <v>13288.27</v>
      </c>
      <c r="S325" s="26">
        <v>824</v>
      </c>
      <c r="T325" s="53">
        <f t="shared" si="9"/>
        <v>7323.9325892858578</v>
      </c>
    </row>
    <row r="326" spans="2:20" x14ac:dyDescent="0.25">
      <c r="B326" s="50"/>
      <c r="C326" s="51"/>
      <c r="D326" s="57">
        <v>323</v>
      </c>
      <c r="E326" s="60">
        <v>150.72810999999999</v>
      </c>
      <c r="F326" s="57">
        <v>10</v>
      </c>
      <c r="G326" s="57" t="s">
        <v>279</v>
      </c>
      <c r="H326" s="61" t="s">
        <v>181</v>
      </c>
      <c r="I326" s="61" t="s">
        <v>668</v>
      </c>
      <c r="J326" s="62">
        <v>7.42</v>
      </c>
      <c r="K326" s="57" t="s">
        <v>105</v>
      </c>
      <c r="L326" s="57">
        <v>1960</v>
      </c>
      <c r="M326" s="65">
        <f>E326*'Unit Prices'!$D$12</f>
        <v>22610.239250670496</v>
      </c>
      <c r="N326" s="65">
        <f>E326*(F326/12+2)*J326/27*'Unit Prices'!$D$37</f>
        <v>5352.9571679421488</v>
      </c>
      <c r="O326" s="65">
        <f>E326*(F326/12+4)/9*'Unit Prices'!$D$38</f>
        <v>5743.0913011587973</v>
      </c>
      <c r="P326" s="65">
        <v>0</v>
      </c>
      <c r="Q326" s="64">
        <f t="shared" ref="Q326:Q389" si="10">SUM(M326:P326)</f>
        <v>33706.287719771441</v>
      </c>
      <c r="R326" s="99">
        <v>13288.27</v>
      </c>
      <c r="S326" s="26">
        <v>824</v>
      </c>
      <c r="T326" s="53">
        <f t="shared" ref="T326:T389" si="11">Q326*S326/R326</f>
        <v>2090.1126392744627</v>
      </c>
    </row>
    <row r="327" spans="2:20" x14ac:dyDescent="0.25">
      <c r="B327" s="50"/>
      <c r="C327" s="51"/>
      <c r="D327" s="57">
        <v>324</v>
      </c>
      <c r="E327" s="60">
        <v>444.97909399999998</v>
      </c>
      <c r="F327" s="57">
        <v>8</v>
      </c>
      <c r="G327" s="57" t="s">
        <v>279</v>
      </c>
      <c r="H327" s="61" t="s">
        <v>379</v>
      </c>
      <c r="I327" s="61" t="s">
        <v>418</v>
      </c>
      <c r="J327" s="62">
        <v>6.58</v>
      </c>
      <c r="K327" s="57" t="s">
        <v>105</v>
      </c>
      <c r="L327" s="57">
        <v>1960</v>
      </c>
      <c r="M327" s="65">
        <f>E327*'Unit Prices'!$D$9</f>
        <v>58631.654391942284</v>
      </c>
      <c r="N327" s="65">
        <f>E327*(F327/12+2)*J327/27*'Unit Prices'!$D$37</f>
        <v>13189.616611930951</v>
      </c>
      <c r="O327" s="65">
        <f>E327*(F327/12+4)/9*'Unit Prices'!$D$38</f>
        <v>16370.091539630612</v>
      </c>
      <c r="P327" s="65">
        <v>0</v>
      </c>
      <c r="Q327" s="64">
        <f t="shared" si="10"/>
        <v>88191.362543503841</v>
      </c>
      <c r="R327" s="99">
        <v>13288.27</v>
      </c>
      <c r="S327" s="26">
        <v>824</v>
      </c>
      <c r="T327" s="53">
        <f t="shared" si="11"/>
        <v>5468.7090746836993</v>
      </c>
    </row>
    <row r="328" spans="2:20" x14ac:dyDescent="0.25">
      <c r="B328" s="50"/>
      <c r="C328" s="51"/>
      <c r="D328" s="57">
        <v>325</v>
      </c>
      <c r="E328" s="60">
        <v>357.19190099999997</v>
      </c>
      <c r="F328" s="57">
        <v>8</v>
      </c>
      <c r="G328" s="57" t="s">
        <v>279</v>
      </c>
      <c r="H328" s="61" t="s">
        <v>378</v>
      </c>
      <c r="I328" s="61" t="s">
        <v>379</v>
      </c>
      <c r="J328" s="62">
        <v>6.1899999999999995</v>
      </c>
      <c r="K328" s="57" t="s">
        <v>105</v>
      </c>
      <c r="L328" s="57">
        <v>1960</v>
      </c>
      <c r="M328" s="65">
        <f>E328*'Unit Prices'!$D$9</f>
        <v>47064.575332684872</v>
      </c>
      <c r="N328" s="65">
        <f>E328*(F328/12+2)*J328/27*'Unit Prices'!$D$37</f>
        <v>9959.9904721134826</v>
      </c>
      <c r="O328" s="65">
        <f>E328*(F328/12+4)/9*'Unit Prices'!$D$38</f>
        <v>13140.536702572987</v>
      </c>
      <c r="P328" s="65">
        <v>0</v>
      </c>
      <c r="Q328" s="64">
        <f t="shared" si="10"/>
        <v>70165.102507371339</v>
      </c>
      <c r="R328" s="99">
        <v>13288.27</v>
      </c>
      <c r="S328" s="26">
        <v>824</v>
      </c>
      <c r="T328" s="53">
        <f t="shared" si="11"/>
        <v>4350.9083173410818</v>
      </c>
    </row>
    <row r="329" spans="2:20" x14ac:dyDescent="0.25">
      <c r="B329" s="50"/>
      <c r="C329" s="51"/>
      <c r="D329" s="57">
        <v>326</v>
      </c>
      <c r="E329" s="60">
        <v>148.701234</v>
      </c>
      <c r="F329" s="57">
        <v>8</v>
      </c>
      <c r="G329" s="57" t="s">
        <v>279</v>
      </c>
      <c r="H329" s="61" t="s">
        <v>249</v>
      </c>
      <c r="I329" s="61" t="s">
        <v>378</v>
      </c>
      <c r="J329" s="62">
        <v>6.2850000000000001</v>
      </c>
      <c r="K329" s="57" t="s">
        <v>105</v>
      </c>
      <c r="L329" s="57">
        <v>1960</v>
      </c>
      <c r="M329" s="65">
        <f>E329*'Unit Prices'!$D$9</f>
        <v>19593.278599158948</v>
      </c>
      <c r="N329" s="65">
        <f>E329*(F329/12+2)*J329/27*'Unit Prices'!$D$37</f>
        <v>4210.0429400244102</v>
      </c>
      <c r="O329" s="65">
        <f>E329*(F329/12+4)/9*'Unit Prices'!$D$38</f>
        <v>5470.4880419304191</v>
      </c>
      <c r="P329" s="65">
        <v>0</v>
      </c>
      <c r="Q329" s="64">
        <f t="shared" si="10"/>
        <v>29273.809581113775</v>
      </c>
      <c r="R329" s="99">
        <v>13288.27</v>
      </c>
      <c r="S329" s="26">
        <v>824</v>
      </c>
      <c r="T329" s="53">
        <f t="shared" si="11"/>
        <v>1815.256545422222</v>
      </c>
    </row>
    <row r="330" spans="2:20" x14ac:dyDescent="0.25">
      <c r="B330" s="50"/>
      <c r="C330" s="51"/>
      <c r="D330" s="57">
        <v>327</v>
      </c>
      <c r="E330" s="60">
        <v>242.202696</v>
      </c>
      <c r="F330" s="57">
        <v>15</v>
      </c>
      <c r="G330" s="57" t="s">
        <v>233</v>
      </c>
      <c r="H330" s="61" t="s">
        <v>261</v>
      </c>
      <c r="I330" s="61" t="s">
        <v>262</v>
      </c>
      <c r="J330" s="62">
        <v>11.03</v>
      </c>
      <c r="K330" s="57" t="s">
        <v>105</v>
      </c>
      <c r="L330" s="57">
        <v>1960</v>
      </c>
      <c r="M330" s="65">
        <f>E330*'Unit Prices'!$D$19</f>
        <v>52288.690475914038</v>
      </c>
      <c r="N330" s="65">
        <f>E330*(F330/12+2)*J330/27*'Unit Prices'!$D$37</f>
        <v>14666.814020620726</v>
      </c>
      <c r="O330" s="65">
        <f>E330*(F330/12+4)/9*'Unit Prices'!$D$38</f>
        <v>10024.044731298072</v>
      </c>
      <c r="P330" s="65">
        <v>0</v>
      </c>
      <c r="Q330" s="64">
        <f t="shared" si="10"/>
        <v>76979.549227832831</v>
      </c>
      <c r="R330" s="99">
        <v>13288.27</v>
      </c>
      <c r="S330" s="26">
        <v>824</v>
      </c>
      <c r="T330" s="53">
        <f t="shared" si="11"/>
        <v>4773.4692750624617</v>
      </c>
    </row>
    <row r="331" spans="2:20" x14ac:dyDescent="0.25">
      <c r="B331" s="50"/>
      <c r="C331" s="51"/>
      <c r="D331" s="57">
        <v>328</v>
      </c>
      <c r="E331" s="60">
        <v>458.29631599999999</v>
      </c>
      <c r="F331" s="57">
        <v>15</v>
      </c>
      <c r="G331" s="57" t="s">
        <v>233</v>
      </c>
      <c r="H331" s="61" t="s">
        <v>258</v>
      </c>
      <c r="I331" s="61" t="s">
        <v>261</v>
      </c>
      <c r="J331" s="62">
        <v>10.414999999999999</v>
      </c>
      <c r="K331" s="57" t="s">
        <v>105</v>
      </c>
      <c r="L331" s="57">
        <v>1960</v>
      </c>
      <c r="M331" s="65">
        <f>E331*'Unit Prices'!$D$19</f>
        <v>98940.740996440814</v>
      </c>
      <c r="N331" s="65">
        <f>E331*(F331/12+2)*J331/27*'Unit Prices'!$D$37</f>
        <v>26205.16750237305</v>
      </c>
      <c r="O331" s="65">
        <f>E331*(F331/12+4)/9*'Unit Prices'!$D$38</f>
        <v>18967.512945327071</v>
      </c>
      <c r="P331" s="65">
        <v>0</v>
      </c>
      <c r="Q331" s="64">
        <f t="shared" si="10"/>
        <v>144113.42144414093</v>
      </c>
      <c r="R331" s="99">
        <v>13288.27</v>
      </c>
      <c r="S331" s="26">
        <v>824</v>
      </c>
      <c r="T331" s="53">
        <f t="shared" si="11"/>
        <v>8936.4122846670125</v>
      </c>
    </row>
    <row r="332" spans="2:20" x14ac:dyDescent="0.25">
      <c r="B332" s="50"/>
      <c r="C332" s="51"/>
      <c r="D332" s="57">
        <v>329</v>
      </c>
      <c r="E332" s="60">
        <v>293.262023</v>
      </c>
      <c r="F332" s="57">
        <v>15</v>
      </c>
      <c r="G332" s="57" t="s">
        <v>233</v>
      </c>
      <c r="H332" s="61" t="s">
        <v>250</v>
      </c>
      <c r="I332" s="61" t="s">
        <v>258</v>
      </c>
      <c r="J332" s="62">
        <v>8.620000000000001</v>
      </c>
      <c r="K332" s="57" t="s">
        <v>105</v>
      </c>
      <c r="L332" s="57">
        <v>1960</v>
      </c>
      <c r="M332" s="65">
        <f>E332*'Unit Prices'!$D$19</f>
        <v>63311.79380838677</v>
      </c>
      <c r="N332" s="65">
        <f>E332*(F332/12+2)*J332/27*'Unit Prices'!$D$37</f>
        <v>13878.559495633457</v>
      </c>
      <c r="O332" s="65">
        <f>E332*(F332/12+4)/9*'Unit Prices'!$D$38</f>
        <v>12137.237467178998</v>
      </c>
      <c r="P332" s="65">
        <v>0</v>
      </c>
      <c r="Q332" s="64">
        <f t="shared" si="10"/>
        <v>89327.590771199233</v>
      </c>
      <c r="R332" s="99">
        <v>13288.27</v>
      </c>
      <c r="S332" s="26">
        <v>824</v>
      </c>
      <c r="T332" s="53">
        <f t="shared" si="11"/>
        <v>5539.1661063079064</v>
      </c>
    </row>
    <row r="333" spans="2:20" x14ac:dyDescent="0.25">
      <c r="B333" s="50"/>
      <c r="C333" s="51"/>
      <c r="D333" s="57">
        <v>330</v>
      </c>
      <c r="E333" s="60">
        <v>294.04958399999998</v>
      </c>
      <c r="F333" s="57">
        <v>8</v>
      </c>
      <c r="G333" s="57" t="s">
        <v>279</v>
      </c>
      <c r="H333" s="61" t="s">
        <v>392</v>
      </c>
      <c r="I333" s="61" t="s">
        <v>250</v>
      </c>
      <c r="J333" s="62">
        <v>6.88</v>
      </c>
      <c r="K333" s="57" t="s">
        <v>105</v>
      </c>
      <c r="L333" s="57">
        <v>1960</v>
      </c>
      <c r="M333" s="65">
        <f>E333*'Unit Prices'!$D$9</f>
        <v>38744.772093006242</v>
      </c>
      <c r="N333" s="65">
        <f>E333*(F333/12+2)*J333/27*'Unit Prices'!$D$37</f>
        <v>9113.3002393122388</v>
      </c>
      <c r="O333" s="65">
        <f>E333*(F333/12+4)/9*'Unit Prices'!$D$38</f>
        <v>10817.628675540205</v>
      </c>
      <c r="P333" s="65">
        <v>0</v>
      </c>
      <c r="Q333" s="64">
        <f t="shared" si="10"/>
        <v>58675.701007858683</v>
      </c>
      <c r="R333" s="99">
        <v>13288.27</v>
      </c>
      <c r="S333" s="26">
        <v>824</v>
      </c>
      <c r="T333" s="53">
        <f t="shared" si="11"/>
        <v>3638.455391896428</v>
      </c>
    </row>
    <row r="334" spans="2:20" x14ac:dyDescent="0.25">
      <c r="B334" s="50"/>
      <c r="C334" s="51"/>
      <c r="D334" s="57">
        <v>331</v>
      </c>
      <c r="E334" s="60">
        <v>501.00753099999997</v>
      </c>
      <c r="F334" s="57">
        <v>8</v>
      </c>
      <c r="G334" s="57" t="s">
        <v>279</v>
      </c>
      <c r="H334" s="61" t="s">
        <v>391</v>
      </c>
      <c r="I334" s="61" t="s">
        <v>392</v>
      </c>
      <c r="J334" s="62">
        <v>6.37</v>
      </c>
      <c r="K334" s="57" t="s">
        <v>105</v>
      </c>
      <c r="L334" s="57">
        <v>1960</v>
      </c>
      <c r="M334" s="65">
        <f>E334*'Unit Prices'!$D$9</f>
        <v>66014.113475075545</v>
      </c>
      <c r="N334" s="65">
        <f>E334*(F334/12+2)*J334/27*'Unit Prices'!$D$37</f>
        <v>14376.406934572009</v>
      </c>
      <c r="O334" s="65">
        <f>E334*(F334/12+4)/9*'Unit Prices'!$D$38</f>
        <v>18431.290941758987</v>
      </c>
      <c r="P334" s="65">
        <v>0</v>
      </c>
      <c r="Q334" s="64">
        <f t="shared" si="10"/>
        <v>98821.811351406534</v>
      </c>
      <c r="R334" s="99">
        <v>13288.27</v>
      </c>
      <c r="S334" s="26">
        <v>824</v>
      </c>
      <c r="T334" s="53">
        <f t="shared" si="11"/>
        <v>6127.8987071724905</v>
      </c>
    </row>
    <row r="335" spans="2:20" x14ac:dyDescent="0.25">
      <c r="B335" s="50"/>
      <c r="C335" s="51"/>
      <c r="D335" s="57">
        <v>332</v>
      </c>
      <c r="E335" s="60">
        <v>429.37837200000001</v>
      </c>
      <c r="F335" s="57">
        <v>8</v>
      </c>
      <c r="G335" s="57" t="s">
        <v>279</v>
      </c>
      <c r="H335" s="61" t="s">
        <v>391</v>
      </c>
      <c r="I335" s="61" t="s">
        <v>416</v>
      </c>
      <c r="J335" s="62">
        <v>7.18</v>
      </c>
      <c r="K335" s="57" t="s">
        <v>105</v>
      </c>
      <c r="L335" s="57">
        <v>1960</v>
      </c>
      <c r="M335" s="65">
        <f>E335*'Unit Prices'!$D$9</f>
        <v>56576.06087552246</v>
      </c>
      <c r="N335" s="65">
        <f>E335*(F335/12+2)*J335/27*'Unit Prices'!$D$37</f>
        <v>13887.730498675257</v>
      </c>
      <c r="O335" s="65">
        <f>E335*(F335/12+4)/9*'Unit Prices'!$D$38</f>
        <v>15796.165144732769</v>
      </c>
      <c r="P335" s="65">
        <v>0</v>
      </c>
      <c r="Q335" s="64">
        <f t="shared" si="10"/>
        <v>86259.956518930499</v>
      </c>
      <c r="R335" s="99">
        <v>13288.27</v>
      </c>
      <c r="S335" s="26">
        <v>824</v>
      </c>
      <c r="T335" s="53">
        <f t="shared" si="11"/>
        <v>5348.9434043407255</v>
      </c>
    </row>
    <row r="336" spans="2:20" x14ac:dyDescent="0.25">
      <c r="B336" s="50"/>
      <c r="C336" s="51"/>
      <c r="D336" s="57">
        <v>333</v>
      </c>
      <c r="E336" s="60">
        <v>294.84818000000001</v>
      </c>
      <c r="F336" s="57">
        <v>8</v>
      </c>
      <c r="G336" s="57" t="s">
        <v>279</v>
      </c>
      <c r="H336" s="61" t="s">
        <v>415</v>
      </c>
      <c r="I336" s="61" t="s">
        <v>416</v>
      </c>
      <c r="J336" s="62">
        <v>6.5649999999999995</v>
      </c>
      <c r="K336" s="57" t="s">
        <v>105</v>
      </c>
      <c r="L336" s="57">
        <v>1960</v>
      </c>
      <c r="M336" s="65">
        <f>E336*'Unit Prices'!$D$9</f>
        <v>38849.997271676752</v>
      </c>
      <c r="N336" s="65">
        <f>E336*(F336/12+2)*J336/27*'Unit Prices'!$D$37</f>
        <v>8719.6660543096696</v>
      </c>
      <c r="O336" s="65">
        <f>E336*(F336/12+4)/9*'Unit Prices'!$D$38</f>
        <v>10847.007785254478</v>
      </c>
      <c r="P336" s="65">
        <v>0</v>
      </c>
      <c r="Q336" s="64">
        <f t="shared" si="10"/>
        <v>58416.671111240896</v>
      </c>
      <c r="R336" s="99">
        <v>13288.27</v>
      </c>
      <c r="S336" s="26">
        <v>824</v>
      </c>
      <c r="T336" s="53">
        <f t="shared" si="11"/>
        <v>3622.3930576111484</v>
      </c>
    </row>
    <row r="337" spans="2:20" x14ac:dyDescent="0.25">
      <c r="B337" s="50"/>
      <c r="C337" s="51"/>
      <c r="D337" s="57">
        <v>334</v>
      </c>
      <c r="E337" s="60">
        <v>142.112617</v>
      </c>
      <c r="F337" s="57">
        <v>8</v>
      </c>
      <c r="G337" s="57" t="s">
        <v>279</v>
      </c>
      <c r="H337" s="61" t="s">
        <v>349</v>
      </c>
      <c r="I337" s="61" t="s">
        <v>158</v>
      </c>
      <c r="J337" s="62">
        <v>5.5350000000000001</v>
      </c>
      <c r="K337" s="57" t="s">
        <v>105</v>
      </c>
      <c r="L337" s="57">
        <v>1960</v>
      </c>
      <c r="M337" s="65">
        <f>E337*'Unit Prices'!$D$9</f>
        <v>18725.144522583934</v>
      </c>
      <c r="N337" s="65">
        <f>E337*(F337/12+2)*J337/27*'Unit Prices'!$D$37</f>
        <v>3543.3735019658839</v>
      </c>
      <c r="O337" s="65">
        <f>E337*(F337/12+4)/9*'Unit Prices'!$D$38</f>
        <v>5228.1030290975104</v>
      </c>
      <c r="P337" s="65">
        <v>0</v>
      </c>
      <c r="Q337" s="64">
        <f t="shared" si="10"/>
        <v>27496.62105364733</v>
      </c>
      <c r="R337" s="99">
        <v>13288.27</v>
      </c>
      <c r="S337" s="26">
        <v>824</v>
      </c>
      <c r="T337" s="53">
        <f t="shared" si="11"/>
        <v>1705.0538368203988</v>
      </c>
    </row>
    <row r="338" spans="2:20" x14ac:dyDescent="0.25">
      <c r="B338" s="50"/>
      <c r="C338" s="51"/>
      <c r="D338" s="57">
        <v>335</v>
      </c>
      <c r="E338" s="60">
        <v>331.66314899999998</v>
      </c>
      <c r="F338" s="57">
        <v>8</v>
      </c>
      <c r="G338" s="57" t="s">
        <v>279</v>
      </c>
      <c r="H338" s="61" t="s">
        <v>460</v>
      </c>
      <c r="I338" s="61" t="s">
        <v>158</v>
      </c>
      <c r="J338" s="62">
        <v>7.05</v>
      </c>
      <c r="K338" s="57" t="s">
        <v>105</v>
      </c>
      <c r="L338" s="57">
        <v>1960</v>
      </c>
      <c r="M338" s="65">
        <f>E338*'Unit Prices'!$D$9</f>
        <v>43700.837609937822</v>
      </c>
      <c r="N338" s="65">
        <f>E338*(F338/12+2)*J338/27*'Unit Prices'!$D$37</f>
        <v>10533.022398292707</v>
      </c>
      <c r="O338" s="65">
        <f>E338*(F338/12+4)/9*'Unit Prices'!$D$38</f>
        <v>12201.373463743324</v>
      </c>
      <c r="P338" s="65">
        <v>0</v>
      </c>
      <c r="Q338" s="64">
        <f t="shared" si="10"/>
        <v>66435.233471973857</v>
      </c>
      <c r="R338" s="99">
        <v>13288.27</v>
      </c>
      <c r="S338" s="26">
        <v>824</v>
      </c>
      <c r="T338" s="53">
        <f t="shared" si="11"/>
        <v>4119.6207166852009</v>
      </c>
    </row>
    <row r="339" spans="2:20" x14ac:dyDescent="0.25">
      <c r="B339" s="50"/>
      <c r="C339" s="51"/>
      <c r="D339" s="57">
        <v>336</v>
      </c>
      <c r="E339" s="60">
        <v>102.960122</v>
      </c>
      <c r="F339" s="57">
        <v>8</v>
      </c>
      <c r="G339" s="57" t="s">
        <v>279</v>
      </c>
      <c r="H339" s="61" t="s">
        <v>461</v>
      </c>
      <c r="I339" s="61" t="s">
        <v>460</v>
      </c>
      <c r="J339" s="62">
        <v>7.0549999999999997</v>
      </c>
      <c r="K339" s="57" t="s">
        <v>105</v>
      </c>
      <c r="L339" s="57">
        <v>1960</v>
      </c>
      <c r="M339" s="65">
        <f>E339*'Unit Prices'!$D$9</f>
        <v>13566.305407723747</v>
      </c>
      <c r="N339" s="65">
        <f>E339*(F339/12+2)*J339/27*'Unit Prices'!$D$37</f>
        <v>3272.146483811659</v>
      </c>
      <c r="O339" s="65">
        <f>E339*(F339/12+4)/9*'Unit Prices'!$D$38</f>
        <v>3787.7433901906766</v>
      </c>
      <c r="P339" s="65">
        <v>0</v>
      </c>
      <c r="Q339" s="64">
        <f t="shared" si="10"/>
        <v>20626.195281726083</v>
      </c>
      <c r="R339" s="99">
        <v>13288.27</v>
      </c>
      <c r="S339" s="26">
        <v>824</v>
      </c>
      <c r="T339" s="53">
        <f t="shared" si="11"/>
        <v>1279.0216418045609</v>
      </c>
    </row>
    <row r="340" spans="2:20" x14ac:dyDescent="0.25">
      <c r="B340" s="50"/>
      <c r="C340" s="51"/>
      <c r="D340" s="57">
        <v>337</v>
      </c>
      <c r="E340" s="60">
        <v>473.449048</v>
      </c>
      <c r="F340" s="57">
        <v>8</v>
      </c>
      <c r="G340" s="57" t="s">
        <v>279</v>
      </c>
      <c r="H340" s="61" t="s">
        <v>240</v>
      </c>
      <c r="I340" s="61" t="s">
        <v>588</v>
      </c>
      <c r="J340" s="62">
        <v>8.0549999999999997</v>
      </c>
      <c r="K340" s="57" t="s">
        <v>105</v>
      </c>
      <c r="L340" s="57">
        <v>1960</v>
      </c>
      <c r="M340" s="65">
        <f>E340*'Unit Prices'!$D$10</f>
        <v>65262.145168003248</v>
      </c>
      <c r="N340" s="65">
        <f>E340*(F340/12+2)*J340/27*'Unit Prices'!$D$37</f>
        <v>17179.299978047915</v>
      </c>
      <c r="O340" s="65">
        <f>E340*(F340/12+4)/9*'Unit Prices'!$D$38</f>
        <v>17417.457043748149</v>
      </c>
      <c r="P340" s="65">
        <v>0</v>
      </c>
      <c r="Q340" s="64">
        <f t="shared" si="10"/>
        <v>99858.902189799308</v>
      </c>
      <c r="R340" s="99">
        <v>13288.27</v>
      </c>
      <c r="S340" s="26">
        <v>824</v>
      </c>
      <c r="T340" s="53">
        <f t="shared" si="11"/>
        <v>6192.2082712343008</v>
      </c>
    </row>
    <row r="341" spans="2:20" x14ac:dyDescent="0.25">
      <c r="B341" s="50"/>
      <c r="C341" s="51"/>
      <c r="D341" s="57">
        <v>338</v>
      </c>
      <c r="E341" s="60">
        <v>473.723839</v>
      </c>
      <c r="F341" s="57">
        <v>8</v>
      </c>
      <c r="G341" s="57" t="s">
        <v>279</v>
      </c>
      <c r="H341" s="61" t="s">
        <v>588</v>
      </c>
      <c r="I341" s="61" t="s">
        <v>239</v>
      </c>
      <c r="J341" s="62">
        <v>8.2749999999999986</v>
      </c>
      <c r="K341" s="57" t="s">
        <v>105</v>
      </c>
      <c r="L341" s="57">
        <v>1960</v>
      </c>
      <c r="M341" s="65">
        <f>E341*'Unit Prices'!$D$10</f>
        <v>65300.023478686555</v>
      </c>
      <c r="N341" s="65">
        <f>E341*(F341/12+2)*J341/27*'Unit Prices'!$D$37</f>
        <v>17658.748179285332</v>
      </c>
      <c r="O341" s="65">
        <f>E341*(F341/12+4)/9*'Unit Prices'!$D$38</f>
        <v>17427.566178952296</v>
      </c>
      <c r="P341" s="65">
        <v>0</v>
      </c>
      <c r="Q341" s="64">
        <f t="shared" si="10"/>
        <v>100386.33783692418</v>
      </c>
      <c r="R341" s="99">
        <v>13288.27</v>
      </c>
      <c r="S341" s="26">
        <v>824</v>
      </c>
      <c r="T341" s="53">
        <f t="shared" si="11"/>
        <v>6224.914332537307</v>
      </c>
    </row>
    <row r="342" spans="2:20" x14ac:dyDescent="0.25">
      <c r="B342" s="50"/>
      <c r="C342" s="51"/>
      <c r="D342" s="57">
        <v>339</v>
      </c>
      <c r="E342" s="60">
        <v>409.40735000000001</v>
      </c>
      <c r="F342" s="57">
        <v>8</v>
      </c>
      <c r="G342" s="57" t="s">
        <v>279</v>
      </c>
      <c r="H342" s="61" t="s">
        <v>239</v>
      </c>
      <c r="I342" s="61" t="s">
        <v>505</v>
      </c>
      <c r="J342" s="62">
        <v>7.93</v>
      </c>
      <c r="K342" s="57" t="s">
        <v>105</v>
      </c>
      <c r="L342" s="57">
        <v>1960</v>
      </c>
      <c r="M342" s="65">
        <f>E342*'Unit Prices'!$D$9</f>
        <v>53944.624757407037</v>
      </c>
      <c r="N342" s="65">
        <f>E342*(F342/12+2)*J342/27*'Unit Prices'!$D$37</f>
        <v>14624.987156452575</v>
      </c>
      <c r="O342" s="65">
        <f>E342*(F342/12+4)/9*'Unit Prices'!$D$38</f>
        <v>15061.462182979745</v>
      </c>
      <c r="P342" s="65">
        <v>0</v>
      </c>
      <c r="Q342" s="64">
        <f t="shared" si="10"/>
        <v>83631.074096839351</v>
      </c>
      <c r="R342" s="99">
        <v>13288.27</v>
      </c>
      <c r="S342" s="26">
        <v>824</v>
      </c>
      <c r="T342" s="53">
        <f t="shared" si="11"/>
        <v>5185.927517712661</v>
      </c>
    </row>
    <row r="343" spans="2:20" x14ac:dyDescent="0.25">
      <c r="B343" s="50"/>
      <c r="C343" s="51"/>
      <c r="D343" s="57">
        <v>340</v>
      </c>
      <c r="E343" s="60">
        <v>73.364643000000001</v>
      </c>
      <c r="F343" s="57">
        <v>8</v>
      </c>
      <c r="G343" s="57" t="s">
        <v>279</v>
      </c>
      <c r="H343" s="61" t="s">
        <v>505</v>
      </c>
      <c r="I343" s="61" t="s">
        <v>241</v>
      </c>
      <c r="J343" s="62">
        <v>7.54</v>
      </c>
      <c r="K343" s="57" t="s">
        <v>105</v>
      </c>
      <c r="L343" s="57">
        <v>1960</v>
      </c>
      <c r="M343" s="65">
        <f>E343*'Unit Prices'!$D$9</f>
        <v>9666.724686540505</v>
      </c>
      <c r="N343" s="65">
        <f>E343*(F343/12+2)*J343/27*'Unit Prices'!$D$37</f>
        <v>2491.8668080859975</v>
      </c>
      <c r="O343" s="65">
        <f>E343*(F343/12+4)/9*'Unit Prices'!$D$38</f>
        <v>2698.9715649030472</v>
      </c>
      <c r="P343" s="65">
        <v>0</v>
      </c>
      <c r="Q343" s="64">
        <f t="shared" si="10"/>
        <v>14857.56305952955</v>
      </c>
      <c r="R343" s="99">
        <v>13288.27</v>
      </c>
      <c r="S343" s="26">
        <v>824</v>
      </c>
      <c r="T343" s="53">
        <f t="shared" si="11"/>
        <v>921.31119860240256</v>
      </c>
    </row>
    <row r="344" spans="2:20" x14ac:dyDescent="0.25">
      <c r="B344" s="50"/>
      <c r="C344" s="51"/>
      <c r="D344" s="57">
        <v>341</v>
      </c>
      <c r="E344" s="60">
        <v>132.62786700000001</v>
      </c>
      <c r="F344" s="57">
        <v>8</v>
      </c>
      <c r="G344" s="57" t="s">
        <v>233</v>
      </c>
      <c r="H344" s="61" t="s">
        <v>241</v>
      </c>
      <c r="I344" s="61" t="s">
        <v>242</v>
      </c>
      <c r="J344" s="62">
        <v>7.4550000000000001</v>
      </c>
      <c r="K344" s="57" t="s">
        <v>105</v>
      </c>
      <c r="L344" s="57">
        <v>1960</v>
      </c>
      <c r="M344" s="65">
        <f>E344*'Unit Prices'!$D$9</f>
        <v>17475.408093406942</v>
      </c>
      <c r="N344" s="65">
        <f>E344*(F344/12+2)*J344/27*'Unit Prices'!$D$37</f>
        <v>4453.9886268837181</v>
      </c>
      <c r="O344" s="65">
        <f>E344*(F344/12+4)/9*'Unit Prices'!$D$38</f>
        <v>4879.1737696691753</v>
      </c>
      <c r="P344" s="65">
        <v>0</v>
      </c>
      <c r="Q344" s="64">
        <f t="shared" si="10"/>
        <v>26808.570489959835</v>
      </c>
      <c r="R344" s="99">
        <v>13288.27</v>
      </c>
      <c r="S344" s="26">
        <v>824</v>
      </c>
      <c r="T344" s="53">
        <f t="shared" si="11"/>
        <v>1662.388112502749</v>
      </c>
    </row>
    <row r="345" spans="2:20" x14ac:dyDescent="0.25">
      <c r="B345" s="50"/>
      <c r="C345" s="51"/>
      <c r="D345" s="57">
        <v>342</v>
      </c>
      <c r="E345" s="60">
        <v>309.56787400000002</v>
      </c>
      <c r="F345" s="57">
        <v>8</v>
      </c>
      <c r="G345" s="57" t="s">
        <v>279</v>
      </c>
      <c r="H345" s="61" t="s">
        <v>242</v>
      </c>
      <c r="I345" s="61" t="s">
        <v>431</v>
      </c>
      <c r="J345" s="62">
        <v>7.25</v>
      </c>
      <c r="K345" s="57" t="s">
        <v>105</v>
      </c>
      <c r="L345" s="57">
        <v>1960</v>
      </c>
      <c r="M345" s="65">
        <f>E345*'Unit Prices'!$D$9</f>
        <v>40789.504145146057</v>
      </c>
      <c r="N345" s="65">
        <f>E345*(F345/12+2)*J345/27*'Unit Prices'!$D$37</f>
        <v>10110.218976147315</v>
      </c>
      <c r="O345" s="65">
        <f>E345*(F345/12+4)/9*'Unit Prices'!$D$38</f>
        <v>11388.522524855596</v>
      </c>
      <c r="P345" s="65">
        <v>0</v>
      </c>
      <c r="Q345" s="64">
        <f t="shared" si="10"/>
        <v>62288.245646148964</v>
      </c>
      <c r="R345" s="99">
        <v>13288.27</v>
      </c>
      <c r="S345" s="26">
        <v>824</v>
      </c>
      <c r="T345" s="53">
        <f t="shared" si="11"/>
        <v>3862.4677563314672</v>
      </c>
    </row>
    <row r="346" spans="2:20" x14ac:dyDescent="0.25">
      <c r="B346" s="50"/>
      <c r="C346" s="51"/>
      <c r="D346" s="57">
        <v>343</v>
      </c>
      <c r="E346" s="60">
        <v>141.19603499999999</v>
      </c>
      <c r="F346" s="57">
        <v>8</v>
      </c>
      <c r="G346" s="57" t="s">
        <v>279</v>
      </c>
      <c r="H346" s="61" t="s">
        <v>431</v>
      </c>
      <c r="I346" s="61" t="s">
        <v>408</v>
      </c>
      <c r="J346" s="62">
        <v>6.68</v>
      </c>
      <c r="K346" s="57" t="s">
        <v>105</v>
      </c>
      <c r="L346" s="57">
        <v>1960</v>
      </c>
      <c r="M346" s="65">
        <f>E346*'Unit Prices'!$D$9</f>
        <v>18604.373187996527</v>
      </c>
      <c r="N346" s="65">
        <f>E346*(F346/12+2)*J346/27*'Unit Prices'!$D$37</f>
        <v>4248.793603275788</v>
      </c>
      <c r="O346" s="65">
        <f>E346*(F346/12+4)/9*'Unit Prices'!$D$38</f>
        <v>5194.3833972184057</v>
      </c>
      <c r="P346" s="65">
        <v>0</v>
      </c>
      <c r="Q346" s="64">
        <f t="shared" si="10"/>
        <v>28047.550188490721</v>
      </c>
      <c r="R346" s="99">
        <v>13288.27</v>
      </c>
      <c r="S346" s="26">
        <v>824</v>
      </c>
      <c r="T346" s="53">
        <f t="shared" si="11"/>
        <v>1739.2167193559696</v>
      </c>
    </row>
    <row r="347" spans="2:20" x14ac:dyDescent="0.25">
      <c r="B347" s="50"/>
      <c r="C347" s="51"/>
      <c r="D347" s="57">
        <v>344</v>
      </c>
      <c r="E347" s="60">
        <v>191.58701199999999</v>
      </c>
      <c r="F347" s="57">
        <v>8</v>
      </c>
      <c r="G347" s="57" t="s">
        <v>279</v>
      </c>
      <c r="H347" s="61" t="s">
        <v>408</v>
      </c>
      <c r="I347" s="61" t="s">
        <v>249</v>
      </c>
      <c r="J347" s="62">
        <v>6.5050000000000008</v>
      </c>
      <c r="K347" s="57" t="s">
        <v>105</v>
      </c>
      <c r="L347" s="57">
        <v>1960</v>
      </c>
      <c r="M347" s="65">
        <f>E347*'Unit Prices'!$D$9</f>
        <v>25244.025225079225</v>
      </c>
      <c r="N347" s="65">
        <f>E347*(F347/12+2)*J347/27*'Unit Prices'!$D$37</f>
        <v>5614.0986013381334</v>
      </c>
      <c r="O347" s="65">
        <f>E347*(F347/12+4)/9*'Unit Prices'!$D$38</f>
        <v>7048.1893790819495</v>
      </c>
      <c r="P347" s="65">
        <v>0</v>
      </c>
      <c r="Q347" s="64">
        <f t="shared" si="10"/>
        <v>37906.313205499311</v>
      </c>
      <c r="R347" s="99">
        <v>13288.27</v>
      </c>
      <c r="S347" s="26">
        <v>824</v>
      </c>
      <c r="T347" s="53">
        <f t="shared" si="11"/>
        <v>2350.5544424768182</v>
      </c>
    </row>
    <row r="348" spans="2:20" x14ac:dyDescent="0.25">
      <c r="B348" s="50"/>
      <c r="C348" s="51"/>
      <c r="D348" s="57">
        <v>345</v>
      </c>
      <c r="E348" s="60">
        <v>193.94653400000001</v>
      </c>
      <c r="F348" s="57">
        <v>10</v>
      </c>
      <c r="G348" s="57" t="s">
        <v>279</v>
      </c>
      <c r="H348" s="61" t="s">
        <v>711</v>
      </c>
      <c r="I348" s="61" t="s">
        <v>708</v>
      </c>
      <c r="J348" s="62">
        <v>10.215</v>
      </c>
      <c r="K348" s="57" t="s">
        <v>105</v>
      </c>
      <c r="L348" s="57">
        <v>1960</v>
      </c>
      <c r="M348" s="65">
        <f>E348*'Unit Prices'!$D$13</f>
        <v>32631.669955617712</v>
      </c>
      <c r="N348" s="65">
        <f>E348*(F348/12+2)*J348/27*'Unit Prices'!$D$37</f>
        <v>9482.3504788199352</v>
      </c>
      <c r="O348" s="65">
        <f>E348*(F348/12+4)/9*'Unit Prices'!$D$38</f>
        <v>7389.8137003462662</v>
      </c>
      <c r="P348" s="65">
        <v>0</v>
      </c>
      <c r="Q348" s="64">
        <f t="shared" si="10"/>
        <v>49503.834134783916</v>
      </c>
      <c r="R348" s="99">
        <v>13288.27</v>
      </c>
      <c r="S348" s="26">
        <v>824</v>
      </c>
      <c r="T348" s="53">
        <f t="shared" si="11"/>
        <v>3069.7118080127771</v>
      </c>
    </row>
    <row r="349" spans="2:20" x14ac:dyDescent="0.25">
      <c r="B349" s="50"/>
      <c r="C349" s="51"/>
      <c r="D349" s="57">
        <v>346</v>
      </c>
      <c r="E349" s="60">
        <v>207.75656799999999</v>
      </c>
      <c r="F349" s="57">
        <v>10</v>
      </c>
      <c r="G349" s="57" t="s">
        <v>279</v>
      </c>
      <c r="H349" s="61" t="s">
        <v>708</v>
      </c>
      <c r="I349" s="61" t="s">
        <v>690</v>
      </c>
      <c r="J349" s="62">
        <v>9.4749999999999996</v>
      </c>
      <c r="K349" s="57" t="s">
        <v>105</v>
      </c>
      <c r="L349" s="57">
        <v>1960</v>
      </c>
      <c r="M349" s="65">
        <f>E349*'Unit Prices'!$D$13</f>
        <v>34955.219968446807</v>
      </c>
      <c r="N349" s="65">
        <f>E349*(F349/12+2)*J349/27*'Unit Prices'!$D$37</f>
        <v>9421.7069217161461</v>
      </c>
      <c r="O349" s="65">
        <f>E349*(F349/12+4)/9*'Unit Prices'!$D$38</f>
        <v>7916.0080919173352</v>
      </c>
      <c r="P349" s="65">
        <v>0</v>
      </c>
      <c r="Q349" s="64">
        <f t="shared" si="10"/>
        <v>52292.934982080289</v>
      </c>
      <c r="R349" s="99">
        <v>13288.27</v>
      </c>
      <c r="S349" s="26">
        <v>824</v>
      </c>
      <c r="T349" s="53">
        <f t="shared" si="11"/>
        <v>3242.6627713941816</v>
      </c>
    </row>
    <row r="350" spans="2:20" x14ac:dyDescent="0.25">
      <c r="B350" s="50"/>
      <c r="C350" s="51"/>
      <c r="D350" s="57">
        <v>347</v>
      </c>
      <c r="E350" s="60">
        <v>283.75043199999999</v>
      </c>
      <c r="F350" s="57">
        <v>10</v>
      </c>
      <c r="G350" s="57" t="s">
        <v>279</v>
      </c>
      <c r="H350" s="61" t="s">
        <v>689</v>
      </c>
      <c r="I350" s="61" t="s">
        <v>690</v>
      </c>
      <c r="J350" s="62">
        <v>8</v>
      </c>
      <c r="K350" s="57" t="s">
        <v>105</v>
      </c>
      <c r="L350" s="57">
        <v>1960</v>
      </c>
      <c r="M350" s="65">
        <f>E350*'Unit Prices'!$D$12</f>
        <v>42564.49016046914</v>
      </c>
      <c r="N350" s="65">
        <f>E350*(F350/12+2)*J350/27*'Unit Prices'!$D$37</f>
        <v>10864.809800720353</v>
      </c>
      <c r="O350" s="65">
        <f>E350*(F350/12+4)/9*'Unit Prices'!$D$38</f>
        <v>10811.550929148194</v>
      </c>
      <c r="P350" s="65">
        <v>0</v>
      </c>
      <c r="Q350" s="64">
        <f t="shared" si="10"/>
        <v>64240.850890337686</v>
      </c>
      <c r="R350" s="99">
        <v>13288.27</v>
      </c>
      <c r="S350" s="26">
        <v>824</v>
      </c>
      <c r="T350" s="53">
        <f t="shared" si="11"/>
        <v>3983.5479813127108</v>
      </c>
    </row>
    <row r="351" spans="2:20" x14ac:dyDescent="0.25">
      <c r="B351" s="50"/>
      <c r="C351" s="51"/>
      <c r="D351" s="57">
        <v>348</v>
      </c>
      <c r="E351" s="60">
        <v>418.68888900000002</v>
      </c>
      <c r="F351" s="57">
        <v>10</v>
      </c>
      <c r="G351" s="57" t="s">
        <v>279</v>
      </c>
      <c r="H351" s="61" t="s">
        <v>690</v>
      </c>
      <c r="I351" s="61" t="s">
        <v>174</v>
      </c>
      <c r="J351" s="62">
        <v>8</v>
      </c>
      <c r="K351" s="57" t="s">
        <v>105</v>
      </c>
      <c r="L351" s="57">
        <v>1960</v>
      </c>
      <c r="M351" s="65">
        <f>E351*'Unit Prices'!$D$12</f>
        <v>62806.174322012157</v>
      </c>
      <c r="N351" s="65">
        <f>E351*(F351/12+2)*J351/27*'Unit Prices'!$D$37</f>
        <v>16031.606058171275</v>
      </c>
      <c r="O351" s="65">
        <f>E351*(F351/12+4)/9*'Unit Prices'!$D$38</f>
        <v>15953.019753964551</v>
      </c>
      <c r="P351" s="65">
        <v>0</v>
      </c>
      <c r="Q351" s="64">
        <f t="shared" si="10"/>
        <v>94790.800134147983</v>
      </c>
      <c r="R351" s="99">
        <v>13288.27</v>
      </c>
      <c r="S351" s="26">
        <v>824</v>
      </c>
      <c r="T351" s="53">
        <f t="shared" si="11"/>
        <v>5877.9374072424725</v>
      </c>
    </row>
    <row r="352" spans="2:20" x14ac:dyDescent="0.25">
      <c r="B352" s="50"/>
      <c r="C352" s="51"/>
      <c r="D352" s="57">
        <v>349</v>
      </c>
      <c r="E352" s="60">
        <v>195.06227000000001</v>
      </c>
      <c r="F352" s="57">
        <v>8</v>
      </c>
      <c r="G352" s="57" t="s">
        <v>279</v>
      </c>
      <c r="H352" s="61" t="s">
        <v>531</v>
      </c>
      <c r="I352" s="61" t="s">
        <v>532</v>
      </c>
      <c r="J352" s="62">
        <v>7.7450000000000001</v>
      </c>
      <c r="K352" s="57" t="s">
        <v>105</v>
      </c>
      <c r="L352" s="57">
        <v>1960</v>
      </c>
      <c r="M352" s="65">
        <f>E352*'Unit Prices'!$D$9</f>
        <v>25701.934661109568</v>
      </c>
      <c r="N352" s="65">
        <f>E352*(F352/12+2)*J352/27*'Unit Prices'!$D$37</f>
        <v>6805.5208188134584</v>
      </c>
      <c r="O352" s="65">
        <f>E352*(F352/12+4)/9*'Unit Prices'!$D$38</f>
        <v>7176.0387372898531</v>
      </c>
      <c r="P352" s="65">
        <v>0</v>
      </c>
      <c r="Q352" s="64">
        <f t="shared" si="10"/>
        <v>39683.494217212879</v>
      </c>
      <c r="R352" s="99">
        <v>13288.27</v>
      </c>
      <c r="S352" s="26">
        <v>824</v>
      </c>
      <c r="T352" s="53">
        <f t="shared" si="11"/>
        <v>2460.7566850299859</v>
      </c>
    </row>
    <row r="353" spans="2:20" x14ac:dyDescent="0.25">
      <c r="B353" s="50"/>
      <c r="C353" s="51"/>
      <c r="D353" s="57">
        <v>350</v>
      </c>
      <c r="E353" s="60">
        <v>233.51985400000001</v>
      </c>
      <c r="F353" s="57">
        <v>10</v>
      </c>
      <c r="G353" s="57" t="s">
        <v>279</v>
      </c>
      <c r="H353" s="61" t="s">
        <v>532</v>
      </c>
      <c r="I353" s="61" t="s">
        <v>678</v>
      </c>
      <c r="J353" s="62">
        <v>7.7450000000000001</v>
      </c>
      <c r="K353" s="57" t="s">
        <v>105</v>
      </c>
      <c r="L353" s="57">
        <v>1960</v>
      </c>
      <c r="M353" s="65">
        <f>E353*'Unit Prices'!$D$12</f>
        <v>35029.562625854225</v>
      </c>
      <c r="N353" s="65">
        <f>E353*(F353/12+2)*J353/27*'Unit Prices'!$D$37</f>
        <v>8656.4702761507069</v>
      </c>
      <c r="O353" s="65">
        <f>E353*(F353/12+4)/9*'Unit Prices'!$D$38</f>
        <v>8897.6491654759848</v>
      </c>
      <c r="P353" s="65">
        <v>0</v>
      </c>
      <c r="Q353" s="64">
        <f t="shared" si="10"/>
        <v>52583.682067480913</v>
      </c>
      <c r="R353" s="99">
        <v>13288.27</v>
      </c>
      <c r="S353" s="26">
        <v>824</v>
      </c>
      <c r="T353" s="53">
        <f t="shared" si="11"/>
        <v>3260.6918751353091</v>
      </c>
    </row>
    <row r="354" spans="2:20" x14ac:dyDescent="0.25">
      <c r="B354" s="50"/>
      <c r="C354" s="51"/>
      <c r="D354" s="57">
        <v>351</v>
      </c>
      <c r="E354" s="60">
        <v>233.833675</v>
      </c>
      <c r="F354" s="57">
        <v>10</v>
      </c>
      <c r="G354" s="57" t="s">
        <v>279</v>
      </c>
      <c r="H354" s="61" t="s">
        <v>678</v>
      </c>
      <c r="I354" s="61" t="s">
        <v>691</v>
      </c>
      <c r="J354" s="62">
        <v>8</v>
      </c>
      <c r="K354" s="57" t="s">
        <v>105</v>
      </c>
      <c r="L354" s="57">
        <v>1960</v>
      </c>
      <c r="M354" s="65">
        <f>E354*'Unit Prices'!$D$12</f>
        <v>35076.637905255557</v>
      </c>
      <c r="N354" s="65">
        <f>E354*(F354/12+2)*J354/27*'Unit Prices'!$D$37</f>
        <v>8953.4961620021713</v>
      </c>
      <c r="O354" s="65">
        <f>E354*(F354/12+4)/9*'Unit Prices'!$D$38</f>
        <v>8909.606474933531</v>
      </c>
      <c r="P354" s="65">
        <v>0</v>
      </c>
      <c r="Q354" s="64">
        <f t="shared" si="10"/>
        <v>52939.740542191255</v>
      </c>
      <c r="R354" s="99">
        <v>13288.27</v>
      </c>
      <c r="S354" s="26">
        <v>824</v>
      </c>
      <c r="T354" s="53">
        <f t="shared" si="11"/>
        <v>3282.7709104921551</v>
      </c>
    </row>
    <row r="355" spans="2:20" x14ac:dyDescent="0.25">
      <c r="B355" s="50"/>
      <c r="C355" s="51"/>
      <c r="D355" s="57">
        <v>352</v>
      </c>
      <c r="E355" s="60">
        <v>144.93380099999999</v>
      </c>
      <c r="F355" s="57">
        <v>8</v>
      </c>
      <c r="G355" s="57" t="s">
        <v>279</v>
      </c>
      <c r="H355" s="61" t="s">
        <v>350</v>
      </c>
      <c r="I355" s="61" t="s">
        <v>351</v>
      </c>
      <c r="J355" s="62">
        <v>5.5449999999999999</v>
      </c>
      <c r="K355" s="57" t="s">
        <v>105</v>
      </c>
      <c r="L355" s="57">
        <v>1960</v>
      </c>
      <c r="M355" s="65">
        <f>E355*'Unit Prices'!$D$9</f>
        <v>19096.871391316508</v>
      </c>
      <c r="N355" s="65">
        <f>E355*(F355/12+2)*J355/27*'Unit Prices'!$D$37</f>
        <v>3620.2445082000022</v>
      </c>
      <c r="O355" s="65">
        <f>E355*(F355/12+4)/9*'Unit Prices'!$D$38</f>
        <v>5331.8900180883711</v>
      </c>
      <c r="P355" s="65">
        <v>0</v>
      </c>
      <c r="Q355" s="64">
        <f t="shared" si="10"/>
        <v>28049.005917604882</v>
      </c>
      <c r="R355" s="99">
        <v>13288.27</v>
      </c>
      <c r="S355" s="26">
        <v>824</v>
      </c>
      <c r="T355" s="53">
        <f t="shared" si="11"/>
        <v>1739.3069885023724</v>
      </c>
    </row>
    <row r="356" spans="2:20" x14ac:dyDescent="0.25">
      <c r="B356" s="50"/>
      <c r="C356" s="51"/>
      <c r="D356" s="57">
        <v>353</v>
      </c>
      <c r="E356" s="60">
        <v>229.74818099999999</v>
      </c>
      <c r="F356" s="57">
        <v>8</v>
      </c>
      <c r="G356" s="57" t="s">
        <v>279</v>
      </c>
      <c r="H356" s="61" t="s">
        <v>404</v>
      </c>
      <c r="I356" s="61" t="s">
        <v>363</v>
      </c>
      <c r="J356" s="62">
        <v>7.5950000000000006</v>
      </c>
      <c r="K356" s="57" t="s">
        <v>105</v>
      </c>
      <c r="L356" s="57">
        <v>1960</v>
      </c>
      <c r="M356" s="65">
        <f>E356*'Unit Prices'!$D$9</f>
        <v>30272.244532839562</v>
      </c>
      <c r="N356" s="65">
        <f>E356*(F356/12+2)*J356/27*'Unit Prices'!$D$37</f>
        <v>7860.4340932279156</v>
      </c>
      <c r="O356" s="65">
        <f>E356*(F356/12+4)/9*'Unit Prices'!$D$38</f>
        <v>8452.0796701375421</v>
      </c>
      <c r="P356" s="65">
        <v>0</v>
      </c>
      <c r="Q356" s="64">
        <f t="shared" si="10"/>
        <v>46584.758296205022</v>
      </c>
      <c r="R356" s="99">
        <v>13288.27</v>
      </c>
      <c r="S356" s="26">
        <v>824</v>
      </c>
      <c r="T356" s="53">
        <f t="shared" si="11"/>
        <v>2888.7011504185975</v>
      </c>
    </row>
    <row r="357" spans="2:20" x14ac:dyDescent="0.25">
      <c r="B357" s="50"/>
      <c r="C357" s="51"/>
      <c r="D357" s="57">
        <v>354</v>
      </c>
      <c r="E357" s="60">
        <v>102.62441800000001</v>
      </c>
      <c r="F357" s="57">
        <v>8</v>
      </c>
      <c r="G357" s="57" t="s">
        <v>279</v>
      </c>
      <c r="H357" s="61" t="s">
        <v>363</v>
      </c>
      <c r="I357" s="61" t="s">
        <v>317</v>
      </c>
      <c r="J357" s="62">
        <v>5.8949999999999996</v>
      </c>
      <c r="K357" s="57" t="s">
        <v>105</v>
      </c>
      <c r="L357" s="57">
        <v>1960</v>
      </c>
      <c r="M357" s="65">
        <f>E357*'Unit Prices'!$D$9</f>
        <v>13522.072136607438</v>
      </c>
      <c r="N357" s="65">
        <f>E357*(F357/12+2)*J357/27*'Unit Prices'!$D$37</f>
        <v>2725.2176152239604</v>
      </c>
      <c r="O357" s="65">
        <f>E357*(F357/12+4)/9*'Unit Prices'!$D$38</f>
        <v>3775.3933600784303</v>
      </c>
      <c r="P357" s="65">
        <v>0</v>
      </c>
      <c r="Q357" s="64">
        <f t="shared" si="10"/>
        <v>20022.683111909828</v>
      </c>
      <c r="R357" s="99">
        <v>13288.27</v>
      </c>
      <c r="S357" s="26">
        <v>824</v>
      </c>
      <c r="T357" s="53">
        <f t="shared" si="11"/>
        <v>1241.5981075199179</v>
      </c>
    </row>
    <row r="358" spans="2:20" x14ac:dyDescent="0.25">
      <c r="B358" s="50"/>
      <c r="C358" s="51"/>
      <c r="D358" s="57">
        <v>355</v>
      </c>
      <c r="E358" s="60">
        <v>71.706549999999993</v>
      </c>
      <c r="F358" s="57">
        <v>8</v>
      </c>
      <c r="G358" s="57" t="s">
        <v>279</v>
      </c>
      <c r="H358" s="61" t="s">
        <v>351</v>
      </c>
      <c r="I358" s="61" t="s">
        <v>404</v>
      </c>
      <c r="J358" s="62">
        <v>6.4700000000000006</v>
      </c>
      <c r="K358" s="57" t="s">
        <v>105</v>
      </c>
      <c r="L358" s="57">
        <v>1960</v>
      </c>
      <c r="M358" s="65">
        <f>E358*'Unit Prices'!$D$9</f>
        <v>9448.249847977193</v>
      </c>
      <c r="N358" s="65">
        <f>E358*(F358/12+2)*J358/27*'Unit Prices'!$D$37</f>
        <v>2089.9205646636733</v>
      </c>
      <c r="O358" s="65">
        <f>E358*(F358/12+4)/9*'Unit Prices'!$D$38</f>
        <v>2637.9728920278203</v>
      </c>
      <c r="P358" s="65">
        <v>0</v>
      </c>
      <c r="Q358" s="64">
        <f t="shared" si="10"/>
        <v>14176.143304668687</v>
      </c>
      <c r="R358" s="99">
        <v>13288.27</v>
      </c>
      <c r="S358" s="26">
        <v>824</v>
      </c>
      <c r="T358" s="53">
        <f t="shared" si="11"/>
        <v>879.05664793438109</v>
      </c>
    </row>
    <row r="359" spans="2:20" x14ac:dyDescent="0.25">
      <c r="B359" s="50"/>
      <c r="C359" s="51"/>
      <c r="D359" s="57">
        <v>356</v>
      </c>
      <c r="E359" s="60">
        <v>385.42377299999998</v>
      </c>
      <c r="F359" s="57">
        <v>8</v>
      </c>
      <c r="G359" s="57" t="s">
        <v>279</v>
      </c>
      <c r="H359" s="61" t="s">
        <v>592</v>
      </c>
      <c r="I359" s="61" t="s">
        <v>168</v>
      </c>
      <c r="J359" s="62">
        <v>8.1150000000000002</v>
      </c>
      <c r="K359" s="57" t="s">
        <v>105</v>
      </c>
      <c r="L359" s="57">
        <v>1960</v>
      </c>
      <c r="M359" s="65">
        <f>E359*'Unit Prices'!$D$10</f>
        <v>53128.382728790551</v>
      </c>
      <c r="N359" s="65">
        <f>E359*(F359/12+2)*J359/27*'Unit Prices'!$D$37</f>
        <v>14089.438753076318</v>
      </c>
      <c r="O359" s="65">
        <f>E359*(F359/12+4)/9*'Unit Prices'!$D$38</f>
        <v>14179.143538729506</v>
      </c>
      <c r="P359" s="65">
        <v>0</v>
      </c>
      <c r="Q359" s="64">
        <f t="shared" si="10"/>
        <v>81396.96502059637</v>
      </c>
      <c r="R359" s="99">
        <v>13288.27</v>
      </c>
      <c r="S359" s="26">
        <v>824</v>
      </c>
      <c r="T359" s="53">
        <f t="shared" si="11"/>
        <v>5047.3913592191766</v>
      </c>
    </row>
    <row r="360" spans="2:20" x14ac:dyDescent="0.25">
      <c r="B360" s="50"/>
      <c r="C360" s="51"/>
      <c r="D360" s="57">
        <v>357</v>
      </c>
      <c r="E360" s="60">
        <v>250.57472200000001</v>
      </c>
      <c r="F360" s="57">
        <v>8</v>
      </c>
      <c r="G360" s="57" t="s">
        <v>279</v>
      </c>
      <c r="H360" s="61" t="s">
        <v>481</v>
      </c>
      <c r="I360" s="61" t="s">
        <v>616</v>
      </c>
      <c r="J360" s="62">
        <v>8.9749999999999996</v>
      </c>
      <c r="K360" s="57" t="s">
        <v>105</v>
      </c>
      <c r="L360" s="57">
        <v>1960</v>
      </c>
      <c r="M360" s="65">
        <f>E360*'Unit Prices'!$D$10</f>
        <v>34540.240289164249</v>
      </c>
      <c r="N360" s="65">
        <f>E360*(F360/12+2)*J360/27*'Unit Prices'!$D$37</f>
        <v>10130.675052132323</v>
      </c>
      <c r="O360" s="65">
        <f>E360*(F360/12+4)/9*'Unit Prices'!$D$38</f>
        <v>9218.2558505939451</v>
      </c>
      <c r="P360" s="65">
        <v>0</v>
      </c>
      <c r="Q360" s="64">
        <f t="shared" si="10"/>
        <v>53889.171191890513</v>
      </c>
      <c r="R360" s="99">
        <v>13288.27</v>
      </c>
      <c r="S360" s="26">
        <v>824</v>
      </c>
      <c r="T360" s="53">
        <f t="shared" si="11"/>
        <v>3341.644703344964</v>
      </c>
    </row>
    <row r="361" spans="2:20" x14ac:dyDescent="0.25">
      <c r="B361" s="50"/>
      <c r="C361" s="51"/>
      <c r="D361" s="57">
        <v>358</v>
      </c>
      <c r="E361" s="60">
        <v>372.34777500000001</v>
      </c>
      <c r="F361" s="57">
        <v>8</v>
      </c>
      <c r="G361" s="57" t="s">
        <v>279</v>
      </c>
      <c r="H361" s="61" t="s">
        <v>635</v>
      </c>
      <c r="I361" s="61" t="s">
        <v>616</v>
      </c>
      <c r="J361" s="62">
        <v>10.219999999999999</v>
      </c>
      <c r="K361" s="57" t="s">
        <v>105</v>
      </c>
      <c r="L361" s="57">
        <v>1960</v>
      </c>
      <c r="M361" s="65">
        <f>E361*'Unit Prices'!$D$10</f>
        <v>51325.933904999656</v>
      </c>
      <c r="N361" s="65">
        <f>E361*(F361/12+2)*J361/27*'Unit Prices'!$D$37</f>
        <v>17142.190997029298</v>
      </c>
      <c r="O361" s="65">
        <f>E361*(F361/12+4)/9*'Unit Prices'!$D$38</f>
        <v>13698.09782867638</v>
      </c>
      <c r="P361" s="65">
        <v>0</v>
      </c>
      <c r="Q361" s="64">
        <f t="shared" si="10"/>
        <v>82166.22273070534</v>
      </c>
      <c r="R361" s="99">
        <v>13288.27</v>
      </c>
      <c r="S361" s="26">
        <v>824</v>
      </c>
      <c r="T361" s="53">
        <f t="shared" si="11"/>
        <v>5095.0927043250322</v>
      </c>
    </row>
    <row r="362" spans="2:20" x14ac:dyDescent="0.25">
      <c r="B362" s="50"/>
      <c r="C362" s="51"/>
      <c r="D362" s="57">
        <v>359</v>
      </c>
      <c r="E362" s="60">
        <v>101.108056</v>
      </c>
      <c r="F362" s="57">
        <v>8</v>
      </c>
      <c r="G362" s="57" t="s">
        <v>279</v>
      </c>
      <c r="H362" s="61" t="s">
        <v>616</v>
      </c>
      <c r="I362" s="61" t="s">
        <v>623</v>
      </c>
      <c r="J362" s="62">
        <v>10.45</v>
      </c>
      <c r="K362" s="57" t="s">
        <v>105</v>
      </c>
      <c r="L362" s="57">
        <v>1960</v>
      </c>
      <c r="M362" s="65">
        <f>E362*'Unit Prices'!$D$10</f>
        <v>13937.146259351231</v>
      </c>
      <c r="N362" s="65">
        <f>E362*(F362/12+2)*J362/27*'Unit Prices'!$D$37</f>
        <v>4759.5809937980512</v>
      </c>
      <c r="O362" s="65">
        <f>E362*(F362/12+4)/9*'Unit Prices'!$D$38</f>
        <v>3719.6087511340438</v>
      </c>
      <c r="P362" s="65">
        <v>0</v>
      </c>
      <c r="Q362" s="64">
        <f t="shared" si="10"/>
        <v>22416.336004283326</v>
      </c>
      <c r="R362" s="99">
        <v>13288.27</v>
      </c>
      <c r="S362" s="26">
        <v>824</v>
      </c>
      <c r="T362" s="53">
        <f t="shared" si="11"/>
        <v>1390.0275105434687</v>
      </c>
    </row>
    <row r="363" spans="2:20" x14ac:dyDescent="0.25">
      <c r="B363" s="50"/>
      <c r="C363" s="51"/>
      <c r="D363" s="57">
        <v>360</v>
      </c>
      <c r="E363" s="60">
        <v>161.71685299999999</v>
      </c>
      <c r="F363" s="57">
        <v>8</v>
      </c>
      <c r="G363" s="57" t="s">
        <v>279</v>
      </c>
      <c r="H363" s="61" t="s">
        <v>397</v>
      </c>
      <c r="I363" s="61" t="s">
        <v>318</v>
      </c>
      <c r="J363" s="62">
        <v>6.42</v>
      </c>
      <c r="K363" s="57" t="s">
        <v>105</v>
      </c>
      <c r="L363" s="57">
        <v>1960</v>
      </c>
      <c r="M363" s="65">
        <f>E363*'Unit Prices'!$D$9</f>
        <v>21308.251920816161</v>
      </c>
      <c r="N363" s="65">
        <f>E363*(F363/12+2)*J363/27*'Unit Prices'!$D$37</f>
        <v>4676.8881139022142</v>
      </c>
      <c r="O363" s="65">
        <f>E363*(F363/12+4)/9*'Unit Prices'!$D$38</f>
        <v>5949.312502108216</v>
      </c>
      <c r="P363" s="65">
        <v>0</v>
      </c>
      <c r="Q363" s="64">
        <f t="shared" si="10"/>
        <v>31934.452536826589</v>
      </c>
      <c r="R363" s="99">
        <v>13288.27</v>
      </c>
      <c r="S363" s="26">
        <v>824</v>
      </c>
      <c r="T363" s="53">
        <f t="shared" si="11"/>
        <v>1980.2418893012491</v>
      </c>
    </row>
    <row r="364" spans="2:20" x14ac:dyDescent="0.25">
      <c r="B364" s="50"/>
      <c r="C364" s="51"/>
      <c r="D364" s="57">
        <v>361</v>
      </c>
      <c r="E364" s="60">
        <v>133.496295</v>
      </c>
      <c r="F364" s="57">
        <v>8</v>
      </c>
      <c r="G364" s="57" t="s">
        <v>279</v>
      </c>
      <c r="H364" s="61" t="s">
        <v>317</v>
      </c>
      <c r="I364" s="61" t="s">
        <v>318</v>
      </c>
      <c r="J364" s="62">
        <v>4.72</v>
      </c>
      <c r="K364" s="57" t="s">
        <v>105</v>
      </c>
      <c r="L364" s="57">
        <v>1960</v>
      </c>
      <c r="M364" s="65">
        <f>E364*'Unit Prices'!$D$9</f>
        <v>17589.834526124443</v>
      </c>
      <c r="N364" s="65">
        <f>E364*(F364/12+2)*J364/27*'Unit Prices'!$D$37</f>
        <v>2838.4279987455507</v>
      </c>
      <c r="O364" s="65">
        <f>E364*(F364/12+4)/9*'Unit Prices'!$D$38</f>
        <v>4911.1218904848884</v>
      </c>
      <c r="P364" s="65">
        <v>0</v>
      </c>
      <c r="Q364" s="64">
        <f t="shared" si="10"/>
        <v>25339.384415354885</v>
      </c>
      <c r="R364" s="99">
        <v>13288.27</v>
      </c>
      <c r="S364" s="26">
        <v>824</v>
      </c>
      <c r="T364" s="53">
        <f t="shared" si="11"/>
        <v>1571.2845056769938</v>
      </c>
    </row>
    <row r="365" spans="2:20" x14ac:dyDescent="0.25">
      <c r="B365" s="50"/>
      <c r="C365" s="51"/>
      <c r="D365" s="57">
        <v>362</v>
      </c>
      <c r="E365" s="60">
        <v>405.55917699999998</v>
      </c>
      <c r="F365" s="57">
        <v>12</v>
      </c>
      <c r="G365" s="57" t="s">
        <v>279</v>
      </c>
      <c r="H365" s="61" t="s">
        <v>746</v>
      </c>
      <c r="I365" s="61" t="s">
        <v>398</v>
      </c>
      <c r="J365" s="62">
        <v>9.64</v>
      </c>
      <c r="K365" s="57" t="s">
        <v>105</v>
      </c>
      <c r="L365" s="57">
        <v>1960</v>
      </c>
      <c r="M365" s="65">
        <f>E365*'Unit Prices'!$D$16</f>
        <v>68646.736135714338</v>
      </c>
      <c r="N365" s="65">
        <f>E365*(F365/12+2)*J365/27*'Unit Prices'!$D$37</f>
        <v>19813.010070307973</v>
      </c>
      <c r="O365" s="65">
        <f>E365*(F365/12+4)/9*'Unit Prices'!$D$38</f>
        <v>15985.600563872269</v>
      </c>
      <c r="P365" s="65">
        <v>0</v>
      </c>
      <c r="Q365" s="64">
        <f t="shared" si="10"/>
        <v>104445.34676989458</v>
      </c>
      <c r="R365" s="99">
        <v>13288.27</v>
      </c>
      <c r="S365" s="26">
        <v>824</v>
      </c>
      <c r="T365" s="53">
        <f t="shared" si="11"/>
        <v>6476.6117589718697</v>
      </c>
    </row>
    <row r="366" spans="2:20" x14ac:dyDescent="0.25">
      <c r="B366" s="50"/>
      <c r="C366" s="51"/>
      <c r="D366" s="57">
        <v>363</v>
      </c>
      <c r="E366" s="60">
        <v>38.230032000000001</v>
      </c>
      <c r="F366" s="57">
        <v>10</v>
      </c>
      <c r="G366" s="57" t="s">
        <v>279</v>
      </c>
      <c r="H366" s="61" t="s">
        <v>650</v>
      </c>
      <c r="I366" s="61" t="s">
        <v>398</v>
      </c>
      <c r="J366" s="62">
        <v>6.1099999999999994</v>
      </c>
      <c r="K366" s="57" t="s">
        <v>105</v>
      </c>
      <c r="L366" s="57">
        <v>1960</v>
      </c>
      <c r="M366" s="65">
        <f>E366*'Unit Prices'!$D$12</f>
        <v>5734.7642060979151</v>
      </c>
      <c r="N366" s="65">
        <f>E366*(F366/12+2)*J366/27*'Unit Prices'!$D$37</f>
        <v>1117.9991705844418</v>
      </c>
      <c r="O366" s="65">
        <f>E366*(F366/12+4)/9*'Unit Prices'!$D$38</f>
        <v>1456.6530703677138</v>
      </c>
      <c r="P366" s="65">
        <v>0</v>
      </c>
      <c r="Q366" s="64">
        <f t="shared" si="10"/>
        <v>8309.4164470500709</v>
      </c>
      <c r="R366" s="99">
        <v>13288.27</v>
      </c>
      <c r="S366" s="26">
        <v>824</v>
      </c>
      <c r="T366" s="53">
        <f t="shared" si="11"/>
        <v>515.2633978967358</v>
      </c>
    </row>
    <row r="367" spans="2:20" x14ac:dyDescent="0.25">
      <c r="B367" s="50"/>
      <c r="C367" s="51"/>
      <c r="D367" s="57">
        <v>364</v>
      </c>
      <c r="E367" s="60">
        <v>319.18153000000001</v>
      </c>
      <c r="F367" s="57">
        <v>10</v>
      </c>
      <c r="G367" s="57" t="s">
        <v>279</v>
      </c>
      <c r="H367" s="61" t="s">
        <v>691</v>
      </c>
      <c r="I367" s="61" t="s">
        <v>692</v>
      </c>
      <c r="J367" s="62">
        <v>8</v>
      </c>
      <c r="K367" s="57" t="s">
        <v>105</v>
      </c>
      <c r="L367" s="57">
        <v>1960</v>
      </c>
      <c r="M367" s="65">
        <f>E367*'Unit Prices'!$D$12</f>
        <v>47879.395274677452</v>
      </c>
      <c r="N367" s="65">
        <f>E367*(F367/12+2)*J367/27*'Unit Prices'!$D$37</f>
        <v>12221.467262305059</v>
      </c>
      <c r="O367" s="65">
        <f>E367*(F367/12+4)/9*'Unit Prices'!$D$38</f>
        <v>12161.558109058464</v>
      </c>
      <c r="P367" s="65">
        <v>0</v>
      </c>
      <c r="Q367" s="64">
        <f t="shared" si="10"/>
        <v>72262.420646040977</v>
      </c>
      <c r="R367" s="99">
        <v>13288.27</v>
      </c>
      <c r="S367" s="26">
        <v>824</v>
      </c>
      <c r="T367" s="53">
        <f t="shared" si="11"/>
        <v>4480.9621276763464</v>
      </c>
    </row>
    <row r="368" spans="2:20" x14ac:dyDescent="0.25">
      <c r="B368" s="50"/>
      <c r="C368" s="51"/>
      <c r="D368" s="57">
        <v>365</v>
      </c>
      <c r="E368" s="60">
        <v>384.07777700000003</v>
      </c>
      <c r="F368" s="57">
        <v>8</v>
      </c>
      <c r="G368" s="57" t="s">
        <v>279</v>
      </c>
      <c r="H368" s="61" t="s">
        <v>553</v>
      </c>
      <c r="I368" s="61" t="s">
        <v>554</v>
      </c>
      <c r="J368" s="62">
        <v>8</v>
      </c>
      <c r="K368" s="57" t="s">
        <v>105</v>
      </c>
      <c r="L368" s="57">
        <v>1960</v>
      </c>
      <c r="M368" s="65">
        <f>E368*'Unit Prices'!$D$9</f>
        <v>50607.131400850674</v>
      </c>
      <c r="N368" s="65">
        <f>E368*(F368/12+2)*J368/27*'Unit Prices'!$D$37</f>
        <v>13841.266707924971</v>
      </c>
      <c r="O368" s="65">
        <f>E368*(F368/12+4)/9*'Unit Prices'!$D$38</f>
        <v>14129.626431006742</v>
      </c>
      <c r="P368" s="65">
        <v>0</v>
      </c>
      <c r="Q368" s="64">
        <f t="shared" si="10"/>
        <v>78578.024539782389</v>
      </c>
      <c r="R368" s="99">
        <v>13288.27</v>
      </c>
      <c r="S368" s="26">
        <v>824</v>
      </c>
      <c r="T368" s="53">
        <f t="shared" si="11"/>
        <v>4872.5900527894664</v>
      </c>
    </row>
    <row r="369" spans="2:20" x14ac:dyDescent="0.25">
      <c r="B369" s="50"/>
      <c r="C369" s="51"/>
      <c r="D369" s="57">
        <v>366</v>
      </c>
      <c r="E369" s="60">
        <v>48.461419999999997</v>
      </c>
      <c r="F369" s="57">
        <v>8</v>
      </c>
      <c r="G369" s="57" t="s">
        <v>279</v>
      </c>
      <c r="H369" s="61" t="s">
        <v>640</v>
      </c>
      <c r="I369" s="61" t="s">
        <v>277</v>
      </c>
      <c r="J369" s="62">
        <v>11.17</v>
      </c>
      <c r="K369" s="57" t="s">
        <v>105</v>
      </c>
      <c r="L369" s="57">
        <v>1960</v>
      </c>
      <c r="M369" s="65">
        <f>E369*'Unit Prices'!$D$10</f>
        <v>6680.1195196142326</v>
      </c>
      <c r="N369" s="65">
        <f>E369*(F369/12+2)*J369/27*'Unit Prices'!$D$37</f>
        <v>2438.4619292186594</v>
      </c>
      <c r="O369" s="65">
        <f>E369*(F369/12+4)/9*'Unit Prices'!$D$38</f>
        <v>1782.8205689602255</v>
      </c>
      <c r="P369" s="65">
        <v>0</v>
      </c>
      <c r="Q369" s="64">
        <f t="shared" si="10"/>
        <v>10901.402017793118</v>
      </c>
      <c r="R369" s="99">
        <v>13288.27</v>
      </c>
      <c r="S369" s="26">
        <v>824</v>
      </c>
      <c r="T369" s="53">
        <f t="shared" si="11"/>
        <v>675.99132638496428</v>
      </c>
    </row>
    <row r="370" spans="2:20" x14ac:dyDescent="0.25">
      <c r="B370" s="50"/>
      <c r="C370" s="51"/>
      <c r="D370" s="57">
        <v>367</v>
      </c>
      <c r="E370" s="60">
        <v>167.254052</v>
      </c>
      <c r="F370" s="57">
        <v>10</v>
      </c>
      <c r="G370" s="57" t="s">
        <v>279</v>
      </c>
      <c r="H370" s="61" t="s">
        <v>640</v>
      </c>
      <c r="I370" s="61" t="s">
        <v>277</v>
      </c>
      <c r="J370" s="62">
        <v>11.17</v>
      </c>
      <c r="K370" s="57" t="s">
        <v>105</v>
      </c>
      <c r="L370" s="57">
        <v>1960</v>
      </c>
      <c r="M370" s="65">
        <f>E370*'Unit Prices'!$D$13</f>
        <v>28140.637066521242</v>
      </c>
      <c r="N370" s="65">
        <f>E370*(F370/12+2)*J370/27*'Unit Prices'!$D$37</f>
        <v>8941.8098603777071</v>
      </c>
      <c r="O370" s="65">
        <f>E370*(F370/12+4)/9*'Unit Prices'!$D$38</f>
        <v>6372.7680996249555</v>
      </c>
      <c r="P370" s="65">
        <v>0</v>
      </c>
      <c r="Q370" s="64">
        <f t="shared" si="10"/>
        <v>43455.215026523903</v>
      </c>
      <c r="R370" s="99">
        <v>13288.27</v>
      </c>
      <c r="S370" s="26">
        <v>824</v>
      </c>
      <c r="T370" s="53">
        <f t="shared" si="11"/>
        <v>2694.6394964773963</v>
      </c>
    </row>
    <row r="371" spans="2:20" x14ac:dyDescent="0.25">
      <c r="B371" s="50"/>
      <c r="C371" s="51"/>
      <c r="D371" s="57">
        <v>368</v>
      </c>
      <c r="E371" s="60">
        <v>277.24058400000001</v>
      </c>
      <c r="F371" s="57">
        <v>8</v>
      </c>
      <c r="G371" s="57" t="s">
        <v>279</v>
      </c>
      <c r="H371" s="61" t="s">
        <v>624</v>
      </c>
      <c r="I371" s="61" t="s">
        <v>623</v>
      </c>
      <c r="J371" s="62">
        <v>9.4749999999999996</v>
      </c>
      <c r="K371" s="57" t="s">
        <v>105</v>
      </c>
      <c r="L371" s="57">
        <v>1960</v>
      </c>
      <c r="M371" s="65">
        <f>E371*'Unit Prices'!$D$10</f>
        <v>38215.971319198849</v>
      </c>
      <c r="N371" s="65">
        <f>E371*(F371/12+2)*J371/27*'Unit Prices'!$D$37</f>
        <v>11833.213341483957</v>
      </c>
      <c r="O371" s="65">
        <f>E371*(F371/12+4)/9*'Unit Prices'!$D$38</f>
        <v>10199.25160479708</v>
      </c>
      <c r="P371" s="65">
        <v>0</v>
      </c>
      <c r="Q371" s="64">
        <f t="shared" si="10"/>
        <v>60248.436265479882</v>
      </c>
      <c r="R371" s="99">
        <v>13288.27</v>
      </c>
      <c r="S371" s="26">
        <v>824</v>
      </c>
      <c r="T371" s="53">
        <f t="shared" si="11"/>
        <v>3735.9800397459881</v>
      </c>
    </row>
    <row r="372" spans="2:20" x14ac:dyDescent="0.25">
      <c r="B372" s="50"/>
      <c r="C372" s="51"/>
      <c r="D372" s="57">
        <v>369</v>
      </c>
      <c r="E372" s="60">
        <v>221.199915</v>
      </c>
      <c r="F372" s="57">
        <v>10</v>
      </c>
      <c r="G372" s="57" t="s">
        <v>263</v>
      </c>
      <c r="H372" s="61" t="s">
        <v>277</v>
      </c>
      <c r="I372" s="61" t="s">
        <v>278</v>
      </c>
      <c r="J372" s="62">
        <v>6.0350000000000001</v>
      </c>
      <c r="K372" s="57" t="s">
        <v>105</v>
      </c>
      <c r="L372" s="57">
        <v>1960</v>
      </c>
      <c r="M372" s="65">
        <f>E372*'Unit Prices'!$D$12</f>
        <v>33181.488180127635</v>
      </c>
      <c r="N372" s="65">
        <f>E372*(F372/12+2)*J372/27*'Unit Prices'!$D$37</f>
        <v>6389.3670792796465</v>
      </c>
      <c r="O372" s="65">
        <f>E372*(F372/12+4)/9*'Unit Prices'!$D$38</f>
        <v>8428.2308565639523</v>
      </c>
      <c r="P372" s="65">
        <v>0</v>
      </c>
      <c r="Q372" s="64">
        <f t="shared" si="10"/>
        <v>47999.086115971237</v>
      </c>
      <c r="R372" s="99">
        <v>13288.27</v>
      </c>
      <c r="S372" s="26">
        <v>824</v>
      </c>
      <c r="T372" s="53">
        <f t="shared" si="11"/>
        <v>2976.4030200741176</v>
      </c>
    </row>
    <row r="373" spans="2:20" x14ac:dyDescent="0.25">
      <c r="B373" s="50"/>
      <c r="C373" s="51"/>
      <c r="D373" s="57">
        <v>370</v>
      </c>
      <c r="E373" s="60">
        <v>289.06458600000002</v>
      </c>
      <c r="F373" s="57">
        <v>10</v>
      </c>
      <c r="G373" s="57" t="s">
        <v>279</v>
      </c>
      <c r="H373" s="61" t="s">
        <v>278</v>
      </c>
      <c r="I373" s="61" t="s">
        <v>650</v>
      </c>
      <c r="J373" s="62">
        <v>6.1099999999999994</v>
      </c>
      <c r="K373" s="57" t="s">
        <v>105</v>
      </c>
      <c r="L373" s="57">
        <v>1960</v>
      </c>
      <c r="M373" s="65">
        <f>E373*'Unit Prices'!$D$12</f>
        <v>43361.649319135089</v>
      </c>
      <c r="N373" s="65">
        <f>E373*(F373/12+2)*J373/27*'Unit Prices'!$D$37</f>
        <v>8453.4056208306338</v>
      </c>
      <c r="O373" s="65">
        <f>E373*(F373/12+4)/9*'Unit Prices'!$D$38</f>
        <v>11014.032547277806</v>
      </c>
      <c r="P373" s="65">
        <v>0</v>
      </c>
      <c r="Q373" s="64">
        <f t="shared" si="10"/>
        <v>62829.087487243531</v>
      </c>
      <c r="R373" s="99">
        <v>13288.27</v>
      </c>
      <c r="S373" s="26">
        <v>824</v>
      </c>
      <c r="T373" s="53">
        <f t="shared" si="11"/>
        <v>3896.0051300499363</v>
      </c>
    </row>
    <row r="374" spans="2:20" x14ac:dyDescent="0.25">
      <c r="B374" s="50"/>
      <c r="C374" s="51"/>
      <c r="D374" s="57">
        <v>371</v>
      </c>
      <c r="E374" s="60">
        <v>521.73011799999995</v>
      </c>
      <c r="F374" s="57">
        <v>12</v>
      </c>
      <c r="G374" s="57" t="s">
        <v>279</v>
      </c>
      <c r="H374" s="61" t="s">
        <v>398</v>
      </c>
      <c r="I374" s="61" t="s">
        <v>732</v>
      </c>
      <c r="J374" s="62">
        <v>8</v>
      </c>
      <c r="K374" s="57" t="s">
        <v>105</v>
      </c>
      <c r="L374" s="57">
        <v>1960</v>
      </c>
      <c r="M374" s="65">
        <f>E374*'Unit Prices'!$D$15</f>
        <v>85137.515632024209</v>
      </c>
      <c r="N374" s="65">
        <f>E374*(F374/12+2)*J374/27*'Unit Prices'!$D$37</f>
        <v>21152.177796776203</v>
      </c>
      <c r="O374" s="65">
        <f>E374*(F374/12+4)/9*'Unit Prices'!$D$38</f>
        <v>20564.617302421309</v>
      </c>
      <c r="P374" s="65">
        <v>0</v>
      </c>
      <c r="Q374" s="64">
        <f t="shared" si="10"/>
        <v>126854.31073122172</v>
      </c>
      <c r="R374" s="99">
        <v>13288.27</v>
      </c>
      <c r="S374" s="26">
        <v>824</v>
      </c>
      <c r="T374" s="53">
        <f t="shared" si="11"/>
        <v>7866.1821322509768</v>
      </c>
    </row>
    <row r="375" spans="2:20" x14ac:dyDescent="0.25">
      <c r="B375" s="50"/>
      <c r="C375" s="51"/>
      <c r="D375" s="57">
        <v>372</v>
      </c>
      <c r="E375" s="60">
        <v>333.51694700000002</v>
      </c>
      <c r="F375" s="57">
        <v>12</v>
      </c>
      <c r="G375" s="57" t="s">
        <v>279</v>
      </c>
      <c r="H375" s="61" t="s">
        <v>732</v>
      </c>
      <c r="I375" s="61" t="s">
        <v>730</v>
      </c>
      <c r="J375" s="62">
        <v>8</v>
      </c>
      <c r="K375" s="57" t="s">
        <v>105</v>
      </c>
      <c r="L375" s="57">
        <v>1960</v>
      </c>
      <c r="M375" s="65">
        <f>E375*'Unit Prices'!$D$15</f>
        <v>54424.315003331845</v>
      </c>
      <c r="N375" s="65">
        <f>E375*(F375/12+2)*J375/27*'Unit Prices'!$D$37</f>
        <v>13521.568944927167</v>
      </c>
      <c r="O375" s="65">
        <f>E375*(F375/12+4)/9*'Unit Prices'!$D$38</f>
        <v>13145.969807568079</v>
      </c>
      <c r="P375" s="65">
        <v>0</v>
      </c>
      <c r="Q375" s="64">
        <f t="shared" si="10"/>
        <v>81091.853755827091</v>
      </c>
      <c r="R375" s="99">
        <v>13288.27</v>
      </c>
      <c r="S375" s="26">
        <v>824</v>
      </c>
      <c r="T375" s="53">
        <f t="shared" si="11"/>
        <v>5028.4715387933511</v>
      </c>
    </row>
    <row r="376" spans="2:20" x14ac:dyDescent="0.25">
      <c r="B376" s="50"/>
      <c r="C376" s="51"/>
      <c r="D376" s="57">
        <v>373</v>
      </c>
      <c r="E376" s="60">
        <v>320.65217799999999</v>
      </c>
      <c r="F376" s="57">
        <v>12</v>
      </c>
      <c r="G376" s="57" t="s">
        <v>279</v>
      </c>
      <c r="H376" s="61" t="s">
        <v>730</v>
      </c>
      <c r="I376" s="61" t="s">
        <v>731</v>
      </c>
      <c r="J376" s="62">
        <v>8</v>
      </c>
      <c r="K376" s="57" t="s">
        <v>105</v>
      </c>
      <c r="L376" s="57">
        <v>1960</v>
      </c>
      <c r="M376" s="65">
        <f>E376*'Unit Prices'!$D$15</f>
        <v>52325.002669134032</v>
      </c>
      <c r="N376" s="65">
        <f>E376*(F376/12+2)*J376/27*'Unit Prices'!$D$37</f>
        <v>13000.000663138888</v>
      </c>
      <c r="O376" s="65">
        <f>E376*(F376/12+4)/9*'Unit Prices'!$D$38</f>
        <v>12638.889533607255</v>
      </c>
      <c r="P376" s="65">
        <v>0</v>
      </c>
      <c r="Q376" s="64">
        <f t="shared" si="10"/>
        <v>77963.892865880174</v>
      </c>
      <c r="R376" s="99">
        <v>13288.27</v>
      </c>
      <c r="S376" s="26">
        <v>824</v>
      </c>
      <c r="T376" s="53">
        <f t="shared" si="11"/>
        <v>4834.5080075499118</v>
      </c>
    </row>
    <row r="377" spans="2:20" x14ac:dyDescent="0.25">
      <c r="B377" s="50"/>
      <c r="C377" s="51"/>
      <c r="D377" s="57">
        <v>374</v>
      </c>
      <c r="E377" s="60">
        <v>152.907645</v>
      </c>
      <c r="F377" s="57">
        <v>12</v>
      </c>
      <c r="G377" s="57" t="s">
        <v>279</v>
      </c>
      <c r="H377" s="61" t="s">
        <v>731</v>
      </c>
      <c r="I377" s="61" t="s">
        <v>191</v>
      </c>
      <c r="J377" s="62">
        <v>8</v>
      </c>
      <c r="K377" s="57" t="s">
        <v>105</v>
      </c>
      <c r="L377" s="57">
        <v>1960</v>
      </c>
      <c r="M377" s="65">
        <f>E377*'Unit Prices'!$D$15</f>
        <v>24951.93696378385</v>
      </c>
      <c r="N377" s="65">
        <f>E377*(F377/12+2)*J377/27*'Unit Prices'!$D$37</f>
        <v>6199.2389972133797</v>
      </c>
      <c r="O377" s="65">
        <f>E377*(F377/12+4)/9*'Unit Prices'!$D$38</f>
        <v>6027.0379139574516</v>
      </c>
      <c r="P377" s="65">
        <v>0</v>
      </c>
      <c r="Q377" s="64">
        <f t="shared" si="10"/>
        <v>37178.213874954679</v>
      </c>
      <c r="R377" s="99">
        <v>13288.27</v>
      </c>
      <c r="S377" s="26">
        <v>824</v>
      </c>
      <c r="T377" s="53">
        <f t="shared" si="11"/>
        <v>2305.4053110722957</v>
      </c>
    </row>
    <row r="378" spans="2:20" x14ac:dyDescent="0.25">
      <c r="B378" s="50"/>
      <c r="C378" s="51"/>
      <c r="D378" s="57">
        <v>375</v>
      </c>
      <c r="E378" s="60">
        <v>155.323599</v>
      </c>
      <c r="F378" s="57">
        <v>12</v>
      </c>
      <c r="G378" s="57" t="s">
        <v>279</v>
      </c>
      <c r="H378" s="61" t="s">
        <v>192</v>
      </c>
      <c r="I378" s="61" t="s">
        <v>193</v>
      </c>
      <c r="J378" s="62">
        <v>6.2799999999999994</v>
      </c>
      <c r="K378" s="57" t="s">
        <v>105</v>
      </c>
      <c r="L378" s="57">
        <v>1960</v>
      </c>
      <c r="M378" s="65">
        <f>E378*'Unit Prices'!$D$15</f>
        <v>25346.179723296638</v>
      </c>
      <c r="N378" s="65">
        <f>E378*(F378/12+2)*J378/27*'Unit Prices'!$D$37</f>
        <v>4943.2921944814552</v>
      </c>
      <c r="O378" s="65">
        <f>E378*(F378/12+4)/9*'Unit Prices'!$D$38</f>
        <v>6122.2656336465307</v>
      </c>
      <c r="P378" s="65">
        <v>0</v>
      </c>
      <c r="Q378" s="64">
        <f t="shared" si="10"/>
        <v>36411.737551424623</v>
      </c>
      <c r="R378" s="99">
        <v>13288.27</v>
      </c>
      <c r="S378" s="26">
        <v>824</v>
      </c>
      <c r="T378" s="53">
        <f t="shared" si="11"/>
        <v>2257.876438571303</v>
      </c>
    </row>
    <row r="379" spans="2:20" x14ac:dyDescent="0.25">
      <c r="B379" s="50"/>
      <c r="C379" s="51"/>
      <c r="D379" s="57">
        <v>376</v>
      </c>
      <c r="E379" s="60">
        <v>35.425134999999997</v>
      </c>
      <c r="F379" s="57">
        <v>12</v>
      </c>
      <c r="G379" s="57" t="s">
        <v>279</v>
      </c>
      <c r="H379" s="61" t="s">
        <v>194</v>
      </c>
      <c r="I379" s="61" t="s">
        <v>727</v>
      </c>
      <c r="J379" s="62">
        <v>7.8849999999999998</v>
      </c>
      <c r="K379" s="57" t="s">
        <v>105</v>
      </c>
      <c r="L379" s="57">
        <v>1960</v>
      </c>
      <c r="M379" s="65">
        <f>E379*'Unit Prices'!$D$15</f>
        <v>5780.7818271841998</v>
      </c>
      <c r="N379" s="65">
        <f>E379*(F379/12+2)*J379/27*'Unit Prices'!$D$37</f>
        <v>1415.5734381163793</v>
      </c>
      <c r="O379" s="65">
        <f>E379*(F379/12+4)/9*'Unit Prices'!$D$38</f>
        <v>1396.3241128464251</v>
      </c>
      <c r="P379" s="65">
        <v>0</v>
      </c>
      <c r="Q379" s="64">
        <f t="shared" si="10"/>
        <v>8592.6793781470042</v>
      </c>
      <c r="R379" s="99">
        <v>13288.27</v>
      </c>
      <c r="S379" s="26">
        <v>824</v>
      </c>
      <c r="T379" s="53">
        <f t="shared" si="11"/>
        <v>532.82841239628112</v>
      </c>
    </row>
    <row r="380" spans="2:20" x14ac:dyDescent="0.25">
      <c r="B380" s="50"/>
      <c r="C380" s="51"/>
      <c r="D380" s="57">
        <v>377</v>
      </c>
      <c r="E380" s="60">
        <v>89.051147999999998</v>
      </c>
      <c r="F380" s="57">
        <v>12</v>
      </c>
      <c r="G380" s="57" t="s">
        <v>279</v>
      </c>
      <c r="H380" s="61" t="s">
        <v>727</v>
      </c>
      <c r="I380" s="61" t="s">
        <v>728</v>
      </c>
      <c r="J380" s="62">
        <v>7.8849999999999998</v>
      </c>
      <c r="K380" s="57" t="s">
        <v>105</v>
      </c>
      <c r="L380" s="57">
        <v>1960</v>
      </c>
      <c r="M380" s="65">
        <f>E380*'Unit Prices'!$D$15</f>
        <v>14531.63856816045</v>
      </c>
      <c r="N380" s="65">
        <f>E380*(F380/12+2)*J380/27*'Unit Prices'!$D$37</f>
        <v>3558.446276706371</v>
      </c>
      <c r="O380" s="65">
        <f>E380*(F380/12+4)/9*'Unit Prices'!$D$38</f>
        <v>3510.0576251595285</v>
      </c>
      <c r="P380" s="65">
        <v>0</v>
      </c>
      <c r="Q380" s="64">
        <f t="shared" si="10"/>
        <v>21600.142470026352</v>
      </c>
      <c r="R380" s="99">
        <v>13288.27</v>
      </c>
      <c r="S380" s="26">
        <v>824</v>
      </c>
      <c r="T380" s="53">
        <f t="shared" si="11"/>
        <v>1339.4156948422717</v>
      </c>
    </row>
    <row r="381" spans="2:20" x14ac:dyDescent="0.25">
      <c r="B381" s="50"/>
      <c r="C381" s="51"/>
      <c r="D381" s="57">
        <v>378</v>
      </c>
      <c r="E381" s="60">
        <v>102.175059</v>
      </c>
      <c r="F381" s="57">
        <v>18</v>
      </c>
      <c r="G381" s="57" t="s">
        <v>279</v>
      </c>
      <c r="H381" s="61" t="s">
        <v>727</v>
      </c>
      <c r="I381" s="61" t="s">
        <v>762</v>
      </c>
      <c r="J381" s="62">
        <v>7.8849999999999998</v>
      </c>
      <c r="K381" s="57" t="s">
        <v>112</v>
      </c>
      <c r="L381" s="57">
        <v>1960</v>
      </c>
      <c r="M381" s="65">
        <f>E381*'Unit Prices'!$D$21</f>
        <v>24440.275048005151</v>
      </c>
      <c r="N381" s="65">
        <v>0</v>
      </c>
      <c r="O381" s="65">
        <v>0</v>
      </c>
      <c r="P381" s="65">
        <f>E381*10/9*'Unit Prices'!$D$39</f>
        <v>1726.0081248591209</v>
      </c>
      <c r="Q381" s="64">
        <f t="shared" si="10"/>
        <v>26166.28317286427</v>
      </c>
      <c r="R381" s="99">
        <v>13288.27</v>
      </c>
      <c r="S381" s="26">
        <v>824</v>
      </c>
      <c r="T381" s="53">
        <f t="shared" si="11"/>
        <v>1622.5601477423443</v>
      </c>
    </row>
    <row r="382" spans="2:20" x14ac:dyDescent="0.25">
      <c r="B382" s="50"/>
      <c r="C382" s="51"/>
      <c r="D382" s="57">
        <v>379</v>
      </c>
      <c r="E382" s="60">
        <v>130.71022600000001</v>
      </c>
      <c r="F382" s="57">
        <v>12</v>
      </c>
      <c r="G382" s="57" t="s">
        <v>279</v>
      </c>
      <c r="H382" s="61" t="s">
        <v>728</v>
      </c>
      <c r="I382" s="61" t="s">
        <v>729</v>
      </c>
      <c r="J382" s="62">
        <v>8</v>
      </c>
      <c r="K382" s="57" t="s">
        <v>105</v>
      </c>
      <c r="L382" s="57">
        <v>1960</v>
      </c>
      <c r="M382" s="65">
        <f>E382*'Unit Prices'!$D$15</f>
        <v>21329.694271819706</v>
      </c>
      <c r="N382" s="65">
        <f>E382*(F382/12+2)*J382/27*'Unit Prices'!$D$37</f>
        <v>5299.3029246757033</v>
      </c>
      <c r="O382" s="65">
        <f>E382*(F382/12+4)/9*'Unit Prices'!$D$38</f>
        <v>5152.100065656934</v>
      </c>
      <c r="P382" s="65">
        <v>0</v>
      </c>
      <c r="Q382" s="64">
        <f t="shared" si="10"/>
        <v>31781.097262152343</v>
      </c>
      <c r="R382" s="99">
        <v>13288.27</v>
      </c>
      <c r="S382" s="26">
        <v>824</v>
      </c>
      <c r="T382" s="53">
        <f t="shared" si="11"/>
        <v>1970.7323936083126</v>
      </c>
    </row>
    <row r="383" spans="2:20" x14ac:dyDescent="0.25">
      <c r="B383" s="50"/>
      <c r="C383" s="51"/>
      <c r="D383" s="57">
        <v>380</v>
      </c>
      <c r="E383" s="60">
        <v>151.34311099999999</v>
      </c>
      <c r="F383" s="57">
        <v>18</v>
      </c>
      <c r="G383" s="57" t="s">
        <v>279</v>
      </c>
      <c r="H383" s="61" t="s">
        <v>762</v>
      </c>
      <c r="I383" s="61" t="s">
        <v>763</v>
      </c>
      <c r="J383" s="62">
        <v>8</v>
      </c>
      <c r="K383" s="57" t="s">
        <v>112</v>
      </c>
      <c r="L383" s="57">
        <v>1960</v>
      </c>
      <c r="M383" s="65">
        <f>E383*'Unit Prices'!$D$21</f>
        <v>36201.273536438806</v>
      </c>
      <c r="N383" s="65">
        <v>0</v>
      </c>
      <c r="O383" s="65">
        <v>0</v>
      </c>
      <c r="P383" s="65">
        <f>E383*10/9*'Unit Prices'!$D$39</f>
        <v>2556.587114155283</v>
      </c>
      <c r="Q383" s="64">
        <f t="shared" si="10"/>
        <v>38757.860650594092</v>
      </c>
      <c r="R383" s="99">
        <v>13288.27</v>
      </c>
      <c r="S383" s="26">
        <v>824</v>
      </c>
      <c r="T383" s="53">
        <f t="shared" si="11"/>
        <v>2403.3585392296764</v>
      </c>
    </row>
    <row r="384" spans="2:20" x14ac:dyDescent="0.25">
      <c r="B384" s="50"/>
      <c r="C384" s="51"/>
      <c r="D384" s="57">
        <v>381</v>
      </c>
      <c r="E384" s="60">
        <v>24.568080999999999</v>
      </c>
      <c r="F384" s="57">
        <v>18</v>
      </c>
      <c r="G384" s="57" t="s">
        <v>279</v>
      </c>
      <c r="H384" s="61" t="s">
        <v>772</v>
      </c>
      <c r="I384" s="61" t="s">
        <v>773</v>
      </c>
      <c r="J384" s="62">
        <v>9.17</v>
      </c>
      <c r="K384" s="57" t="s">
        <v>112</v>
      </c>
      <c r="L384" s="57">
        <v>1960</v>
      </c>
      <c r="M384" s="65">
        <f>E384*'Unit Prices'!$D$22</f>
        <v>6200.4009102442797</v>
      </c>
      <c r="N384" s="65">
        <v>0</v>
      </c>
      <c r="O384" s="65">
        <v>0</v>
      </c>
      <c r="P384" s="65">
        <f>E384*10/9*'Unit Prices'!$D$39</f>
        <v>415.0201412479438</v>
      </c>
      <c r="Q384" s="64">
        <f t="shared" si="10"/>
        <v>6615.4210514922233</v>
      </c>
      <c r="R384" s="99">
        <v>13288.27</v>
      </c>
      <c r="S384" s="26">
        <v>824</v>
      </c>
      <c r="T384" s="53">
        <f t="shared" si="11"/>
        <v>410.21946020283991</v>
      </c>
    </row>
    <row r="385" spans="2:20" x14ac:dyDescent="0.25">
      <c r="B385" s="50"/>
      <c r="C385" s="51"/>
      <c r="D385" s="57">
        <v>382</v>
      </c>
      <c r="E385" s="60">
        <v>76.230773999999997</v>
      </c>
      <c r="F385" s="57">
        <v>18</v>
      </c>
      <c r="G385" s="57" t="s">
        <v>279</v>
      </c>
      <c r="H385" s="61" t="s">
        <v>772</v>
      </c>
      <c r="I385" s="61" t="s">
        <v>773</v>
      </c>
      <c r="J385" s="62">
        <v>9.17</v>
      </c>
      <c r="K385" s="57" t="s">
        <v>112</v>
      </c>
      <c r="L385" s="57">
        <v>1960</v>
      </c>
      <c r="M385" s="65">
        <f>E385*'Unit Prices'!$D$22</f>
        <v>19238.839227948894</v>
      </c>
      <c r="N385" s="65">
        <v>0</v>
      </c>
      <c r="O385" s="65">
        <v>0</v>
      </c>
      <c r="P385" s="65">
        <f>E385*10/9*'Unit Prices'!$D$39</f>
        <v>1287.7402428345983</v>
      </c>
      <c r="Q385" s="64">
        <f t="shared" si="10"/>
        <v>20526.579470783494</v>
      </c>
      <c r="R385" s="99">
        <v>13288.27</v>
      </c>
      <c r="S385" s="26">
        <v>824</v>
      </c>
      <c r="T385" s="53">
        <f t="shared" si="11"/>
        <v>1272.8445075187062</v>
      </c>
    </row>
    <row r="386" spans="2:20" x14ac:dyDescent="0.25">
      <c r="B386" s="50"/>
      <c r="C386" s="51"/>
      <c r="D386" s="57">
        <v>383</v>
      </c>
      <c r="E386" s="60">
        <v>91.291184000000001</v>
      </c>
      <c r="F386" s="57">
        <v>12</v>
      </c>
      <c r="G386" s="57" t="s">
        <v>279</v>
      </c>
      <c r="H386" s="61" t="s">
        <v>729</v>
      </c>
      <c r="I386" s="61" t="s">
        <v>740</v>
      </c>
      <c r="J386" s="62">
        <v>9.23</v>
      </c>
      <c r="K386" s="57" t="s">
        <v>105</v>
      </c>
      <c r="L386" s="57">
        <v>1960</v>
      </c>
      <c r="M386" s="65">
        <f>E386*'Unit Prices'!$D$16</f>
        <v>15452.348695255754</v>
      </c>
      <c r="N386" s="65">
        <f>E386*(F386/12+2)*J386/27*'Unit Prices'!$D$37</f>
        <v>4270.2149238685815</v>
      </c>
      <c r="O386" s="65">
        <f>E386*(F386/12+4)/9*'Unit Prices'!$D$38</f>
        <v>3598.3513262405281</v>
      </c>
      <c r="P386" s="65">
        <v>0</v>
      </c>
      <c r="Q386" s="64">
        <f t="shared" si="10"/>
        <v>23320.914945364864</v>
      </c>
      <c r="R386" s="99">
        <v>13288.27</v>
      </c>
      <c r="S386" s="26">
        <v>824</v>
      </c>
      <c r="T386" s="53">
        <f t="shared" si="11"/>
        <v>1446.1200679231119</v>
      </c>
    </row>
    <row r="387" spans="2:20" x14ac:dyDescent="0.25">
      <c r="B387" s="50"/>
      <c r="C387" s="51"/>
      <c r="D387" s="57">
        <v>384</v>
      </c>
      <c r="E387" s="60">
        <v>386.98514</v>
      </c>
      <c r="F387" s="57">
        <v>12</v>
      </c>
      <c r="G387" s="57" t="s">
        <v>279</v>
      </c>
      <c r="H387" s="61" t="s">
        <v>740</v>
      </c>
      <c r="I387" s="61" t="s">
        <v>749</v>
      </c>
      <c r="J387" s="62">
        <v>9.89</v>
      </c>
      <c r="K387" s="57" t="s">
        <v>105</v>
      </c>
      <c r="L387" s="57">
        <v>1960</v>
      </c>
      <c r="M387" s="65">
        <f>E387*'Unit Prices'!$D$16</f>
        <v>65502.81266110389</v>
      </c>
      <c r="N387" s="65">
        <f>E387*(F387/12+2)*J387/27*'Unit Prices'!$D$37</f>
        <v>19395.892731087355</v>
      </c>
      <c r="O387" s="65">
        <f>E387*(F387/12+4)/9*'Unit Prices'!$D$38</f>
        <v>15253.482655613016</v>
      </c>
      <c r="P387" s="65">
        <v>0</v>
      </c>
      <c r="Q387" s="64">
        <f t="shared" si="10"/>
        <v>100152.18804780426</v>
      </c>
      <c r="R387" s="99">
        <v>13288.27</v>
      </c>
      <c r="S387" s="26">
        <v>824</v>
      </c>
      <c r="T387" s="53">
        <f t="shared" si="11"/>
        <v>6210.3948031903856</v>
      </c>
    </row>
    <row r="388" spans="2:20" x14ac:dyDescent="0.25">
      <c r="B388" s="50"/>
      <c r="C388" s="51"/>
      <c r="D388" s="57">
        <v>385</v>
      </c>
      <c r="E388" s="60">
        <v>403.70025800000002</v>
      </c>
      <c r="F388" s="57">
        <v>18</v>
      </c>
      <c r="G388" s="57" t="s">
        <v>279</v>
      </c>
      <c r="H388" s="61" t="s">
        <v>678</v>
      </c>
      <c r="I388" s="61" t="s">
        <v>302</v>
      </c>
      <c r="J388" s="62">
        <v>8.64</v>
      </c>
      <c r="K388" s="57" t="s">
        <v>105</v>
      </c>
      <c r="L388" s="57">
        <v>1960</v>
      </c>
      <c r="M388" s="65">
        <f>E388*'Unit Prices'!$D$22</f>
        <v>101884.36968964123</v>
      </c>
      <c r="N388" s="65">
        <f>E388*(F388/12+2)*J388/27*'Unit Prices'!$D$37</f>
        <v>20622.378443204492</v>
      </c>
      <c r="O388" s="65">
        <f>E388*(F388/12+4)/9*'Unit Prices'!$D$38</f>
        <v>17503.561950250725</v>
      </c>
      <c r="P388" s="65">
        <v>0</v>
      </c>
      <c r="Q388" s="64">
        <f t="shared" si="10"/>
        <v>140010.31008309644</v>
      </c>
      <c r="R388" s="99">
        <v>13288.27</v>
      </c>
      <c r="S388" s="26">
        <v>824</v>
      </c>
      <c r="T388" s="53">
        <f t="shared" si="11"/>
        <v>8681.9800853287488</v>
      </c>
    </row>
    <row r="389" spans="2:20" x14ac:dyDescent="0.25">
      <c r="B389" s="50"/>
      <c r="C389" s="51"/>
      <c r="D389" s="57">
        <v>386</v>
      </c>
      <c r="E389" s="60">
        <v>66.716631000000007</v>
      </c>
      <c r="F389" s="57">
        <v>6</v>
      </c>
      <c r="G389" s="57" t="s">
        <v>279</v>
      </c>
      <c r="H389" s="61" t="s">
        <v>293</v>
      </c>
      <c r="I389" s="61" t="s">
        <v>294</v>
      </c>
      <c r="J389" s="62">
        <v>8</v>
      </c>
      <c r="K389" s="57" t="s">
        <v>112</v>
      </c>
      <c r="L389" s="57">
        <v>1960</v>
      </c>
      <c r="M389" s="65">
        <f>E389*'Unit Prices'!$D$6</f>
        <v>8452.6582340335044</v>
      </c>
      <c r="N389" s="65">
        <v>0</v>
      </c>
      <c r="O389" s="65">
        <v>0</v>
      </c>
      <c r="P389" s="65">
        <f>E389*10/9*'Unit Prices'!$D$39</f>
        <v>1127.0210978711341</v>
      </c>
      <c r="Q389" s="64">
        <f t="shared" si="10"/>
        <v>9579.6793319046392</v>
      </c>
      <c r="R389" s="99">
        <v>13288.27</v>
      </c>
      <c r="S389" s="26">
        <v>824</v>
      </c>
      <c r="T389" s="53">
        <f t="shared" si="11"/>
        <v>594.03186189695293</v>
      </c>
    </row>
    <row r="390" spans="2:20" x14ac:dyDescent="0.25">
      <c r="B390" s="50"/>
      <c r="C390" s="51"/>
      <c r="D390" s="57">
        <v>387</v>
      </c>
      <c r="E390" s="60">
        <v>60.965913</v>
      </c>
      <c r="F390" s="57">
        <v>6</v>
      </c>
      <c r="G390" s="57" t="s">
        <v>279</v>
      </c>
      <c r="H390" s="61" t="s">
        <v>294</v>
      </c>
      <c r="I390" s="61" t="s">
        <v>301</v>
      </c>
      <c r="J390" s="62">
        <v>8.76</v>
      </c>
      <c r="K390" s="57" t="s">
        <v>112</v>
      </c>
      <c r="L390" s="57">
        <v>1960</v>
      </c>
      <c r="M390" s="65">
        <f>E390*'Unit Prices'!$D$7</f>
        <v>8033.0343355529003</v>
      </c>
      <c r="N390" s="65">
        <v>0</v>
      </c>
      <c r="O390" s="65">
        <v>0</v>
      </c>
      <c r="P390" s="65">
        <f>E390*10/9*'Unit Prices'!$D$39</f>
        <v>1029.8761968657566</v>
      </c>
      <c r="Q390" s="64">
        <f t="shared" ref="Q390:Q453" si="12">SUM(M390:P390)</f>
        <v>9062.9105324186567</v>
      </c>
      <c r="R390" s="99">
        <v>13288.27</v>
      </c>
      <c r="S390" s="26">
        <v>824</v>
      </c>
      <c r="T390" s="53">
        <f t="shared" ref="T390:T453" si="13">Q390*S390/R390</f>
        <v>561.98724730254378</v>
      </c>
    </row>
    <row r="391" spans="2:20" x14ac:dyDescent="0.25">
      <c r="B391" s="50"/>
      <c r="C391" s="51"/>
      <c r="D391" s="57">
        <v>388</v>
      </c>
      <c r="E391" s="60">
        <v>141.36215999999999</v>
      </c>
      <c r="F391" s="57">
        <v>6</v>
      </c>
      <c r="G391" s="57" t="s">
        <v>279</v>
      </c>
      <c r="H391" s="61" t="s">
        <v>301</v>
      </c>
      <c r="I391" s="61" t="s">
        <v>302</v>
      </c>
      <c r="J391" s="62">
        <v>9.3999999999999986</v>
      </c>
      <c r="K391" s="57" t="s">
        <v>112</v>
      </c>
      <c r="L391" s="57">
        <v>1960</v>
      </c>
      <c r="M391" s="65">
        <f>E391*'Unit Prices'!$D$7</f>
        <v>18626.262269342587</v>
      </c>
      <c r="N391" s="65">
        <v>0</v>
      </c>
      <c r="O391" s="65">
        <v>0</v>
      </c>
      <c r="P391" s="65">
        <f>E391*10/9*'Unit Prices'!$D$39</f>
        <v>2387.982342223409</v>
      </c>
      <c r="Q391" s="64">
        <f t="shared" si="12"/>
        <v>21014.244611565995</v>
      </c>
      <c r="R391" s="99">
        <v>13288.27</v>
      </c>
      <c r="S391" s="26">
        <v>824</v>
      </c>
      <c r="T391" s="53">
        <f t="shared" si="13"/>
        <v>1303.0844165516189</v>
      </c>
    </row>
    <row r="392" spans="2:20" x14ac:dyDescent="0.25">
      <c r="B392" s="50"/>
      <c r="C392" s="51"/>
      <c r="D392" s="57">
        <v>389</v>
      </c>
      <c r="E392" s="60">
        <v>149.32970499999999</v>
      </c>
      <c r="F392" s="57">
        <v>18</v>
      </c>
      <c r="G392" s="57" t="s">
        <v>279</v>
      </c>
      <c r="H392" s="61" t="s">
        <v>302</v>
      </c>
      <c r="I392" s="61" t="s">
        <v>529</v>
      </c>
      <c r="J392" s="62">
        <v>9.370000000000001</v>
      </c>
      <c r="K392" s="57" t="s">
        <v>105</v>
      </c>
      <c r="L392" s="57">
        <v>1960</v>
      </c>
      <c r="M392" s="65">
        <f>E392*'Unit Prices'!$D$22</f>
        <v>37687.275567371733</v>
      </c>
      <c r="N392" s="65">
        <f>E392*(F392/12+2)*J392/27*'Unit Prices'!$D$37</f>
        <v>8272.7858248457578</v>
      </c>
      <c r="O392" s="65">
        <f>E392*(F392/12+4)/9*'Unit Prices'!$D$38</f>
        <v>6474.6100372325382</v>
      </c>
      <c r="P392" s="65">
        <v>0</v>
      </c>
      <c r="Q392" s="64">
        <f t="shared" si="12"/>
        <v>52434.671429450027</v>
      </c>
      <c r="R392" s="99">
        <v>13288.27</v>
      </c>
      <c r="S392" s="26">
        <v>824</v>
      </c>
      <c r="T392" s="53">
        <f t="shared" si="13"/>
        <v>3251.4517885222699</v>
      </c>
    </row>
    <row r="393" spans="2:20" x14ac:dyDescent="0.25">
      <c r="B393" s="50"/>
      <c r="C393" s="51"/>
      <c r="D393" s="57">
        <v>390</v>
      </c>
      <c r="E393" s="60">
        <v>292.253783</v>
      </c>
      <c r="F393" s="57">
        <v>8</v>
      </c>
      <c r="G393" s="57" t="s">
        <v>279</v>
      </c>
      <c r="H393" s="61" t="s">
        <v>529</v>
      </c>
      <c r="I393" s="61" t="s">
        <v>454</v>
      </c>
      <c r="J393" s="62">
        <v>7.7350000000000003</v>
      </c>
      <c r="K393" s="57" t="s">
        <v>105</v>
      </c>
      <c r="L393" s="57">
        <v>1960</v>
      </c>
      <c r="M393" s="65">
        <f>E393*'Unit Prices'!$D$9</f>
        <v>38508.1524742232</v>
      </c>
      <c r="N393" s="65">
        <f>E393*(F393/12+2)*J393/27*'Unit Prices'!$D$37</f>
        <v>10183.266987627914</v>
      </c>
      <c r="O393" s="65">
        <f>E393*(F393/12+4)/9*'Unit Prices'!$D$38</f>
        <v>10751.563938672007</v>
      </c>
      <c r="P393" s="65">
        <v>0</v>
      </c>
      <c r="Q393" s="64">
        <f t="shared" si="12"/>
        <v>59442.983400523117</v>
      </c>
      <c r="R393" s="99">
        <v>13288.27</v>
      </c>
      <c r="S393" s="26">
        <v>824</v>
      </c>
      <c r="T393" s="53">
        <f t="shared" si="13"/>
        <v>3686.0342484033699</v>
      </c>
    </row>
    <row r="394" spans="2:20" x14ac:dyDescent="0.25">
      <c r="B394" s="50"/>
      <c r="C394" s="51"/>
      <c r="D394" s="57">
        <v>391</v>
      </c>
      <c r="E394" s="60">
        <v>156.92671100000001</v>
      </c>
      <c r="F394" s="57">
        <v>8</v>
      </c>
      <c r="G394" s="57" t="s">
        <v>279</v>
      </c>
      <c r="H394" s="61" t="s">
        <v>454</v>
      </c>
      <c r="I394" s="61" t="s">
        <v>455</v>
      </c>
      <c r="J394" s="62">
        <v>6.88</v>
      </c>
      <c r="K394" s="57" t="s">
        <v>105</v>
      </c>
      <c r="L394" s="57">
        <v>1960</v>
      </c>
      <c r="M394" s="65">
        <f>E394*'Unit Prices'!$D$9</f>
        <v>20677.089796529202</v>
      </c>
      <c r="N394" s="65">
        <f>E394*(F394/12+2)*J394/27*'Unit Prices'!$D$37</f>
        <v>4863.5342837648177</v>
      </c>
      <c r="O394" s="65">
        <f>E394*(F394/12+4)/9*'Unit Prices'!$D$38</f>
        <v>5773.0905984611463</v>
      </c>
      <c r="P394" s="65">
        <v>0</v>
      </c>
      <c r="Q394" s="64">
        <f t="shared" si="12"/>
        <v>31313.714678755165</v>
      </c>
      <c r="R394" s="99">
        <v>13288.27</v>
      </c>
      <c r="S394" s="26">
        <v>824</v>
      </c>
      <c r="T394" s="53">
        <f t="shared" si="13"/>
        <v>1941.750197376653</v>
      </c>
    </row>
    <row r="395" spans="2:20" x14ac:dyDescent="0.25">
      <c r="B395" s="50"/>
      <c r="C395" s="51"/>
      <c r="D395" s="57">
        <v>392</v>
      </c>
      <c r="E395" s="60">
        <v>183.16327899999999</v>
      </c>
      <c r="F395" s="57">
        <v>10</v>
      </c>
      <c r="G395" s="57" t="s">
        <v>279</v>
      </c>
      <c r="H395" s="61" t="s">
        <v>455</v>
      </c>
      <c r="I395" s="61" t="s">
        <v>174</v>
      </c>
      <c r="J395" s="62">
        <v>7.875</v>
      </c>
      <c r="K395" s="57" t="s">
        <v>105</v>
      </c>
      <c r="L395" s="57">
        <v>1960</v>
      </c>
      <c r="M395" s="65">
        <f>E395*'Unit Prices'!$D$12</f>
        <v>27475.734686299133</v>
      </c>
      <c r="N395" s="65">
        <f>E395*(F395/12+2)*J395/27*'Unit Prices'!$D$37</f>
        <v>6903.7424570726298</v>
      </c>
      <c r="O395" s="65">
        <f>E395*(F395/12+4)/9*'Unit Prices'!$D$38</f>
        <v>6978.9466232716768</v>
      </c>
      <c r="P395" s="65">
        <v>0</v>
      </c>
      <c r="Q395" s="64">
        <f t="shared" si="12"/>
        <v>41358.423766643435</v>
      </c>
      <c r="R395" s="99">
        <v>13288.27</v>
      </c>
      <c r="S395" s="26">
        <v>824</v>
      </c>
      <c r="T395" s="53">
        <f t="shared" si="13"/>
        <v>2564.618357672909</v>
      </c>
    </row>
    <row r="396" spans="2:20" x14ac:dyDescent="0.25">
      <c r="B396" s="50"/>
      <c r="C396" s="51"/>
      <c r="D396" s="57">
        <v>393</v>
      </c>
      <c r="E396" s="60">
        <v>298.01591200000001</v>
      </c>
      <c r="F396" s="57">
        <v>12</v>
      </c>
      <c r="G396" s="57" t="s">
        <v>279</v>
      </c>
      <c r="H396" s="61" t="s">
        <v>749</v>
      </c>
      <c r="I396" s="61" t="s">
        <v>741</v>
      </c>
      <c r="J396" s="62">
        <v>9.74</v>
      </c>
      <c r="K396" s="57" t="s">
        <v>105</v>
      </c>
      <c r="L396" s="57">
        <v>1960</v>
      </c>
      <c r="M396" s="65">
        <f>E396*'Unit Prices'!$D$16</f>
        <v>50443.488485795664</v>
      </c>
      <c r="N396" s="65">
        <f>E396*(F396/12+2)*J396/27*'Unit Prices'!$D$37</f>
        <v>14710.167001546402</v>
      </c>
      <c r="O396" s="65">
        <f>E396*(F396/12+4)/9*'Unit Prices'!$D$38</f>
        <v>11746.654005341639</v>
      </c>
      <c r="P396" s="65">
        <v>0</v>
      </c>
      <c r="Q396" s="64">
        <f t="shared" si="12"/>
        <v>76900.309492683708</v>
      </c>
      <c r="R396" s="99">
        <v>13288.27</v>
      </c>
      <c r="S396" s="26">
        <v>824</v>
      </c>
      <c r="T396" s="53">
        <f t="shared" si="13"/>
        <v>4768.5556526147775</v>
      </c>
    </row>
    <row r="397" spans="2:20" x14ac:dyDescent="0.25">
      <c r="B397" s="50"/>
      <c r="C397" s="51"/>
      <c r="D397" s="57">
        <v>394</v>
      </c>
      <c r="E397" s="60">
        <v>163.393023</v>
      </c>
      <c r="F397" s="57">
        <v>18</v>
      </c>
      <c r="G397" s="57" t="s">
        <v>279</v>
      </c>
      <c r="H397" s="61" t="s">
        <v>529</v>
      </c>
      <c r="I397" s="61" t="s">
        <v>743</v>
      </c>
      <c r="J397" s="62">
        <v>9.870000000000001</v>
      </c>
      <c r="K397" s="57" t="s">
        <v>105</v>
      </c>
      <c r="L397" s="57">
        <v>1960</v>
      </c>
      <c r="M397" s="65">
        <f>E397*'Unit Prices'!$D$22</f>
        <v>41236.523460532568</v>
      </c>
      <c r="N397" s="65">
        <f>E397*(F397/12+2)*J397/27*'Unit Prices'!$D$37</f>
        <v>9534.9109969484452</v>
      </c>
      <c r="O397" s="65">
        <f>E397*(F397/12+4)/9*'Unit Prices'!$D$38</f>
        <v>7084.3648069188048</v>
      </c>
      <c r="P397" s="65">
        <v>0</v>
      </c>
      <c r="Q397" s="64">
        <f t="shared" si="12"/>
        <v>57855.799264399815</v>
      </c>
      <c r="R397" s="99">
        <v>13288.27</v>
      </c>
      <c r="S397" s="26">
        <v>824</v>
      </c>
      <c r="T397" s="53">
        <f t="shared" si="13"/>
        <v>3587.6136317116861</v>
      </c>
    </row>
    <row r="398" spans="2:20" x14ac:dyDescent="0.25">
      <c r="B398" s="50"/>
      <c r="C398" s="51"/>
      <c r="D398" s="57">
        <v>395</v>
      </c>
      <c r="E398" s="60">
        <v>21.119644000000001</v>
      </c>
      <c r="F398" s="57">
        <v>18</v>
      </c>
      <c r="G398" s="57" t="s">
        <v>279</v>
      </c>
      <c r="H398" s="61" t="s">
        <v>743</v>
      </c>
      <c r="I398" s="61" t="s">
        <v>774</v>
      </c>
      <c r="J398" s="62">
        <v>10.27</v>
      </c>
      <c r="K398" s="57" t="s">
        <v>105</v>
      </c>
      <c r="L398" s="57">
        <v>1960</v>
      </c>
      <c r="M398" s="65">
        <f>E398*'Unit Prices'!$D$22</f>
        <v>5330.0972054608228</v>
      </c>
      <c r="N398" s="65">
        <f>E398*(F398/12+2)*J398/27*'Unit Prices'!$D$37</f>
        <v>1282.3985545534761</v>
      </c>
      <c r="O398" s="65">
        <f>E398*(F398/12+4)/9*'Unit Prices'!$D$38</f>
        <v>915.70166180384513</v>
      </c>
      <c r="P398" s="65">
        <v>0</v>
      </c>
      <c r="Q398" s="64">
        <f t="shared" si="12"/>
        <v>7528.197421818144</v>
      </c>
      <c r="R398" s="99">
        <v>13288.27</v>
      </c>
      <c r="S398" s="26">
        <v>824</v>
      </c>
      <c r="T398" s="53">
        <f t="shared" si="13"/>
        <v>466.82033670132762</v>
      </c>
    </row>
    <row r="399" spans="2:20" x14ac:dyDescent="0.25">
      <c r="B399" s="50"/>
      <c r="C399" s="51"/>
      <c r="D399" s="57">
        <v>396</v>
      </c>
      <c r="E399" s="60">
        <v>341.53540500000003</v>
      </c>
      <c r="F399" s="57">
        <v>12</v>
      </c>
      <c r="G399" s="57" t="s">
        <v>279</v>
      </c>
      <c r="H399" s="61" t="s">
        <v>741</v>
      </c>
      <c r="I399" s="61" t="s">
        <v>742</v>
      </c>
      <c r="J399" s="62">
        <v>9.3249999999999993</v>
      </c>
      <c r="K399" s="57" t="s">
        <v>105</v>
      </c>
      <c r="L399" s="57">
        <v>1960</v>
      </c>
      <c r="M399" s="65">
        <f>E399*'Unit Prices'!$D$16</f>
        <v>57809.789933663204</v>
      </c>
      <c r="N399" s="65">
        <f>E399*(F399/12+2)*J399/27*'Unit Prices'!$D$37</f>
        <v>16140.008716509265</v>
      </c>
      <c r="O399" s="65">
        <f>E399*(F399/12+4)/9*'Unit Prices'!$D$38</f>
        <v>13462.026930660095</v>
      </c>
      <c r="P399" s="65">
        <v>0</v>
      </c>
      <c r="Q399" s="64">
        <f t="shared" si="12"/>
        <v>87411.825580832563</v>
      </c>
      <c r="R399" s="99">
        <v>13288.27</v>
      </c>
      <c r="S399" s="26">
        <v>824</v>
      </c>
      <c r="T399" s="53">
        <f t="shared" si="13"/>
        <v>5420.3703174759412</v>
      </c>
    </row>
    <row r="400" spans="2:20" x14ac:dyDescent="0.25">
      <c r="B400" s="50"/>
      <c r="C400" s="51"/>
      <c r="D400" s="57">
        <v>397</v>
      </c>
      <c r="E400" s="60">
        <v>301.95964800000002</v>
      </c>
      <c r="F400" s="57">
        <v>18</v>
      </c>
      <c r="G400" s="57" t="s">
        <v>279</v>
      </c>
      <c r="H400" s="61" t="s">
        <v>774</v>
      </c>
      <c r="I400" s="61" t="s">
        <v>747</v>
      </c>
      <c r="J400" s="62">
        <v>9.42</v>
      </c>
      <c r="K400" s="57" t="s">
        <v>105</v>
      </c>
      <c r="L400" s="57">
        <v>1960</v>
      </c>
      <c r="M400" s="65">
        <f>E400*'Unit Prices'!$D$22</f>
        <v>76207.452927082195</v>
      </c>
      <c r="N400" s="65">
        <f>E400*(F400/12+2)*J400/27*'Unit Prices'!$D$37</f>
        <v>16817.668828687416</v>
      </c>
      <c r="O400" s="65">
        <f>E400*(F400/12+4)/9*'Unit Prices'!$D$38</f>
        <v>13092.311190060975</v>
      </c>
      <c r="P400" s="65">
        <v>0</v>
      </c>
      <c r="Q400" s="64">
        <f t="shared" si="12"/>
        <v>106117.43294583059</v>
      </c>
      <c r="R400" s="99">
        <v>13288.27</v>
      </c>
      <c r="S400" s="26">
        <v>824</v>
      </c>
      <c r="T400" s="53">
        <f t="shared" si="13"/>
        <v>6580.2971152275204</v>
      </c>
    </row>
    <row r="401" spans="2:20" x14ac:dyDescent="0.25">
      <c r="B401" s="50"/>
      <c r="C401" s="51"/>
      <c r="D401" s="57">
        <v>398</v>
      </c>
      <c r="E401" s="60">
        <v>84.220780000000005</v>
      </c>
      <c r="F401" s="57">
        <v>12</v>
      </c>
      <c r="G401" s="57" t="s">
        <v>279</v>
      </c>
      <c r="H401" s="61" t="s">
        <v>747</v>
      </c>
      <c r="I401" s="61" t="s">
        <v>748</v>
      </c>
      <c r="J401" s="62">
        <v>9.7349999999999994</v>
      </c>
      <c r="K401" s="57" t="s">
        <v>105</v>
      </c>
      <c r="L401" s="57">
        <v>1960</v>
      </c>
      <c r="M401" s="65">
        <f>E401*'Unit Prices'!$D$16</f>
        <v>14255.58091070899</v>
      </c>
      <c r="N401" s="65">
        <f>E401*(F401/12+2)*J401/27*'Unit Prices'!$D$37</f>
        <v>4155.0323402919767</v>
      </c>
      <c r="O401" s="65">
        <f>E401*(F401/12+4)/9*'Unit Prices'!$D$38</f>
        <v>3319.6628867253139</v>
      </c>
      <c r="P401" s="65">
        <v>0</v>
      </c>
      <c r="Q401" s="64">
        <f t="shared" si="12"/>
        <v>21730.27613772628</v>
      </c>
      <c r="R401" s="99">
        <v>13288.27</v>
      </c>
      <c r="S401" s="26">
        <v>824</v>
      </c>
      <c r="T401" s="53">
        <f t="shared" si="13"/>
        <v>1347.4852285125492</v>
      </c>
    </row>
    <row r="402" spans="2:20" x14ac:dyDescent="0.25">
      <c r="B402" s="50"/>
      <c r="C402" s="51"/>
      <c r="D402" s="57">
        <v>399</v>
      </c>
      <c r="E402" s="60">
        <v>42.203377000000003</v>
      </c>
      <c r="F402" s="57">
        <v>10</v>
      </c>
      <c r="G402" s="57" t="s">
        <v>279</v>
      </c>
      <c r="H402" s="61" t="s">
        <v>656</v>
      </c>
      <c r="I402" s="61" t="s">
        <v>693</v>
      </c>
      <c r="J402" s="62">
        <v>8</v>
      </c>
      <c r="K402" s="57" t="s">
        <v>105</v>
      </c>
      <c r="L402" s="57">
        <v>1960</v>
      </c>
      <c r="M402" s="65">
        <f>E402*'Unit Prices'!$D$12</f>
        <v>6330.7929168371093</v>
      </c>
      <c r="N402" s="65">
        <f>E402*(F402/12+2)*J402/27*'Unit Prices'!$D$37</f>
        <v>1615.9681619554187</v>
      </c>
      <c r="O402" s="65">
        <f>E402*(F402/12+4)/9*'Unit Prices'!$D$38</f>
        <v>1608.0467493968135</v>
      </c>
      <c r="P402" s="65">
        <v>0</v>
      </c>
      <c r="Q402" s="64">
        <f t="shared" si="12"/>
        <v>9554.8078281893413</v>
      </c>
      <c r="R402" s="99">
        <v>13288.27</v>
      </c>
      <c r="S402" s="26">
        <v>824</v>
      </c>
      <c r="T402" s="53">
        <f t="shared" si="13"/>
        <v>592.48959047551091</v>
      </c>
    </row>
    <row r="403" spans="2:20" x14ac:dyDescent="0.25">
      <c r="B403" s="50"/>
      <c r="C403" s="51"/>
      <c r="D403" s="57">
        <v>400</v>
      </c>
      <c r="E403" s="60">
        <v>129.69544200000001</v>
      </c>
      <c r="F403" s="57">
        <v>18</v>
      </c>
      <c r="G403" s="57" t="s">
        <v>279</v>
      </c>
      <c r="H403" s="61" t="s">
        <v>747</v>
      </c>
      <c r="I403" s="61" t="s">
        <v>766</v>
      </c>
      <c r="J403" s="62">
        <v>8.2200000000000006</v>
      </c>
      <c r="K403" s="57" t="s">
        <v>105</v>
      </c>
      <c r="L403" s="57">
        <v>1960</v>
      </c>
      <c r="M403" s="65">
        <f>E403*'Unit Prices'!$D$22</f>
        <v>32732.053294326663</v>
      </c>
      <c r="N403" s="65">
        <f>E403*(F403/12+2)*J403/27*'Unit Prices'!$D$37</f>
        <v>6303.2207046705371</v>
      </c>
      <c r="O403" s="65">
        <f>E403*(F403/12+4)/9*'Unit Prices'!$D$38</f>
        <v>5623.3112531529523</v>
      </c>
      <c r="P403" s="65">
        <v>0</v>
      </c>
      <c r="Q403" s="64">
        <f t="shared" si="12"/>
        <v>44658.585252150158</v>
      </c>
      <c r="R403" s="99">
        <v>13288.27</v>
      </c>
      <c r="S403" s="26">
        <v>824</v>
      </c>
      <c r="T403" s="53">
        <f t="shared" si="13"/>
        <v>2769.2599749833298</v>
      </c>
    </row>
    <row r="404" spans="2:20" x14ac:dyDescent="0.25">
      <c r="B404" s="50"/>
      <c r="C404" s="51"/>
      <c r="D404" s="57">
        <v>401</v>
      </c>
      <c r="E404" s="60">
        <v>148.43406400000001</v>
      </c>
      <c r="F404" s="57">
        <v>18</v>
      </c>
      <c r="G404" s="57" t="s">
        <v>279</v>
      </c>
      <c r="H404" s="61" t="s">
        <v>742</v>
      </c>
      <c r="I404" s="61" t="s">
        <v>761</v>
      </c>
      <c r="J404" s="62">
        <v>7.62</v>
      </c>
      <c r="K404" s="57" t="s">
        <v>105</v>
      </c>
      <c r="L404" s="57">
        <v>1960</v>
      </c>
      <c r="M404" s="65">
        <f>E404*'Unit Prices'!$D$21</f>
        <v>35505.429467412388</v>
      </c>
      <c r="N404" s="65">
        <f>E404*(F404/12+2)*J404/27*'Unit Prices'!$D$37</f>
        <v>6687.3573721461053</v>
      </c>
      <c r="O404" s="65">
        <f>E404*(F404/12+4)/9*'Unit Prices'!$D$38</f>
        <v>6435.7769985658051</v>
      </c>
      <c r="P404" s="65">
        <v>0</v>
      </c>
      <c r="Q404" s="64">
        <f t="shared" si="12"/>
        <v>48628.563838124304</v>
      </c>
      <c r="R404" s="99">
        <v>13288.27</v>
      </c>
      <c r="S404" s="26">
        <v>824</v>
      </c>
      <c r="T404" s="53">
        <f t="shared" si="13"/>
        <v>3015.4366672722954</v>
      </c>
    </row>
    <row r="405" spans="2:20" x14ac:dyDescent="0.25">
      <c r="B405" s="50"/>
      <c r="C405" s="51"/>
      <c r="D405" s="57">
        <v>402</v>
      </c>
      <c r="E405" s="60">
        <v>152.39075700000001</v>
      </c>
      <c r="F405" s="57">
        <v>15</v>
      </c>
      <c r="G405" s="57" t="s">
        <v>279</v>
      </c>
      <c r="H405" s="61" t="s">
        <v>693</v>
      </c>
      <c r="I405" s="61" t="s">
        <v>751</v>
      </c>
      <c r="J405" s="62">
        <v>7.92</v>
      </c>
      <c r="K405" s="57" t="s">
        <v>105</v>
      </c>
      <c r="L405" s="57">
        <v>1960</v>
      </c>
      <c r="M405" s="65">
        <f>E405*'Unit Prices'!$D$18</f>
        <v>29810.216104071947</v>
      </c>
      <c r="N405" s="65">
        <f>E405*(F405/12+2)*J405/27*'Unit Prices'!$D$37</f>
        <v>6626.2086573299839</v>
      </c>
      <c r="O405" s="65">
        <f>E405*(F405/12+4)/9*'Unit Prices'!$D$38</f>
        <v>6306.997362260473</v>
      </c>
      <c r="P405" s="65">
        <v>0</v>
      </c>
      <c r="Q405" s="64">
        <f t="shared" si="12"/>
        <v>42743.422123662407</v>
      </c>
      <c r="R405" s="99">
        <v>13288.27</v>
      </c>
      <c r="S405" s="26">
        <v>824</v>
      </c>
      <c r="T405" s="53">
        <f t="shared" si="13"/>
        <v>2650.5015197537241</v>
      </c>
    </row>
    <row r="406" spans="2:20" x14ac:dyDescent="0.25">
      <c r="B406" s="50"/>
      <c r="C406" s="51"/>
      <c r="D406" s="57">
        <v>403</v>
      </c>
      <c r="E406" s="60">
        <v>13.403625999999999</v>
      </c>
      <c r="F406" s="57">
        <v>15</v>
      </c>
      <c r="G406" s="57" t="s">
        <v>279</v>
      </c>
      <c r="H406" s="61" t="s">
        <v>751</v>
      </c>
      <c r="I406" s="61" t="s">
        <v>281</v>
      </c>
      <c r="J406" s="62">
        <v>6.875</v>
      </c>
      <c r="K406" s="57" t="s">
        <v>105</v>
      </c>
      <c r="L406" s="57">
        <v>1960</v>
      </c>
      <c r="M406" s="65">
        <f>E406*'Unit Prices'!$D$18</f>
        <v>2621.9765260314143</v>
      </c>
      <c r="N406" s="65">
        <f>E406*(F406/12+2)*J406/27*'Unit Prices'!$D$37</f>
        <v>505.91354061756834</v>
      </c>
      <c r="O406" s="65">
        <f>E406*(F406/12+4)/9*'Unit Prices'!$D$38</f>
        <v>554.7359662156274</v>
      </c>
      <c r="P406" s="65">
        <v>0</v>
      </c>
      <c r="Q406" s="64">
        <f t="shared" si="12"/>
        <v>3682.6260328646099</v>
      </c>
      <c r="R406" s="99">
        <v>13288.27</v>
      </c>
      <c r="S406" s="26">
        <v>824</v>
      </c>
      <c r="T406" s="53">
        <f t="shared" si="13"/>
        <v>228.35808205887136</v>
      </c>
    </row>
    <row r="407" spans="2:20" x14ac:dyDescent="0.25">
      <c r="B407" s="50"/>
      <c r="C407" s="51"/>
      <c r="D407" s="57">
        <v>404</v>
      </c>
      <c r="E407" s="60">
        <v>220.166315</v>
      </c>
      <c r="F407" s="57">
        <v>10</v>
      </c>
      <c r="G407" s="57" t="s">
        <v>279</v>
      </c>
      <c r="H407" s="61" t="s">
        <v>655</v>
      </c>
      <c r="I407" s="61" t="s">
        <v>656</v>
      </c>
      <c r="J407" s="62">
        <v>6.6549999999999994</v>
      </c>
      <c r="K407" s="57" t="s">
        <v>105</v>
      </c>
      <c r="L407" s="57">
        <v>1960</v>
      </c>
      <c r="M407" s="65">
        <f>E407*'Unit Prices'!$D$12</f>
        <v>33026.441166737146</v>
      </c>
      <c r="N407" s="65">
        <f>E407*(F407/12+2)*J407/27*'Unit Prices'!$D$37</f>
        <v>7012.849890012777</v>
      </c>
      <c r="O407" s="65">
        <f>E407*(F407/12+4)/9*'Unit Prices'!$D$38</f>
        <v>8388.8482943539038</v>
      </c>
      <c r="P407" s="65">
        <v>0</v>
      </c>
      <c r="Q407" s="64">
        <f t="shared" si="12"/>
        <v>48428.139351103826</v>
      </c>
      <c r="R407" s="99">
        <v>13288.27</v>
      </c>
      <c r="S407" s="26">
        <v>824</v>
      </c>
      <c r="T407" s="53">
        <f t="shared" si="13"/>
        <v>3003.0084296382865</v>
      </c>
    </row>
    <row r="408" spans="2:20" x14ac:dyDescent="0.25">
      <c r="B408" s="50"/>
      <c r="C408" s="51"/>
      <c r="D408" s="57">
        <v>405</v>
      </c>
      <c r="E408" s="60">
        <v>130.648753</v>
      </c>
      <c r="F408" s="57">
        <v>10</v>
      </c>
      <c r="G408" s="57" t="s">
        <v>279</v>
      </c>
      <c r="H408" s="61" t="s">
        <v>539</v>
      </c>
      <c r="I408" s="61" t="s">
        <v>655</v>
      </c>
      <c r="J408" s="62">
        <v>6.59</v>
      </c>
      <c r="K408" s="57" t="s">
        <v>105</v>
      </c>
      <c r="L408" s="57">
        <v>1960</v>
      </c>
      <c r="M408" s="65">
        <f>E408*'Unit Prices'!$D$12</f>
        <v>19598.19945418114</v>
      </c>
      <c r="N408" s="65">
        <f>E408*(F408/12+2)*J408/27*'Unit Prices'!$D$37</f>
        <v>4120.8451292265654</v>
      </c>
      <c r="O408" s="65">
        <f>E408*(F408/12+4)/9*'Unit Prices'!$D$38</f>
        <v>4978.0211326310964</v>
      </c>
      <c r="P408" s="65">
        <v>0</v>
      </c>
      <c r="Q408" s="64">
        <f t="shared" si="12"/>
        <v>28697.0657160388</v>
      </c>
      <c r="R408" s="99">
        <v>13288.27</v>
      </c>
      <c r="S408" s="26">
        <v>824</v>
      </c>
      <c r="T408" s="53">
        <f t="shared" si="13"/>
        <v>1779.4929023880438</v>
      </c>
    </row>
    <row r="409" spans="2:20" x14ac:dyDescent="0.25">
      <c r="B409" s="50"/>
      <c r="C409" s="51"/>
      <c r="D409" s="57">
        <v>406</v>
      </c>
      <c r="E409" s="60">
        <v>241.13626199999999</v>
      </c>
      <c r="F409" s="57">
        <v>8</v>
      </c>
      <c r="G409" s="57" t="s">
        <v>279</v>
      </c>
      <c r="H409" s="61" t="s">
        <v>538</v>
      </c>
      <c r="I409" s="61" t="s">
        <v>539</v>
      </c>
      <c r="J409" s="62">
        <v>7.84</v>
      </c>
      <c r="K409" s="57" t="s">
        <v>105</v>
      </c>
      <c r="L409" s="57">
        <v>1960</v>
      </c>
      <c r="M409" s="65">
        <f>E409*'Unit Prices'!$D$9</f>
        <v>31772.769025748534</v>
      </c>
      <c r="N409" s="65">
        <f>E409*(F409/12+2)*J409/27*'Unit Prices'!$D$37</f>
        <v>8516.1883474143087</v>
      </c>
      <c r="O409" s="65">
        <f>E409*(F409/12+4)/9*'Unit Prices'!$D$38</f>
        <v>8871.0295285565717</v>
      </c>
      <c r="P409" s="65">
        <v>0</v>
      </c>
      <c r="Q409" s="64">
        <f t="shared" si="12"/>
        <v>49159.986901719414</v>
      </c>
      <c r="R409" s="99">
        <v>13288.27</v>
      </c>
      <c r="S409" s="26">
        <v>824</v>
      </c>
      <c r="T409" s="53">
        <f t="shared" si="13"/>
        <v>3048.3899865834151</v>
      </c>
    </row>
    <row r="410" spans="2:20" x14ac:dyDescent="0.25">
      <c r="B410" s="50"/>
      <c r="C410" s="51"/>
      <c r="D410" s="57">
        <v>407</v>
      </c>
      <c r="E410" s="60">
        <v>434.99099200000001</v>
      </c>
      <c r="F410" s="57">
        <v>12</v>
      </c>
      <c r="G410" s="57" t="s">
        <v>279</v>
      </c>
      <c r="H410" s="61" t="s">
        <v>744</v>
      </c>
      <c r="I410" s="61" t="s">
        <v>174</v>
      </c>
      <c r="J410" s="62">
        <v>9.5650000000000013</v>
      </c>
      <c r="K410" s="57" t="s">
        <v>105</v>
      </c>
      <c r="L410" s="57">
        <v>1960</v>
      </c>
      <c r="M410" s="65">
        <f>E410*'Unit Prices'!$D$16</f>
        <v>73628.49503276468</v>
      </c>
      <c r="N410" s="65">
        <f>E410*(F410/12+2)*J410/27*'Unit Prices'!$D$37</f>
        <v>21085.525598454919</v>
      </c>
      <c r="O410" s="65">
        <f>E410*(F410/12+4)/9*'Unit Prices'!$D$38</f>
        <v>17145.690792726306</v>
      </c>
      <c r="P410" s="65">
        <v>0</v>
      </c>
      <c r="Q410" s="64">
        <f t="shared" si="12"/>
        <v>111859.7114239459</v>
      </c>
      <c r="R410" s="99">
        <v>13288.27</v>
      </c>
      <c r="S410" s="26">
        <v>824</v>
      </c>
      <c r="T410" s="53">
        <f t="shared" si="13"/>
        <v>6936.3733739103309</v>
      </c>
    </row>
    <row r="411" spans="2:20" x14ac:dyDescent="0.25">
      <c r="B411" s="50"/>
      <c r="C411" s="51"/>
      <c r="D411" s="57">
        <v>408</v>
      </c>
      <c r="E411" s="60">
        <v>584.58236099999999</v>
      </c>
      <c r="F411" s="57">
        <v>12</v>
      </c>
      <c r="G411" s="57" t="s">
        <v>279</v>
      </c>
      <c r="H411" s="61" t="s">
        <v>745</v>
      </c>
      <c r="I411" s="61" t="s">
        <v>744</v>
      </c>
      <c r="J411" s="62">
        <v>9.5650000000000013</v>
      </c>
      <c r="K411" s="57" t="s">
        <v>105</v>
      </c>
      <c r="L411" s="57">
        <v>1960</v>
      </c>
      <c r="M411" s="65">
        <f>E411*'Unit Prices'!$D$16</f>
        <v>98948.990334793751</v>
      </c>
      <c r="N411" s="65">
        <f>E411*(F411/12+2)*J411/27*'Unit Prices'!$D$37</f>
        <v>28336.739297973123</v>
      </c>
      <c r="O411" s="65">
        <f>E411*(F411/12+4)/9*'Unit Prices'!$D$38</f>
        <v>23042.013717350506</v>
      </c>
      <c r="P411" s="65">
        <v>0</v>
      </c>
      <c r="Q411" s="64">
        <f t="shared" si="12"/>
        <v>150327.74335011738</v>
      </c>
      <c r="R411" s="99">
        <v>13288.27</v>
      </c>
      <c r="S411" s="26">
        <v>824</v>
      </c>
      <c r="T411" s="53">
        <f t="shared" si="13"/>
        <v>9321.7597565745364</v>
      </c>
    </row>
    <row r="412" spans="2:20" x14ac:dyDescent="0.25">
      <c r="B412" s="50"/>
      <c r="C412" s="51"/>
      <c r="D412" s="57">
        <v>409</v>
      </c>
      <c r="E412" s="60">
        <v>157.16201799999999</v>
      </c>
      <c r="F412" s="57">
        <v>10</v>
      </c>
      <c r="G412" s="57" t="s">
        <v>279</v>
      </c>
      <c r="H412" s="61" t="s">
        <v>699</v>
      </c>
      <c r="I412" s="61" t="s">
        <v>700</v>
      </c>
      <c r="J412" s="62">
        <v>8.1349999999999998</v>
      </c>
      <c r="K412" s="57" t="s">
        <v>105</v>
      </c>
      <c r="L412" s="57">
        <v>1960</v>
      </c>
      <c r="M412" s="65">
        <f>E412*'Unit Prices'!$D$13</f>
        <v>26442.643728476472</v>
      </c>
      <c r="N412" s="65">
        <f>E412*(F412/12+2)*J412/27*'Unit Prices'!$D$37</f>
        <v>6119.2861687243194</v>
      </c>
      <c r="O412" s="65">
        <f>E412*(F412/12+4)/9*'Unit Prices'!$D$38</f>
        <v>5988.2381491306587</v>
      </c>
      <c r="P412" s="65">
        <v>0</v>
      </c>
      <c r="Q412" s="64">
        <f t="shared" si="12"/>
        <v>38550.168046331455</v>
      </c>
      <c r="R412" s="99">
        <v>13288.27</v>
      </c>
      <c r="S412" s="26">
        <v>824</v>
      </c>
      <c r="T412" s="53">
        <f t="shared" si="13"/>
        <v>2390.4796087208579</v>
      </c>
    </row>
    <row r="413" spans="2:20" x14ac:dyDescent="0.25">
      <c r="B413" s="50"/>
      <c r="C413" s="51"/>
      <c r="D413" s="57">
        <v>410</v>
      </c>
      <c r="E413" s="60">
        <v>333.174688</v>
      </c>
      <c r="F413" s="57">
        <v>10</v>
      </c>
      <c r="G413" s="57" t="s">
        <v>279</v>
      </c>
      <c r="H413" s="61" t="s">
        <v>700</v>
      </c>
      <c r="I413" s="61" t="s">
        <v>704</v>
      </c>
      <c r="J413" s="62">
        <v>8.82</v>
      </c>
      <c r="K413" s="57" t="s">
        <v>105</v>
      </c>
      <c r="L413" s="57">
        <v>1960</v>
      </c>
      <c r="M413" s="65">
        <f>E413*'Unit Prices'!$D$13</f>
        <v>56056.925752444251</v>
      </c>
      <c r="N413" s="65">
        <f>E413*(F413/12+2)*J413/27*'Unit Prices'!$D$37</f>
        <v>14064.885286682547</v>
      </c>
      <c r="O413" s="65">
        <f>E413*(F413/12+4)/9*'Unit Prices'!$D$38</f>
        <v>12694.729950631614</v>
      </c>
      <c r="P413" s="65">
        <v>0</v>
      </c>
      <c r="Q413" s="64">
        <f t="shared" si="12"/>
        <v>82816.540989758418</v>
      </c>
      <c r="R413" s="99">
        <v>13288.27</v>
      </c>
      <c r="S413" s="26">
        <v>824</v>
      </c>
      <c r="T413" s="53">
        <f t="shared" si="13"/>
        <v>5135.4186643980693</v>
      </c>
    </row>
    <row r="414" spans="2:20" x14ac:dyDescent="0.25">
      <c r="B414" s="50"/>
      <c r="C414" s="51"/>
      <c r="D414" s="57">
        <v>411</v>
      </c>
      <c r="E414" s="60">
        <v>72.733378999999999</v>
      </c>
      <c r="F414" s="57">
        <v>10</v>
      </c>
      <c r="G414" s="57" t="s">
        <v>279</v>
      </c>
      <c r="H414" s="61" t="s">
        <v>704</v>
      </c>
      <c r="I414" s="61" t="s">
        <v>710</v>
      </c>
      <c r="J414" s="62">
        <v>9.995000000000001</v>
      </c>
      <c r="K414" s="57" t="s">
        <v>105</v>
      </c>
      <c r="L414" s="57">
        <v>1960</v>
      </c>
      <c r="M414" s="65">
        <f>E414*'Unit Prices'!$D$13</f>
        <v>12237.453123471936</v>
      </c>
      <c r="N414" s="65">
        <f>E414*(F414/12+2)*J414/27*'Unit Prices'!$D$37</f>
        <v>3479.462596175927</v>
      </c>
      <c r="O414" s="65">
        <f>E414*(F414/12+4)/9*'Unit Prices'!$D$38</f>
        <v>2771.3107809736748</v>
      </c>
      <c r="P414" s="65">
        <v>0</v>
      </c>
      <c r="Q414" s="64">
        <f t="shared" si="12"/>
        <v>18488.226500621538</v>
      </c>
      <c r="R414" s="99">
        <v>13288.27</v>
      </c>
      <c r="S414" s="26">
        <v>824</v>
      </c>
      <c r="T414" s="53">
        <f t="shared" si="13"/>
        <v>1146.4471023325193</v>
      </c>
    </row>
    <row r="415" spans="2:20" x14ac:dyDescent="0.25">
      <c r="B415" s="50"/>
      <c r="C415" s="51"/>
      <c r="D415" s="57">
        <v>412</v>
      </c>
      <c r="E415" s="60">
        <v>62.075651999999998</v>
      </c>
      <c r="F415" s="57">
        <v>10</v>
      </c>
      <c r="G415" s="57" t="s">
        <v>279</v>
      </c>
      <c r="H415" s="61" t="s">
        <v>710</v>
      </c>
      <c r="I415" s="61" t="s">
        <v>707</v>
      </c>
      <c r="J415" s="62">
        <v>10.455</v>
      </c>
      <c r="K415" s="57" t="s">
        <v>105</v>
      </c>
      <c r="L415" s="57">
        <v>1960</v>
      </c>
      <c r="M415" s="65">
        <f>E415*'Unit Prices'!$D$13</f>
        <v>10444.281455134333</v>
      </c>
      <c r="N415" s="65">
        <f>E415*(F415/12+2)*J415/27*'Unit Prices'!$D$37</f>
        <v>3106.2824036618144</v>
      </c>
      <c r="O415" s="65">
        <f>E415*(F415/12+4)/9*'Unit Prices'!$D$38</f>
        <v>2365.2266124411749</v>
      </c>
      <c r="P415" s="65">
        <v>0</v>
      </c>
      <c r="Q415" s="64">
        <f t="shared" si="12"/>
        <v>15915.790471237322</v>
      </c>
      <c r="R415" s="99">
        <v>13288.27</v>
      </c>
      <c r="S415" s="26">
        <v>824</v>
      </c>
      <c r="T415" s="53">
        <f t="shared" si="13"/>
        <v>986.93143263190416</v>
      </c>
    </row>
    <row r="416" spans="2:20" x14ac:dyDescent="0.25">
      <c r="B416" s="50"/>
      <c r="C416" s="51"/>
      <c r="D416" s="57">
        <v>413</v>
      </c>
      <c r="E416" s="60">
        <v>84.503483000000003</v>
      </c>
      <c r="F416" s="57">
        <v>10</v>
      </c>
      <c r="G416" s="57" t="s">
        <v>279</v>
      </c>
      <c r="H416" s="61" t="s">
        <v>707</v>
      </c>
      <c r="I416" s="61" t="s">
        <v>296</v>
      </c>
      <c r="J416" s="62">
        <v>9.3249999999999993</v>
      </c>
      <c r="K416" s="57" t="s">
        <v>105</v>
      </c>
      <c r="L416" s="57">
        <v>1960</v>
      </c>
      <c r="M416" s="65">
        <f>E416*'Unit Prices'!$D$13</f>
        <v>14217.783171913512</v>
      </c>
      <c r="N416" s="65">
        <f>E416*(F416/12+2)*J416/27*'Unit Prices'!$D$37</f>
        <v>3771.5429674156449</v>
      </c>
      <c r="O416" s="65">
        <f>E416*(F416/12+4)/9*'Unit Prices'!$D$38</f>
        <v>3219.7790985033939</v>
      </c>
      <c r="P416" s="65">
        <v>0</v>
      </c>
      <c r="Q416" s="64">
        <f t="shared" si="12"/>
        <v>21209.105237832551</v>
      </c>
      <c r="R416" s="99">
        <v>13288.27</v>
      </c>
      <c r="S416" s="26">
        <v>824</v>
      </c>
      <c r="T416" s="53">
        <f t="shared" si="13"/>
        <v>1315.167641534528</v>
      </c>
    </row>
    <row r="417" spans="2:20" x14ac:dyDescent="0.25">
      <c r="B417" s="50"/>
      <c r="C417" s="51"/>
      <c r="D417" s="57">
        <v>414</v>
      </c>
      <c r="E417" s="60">
        <v>315.981559</v>
      </c>
      <c r="F417" s="57">
        <v>10</v>
      </c>
      <c r="G417" s="57" t="s">
        <v>279</v>
      </c>
      <c r="H417" s="61" t="s">
        <v>296</v>
      </c>
      <c r="I417" s="61" t="s">
        <v>236</v>
      </c>
      <c r="J417" s="62">
        <v>7.9499999999999993</v>
      </c>
      <c r="K417" s="57" t="s">
        <v>105</v>
      </c>
      <c r="L417" s="57">
        <v>1960</v>
      </c>
      <c r="M417" s="65">
        <f>E417*'Unit Prices'!$D$12</f>
        <v>47399.377911590986</v>
      </c>
      <c r="N417" s="65">
        <f>E417*(F417/12+2)*J417/27*'Unit Prices'!$D$37</f>
        <v>12023.321930839946</v>
      </c>
      <c r="O417" s="65">
        <f>E417*(F417/12+4)/9*'Unit Prices'!$D$38</f>
        <v>12039.631776843058</v>
      </c>
      <c r="P417" s="65">
        <v>0</v>
      </c>
      <c r="Q417" s="64">
        <f t="shared" si="12"/>
        <v>71462.331619273988</v>
      </c>
      <c r="R417" s="99">
        <v>13288.27</v>
      </c>
      <c r="S417" s="26">
        <v>824</v>
      </c>
      <c r="T417" s="53">
        <f t="shared" si="13"/>
        <v>4431.3489456702619</v>
      </c>
    </row>
    <row r="418" spans="2:20" x14ac:dyDescent="0.25">
      <c r="B418" s="50"/>
      <c r="C418" s="51"/>
      <c r="D418" s="57">
        <v>415</v>
      </c>
      <c r="E418" s="60">
        <v>275.80302</v>
      </c>
      <c r="F418" s="57">
        <v>10</v>
      </c>
      <c r="G418" s="57" t="s">
        <v>279</v>
      </c>
      <c r="H418" s="61" t="s">
        <v>236</v>
      </c>
      <c r="I418" s="61" t="s">
        <v>706</v>
      </c>
      <c r="J418" s="62">
        <v>9.08</v>
      </c>
      <c r="K418" s="57" t="s">
        <v>105</v>
      </c>
      <c r="L418" s="57">
        <v>1960</v>
      </c>
      <c r="M418" s="65">
        <f>E418*'Unit Prices'!$D$13</f>
        <v>46404.093622021777</v>
      </c>
      <c r="N418" s="65">
        <f>E418*(F418/12+2)*J418/27*'Unit Prices'!$D$37</f>
        <v>11986.171170507499</v>
      </c>
      <c r="O418" s="65">
        <f>E418*(F418/12+4)/9*'Unit Prices'!$D$38</f>
        <v>10508.736061211979</v>
      </c>
      <c r="P418" s="65">
        <v>0</v>
      </c>
      <c r="Q418" s="64">
        <f t="shared" si="12"/>
        <v>68899.00085374125</v>
      </c>
      <c r="R418" s="99">
        <v>13288.27</v>
      </c>
      <c r="S418" s="26">
        <v>824</v>
      </c>
      <c r="T418" s="53">
        <f t="shared" si="13"/>
        <v>4272.3978895283426</v>
      </c>
    </row>
    <row r="419" spans="2:20" x14ac:dyDescent="0.25">
      <c r="B419" s="50"/>
      <c r="C419" s="51"/>
      <c r="D419" s="57">
        <v>416</v>
      </c>
      <c r="E419" s="60">
        <v>527.84021700000005</v>
      </c>
      <c r="F419" s="57">
        <v>12</v>
      </c>
      <c r="G419" s="57" t="s">
        <v>279</v>
      </c>
      <c r="H419" s="61" t="s">
        <v>706</v>
      </c>
      <c r="I419" s="61" t="s">
        <v>743</v>
      </c>
      <c r="J419" s="62">
        <v>10.315</v>
      </c>
      <c r="K419" s="57" t="s">
        <v>105</v>
      </c>
      <c r="L419" s="57">
        <v>1960</v>
      </c>
      <c r="M419" s="65">
        <f>E419*'Unit Prices'!$D$16</f>
        <v>89344.56462371508</v>
      </c>
      <c r="N419" s="65">
        <f>E419*(F419/12+2)*J419/27*'Unit Prices'!$D$37</f>
        <v>27592.490541725187</v>
      </c>
      <c r="O419" s="65">
        <f>E419*(F419/12+4)/9*'Unit Prices'!$D$38</f>
        <v>20805.454170525802</v>
      </c>
      <c r="P419" s="65">
        <v>0</v>
      </c>
      <c r="Q419" s="64">
        <f t="shared" si="12"/>
        <v>137742.50933596608</v>
      </c>
      <c r="R419" s="99">
        <v>13288.27</v>
      </c>
      <c r="S419" s="26">
        <v>824</v>
      </c>
      <c r="T419" s="53">
        <f t="shared" si="13"/>
        <v>8541.3547205795821</v>
      </c>
    </row>
    <row r="420" spans="2:20" x14ac:dyDescent="0.25">
      <c r="B420" s="50"/>
      <c r="C420" s="51"/>
      <c r="D420" s="57">
        <v>417</v>
      </c>
      <c r="E420" s="60">
        <v>160.48756900000001</v>
      </c>
      <c r="F420" s="57">
        <v>12</v>
      </c>
      <c r="G420" s="57" t="s">
        <v>279</v>
      </c>
      <c r="H420" s="61" t="s">
        <v>743</v>
      </c>
      <c r="I420" s="61" t="s">
        <v>589</v>
      </c>
      <c r="J420" s="62">
        <v>9.3449999999999989</v>
      </c>
      <c r="K420" s="57" t="s">
        <v>105</v>
      </c>
      <c r="L420" s="57">
        <v>1960</v>
      </c>
      <c r="M420" s="65">
        <f>E420*'Unit Prices'!$D$16</f>
        <v>27164.834201755097</v>
      </c>
      <c r="N420" s="65">
        <f>E420*(F420/12+2)*J420/27*'Unit Prices'!$D$37</f>
        <v>7600.4603477665096</v>
      </c>
      <c r="O420" s="65">
        <f>E420*(F420/12+4)/9*'Unit Prices'!$D$38</f>
        <v>6325.8096943541486</v>
      </c>
      <c r="P420" s="65">
        <v>0</v>
      </c>
      <c r="Q420" s="64">
        <f t="shared" si="12"/>
        <v>41091.10424387575</v>
      </c>
      <c r="R420" s="99">
        <v>13288.27</v>
      </c>
      <c r="S420" s="26">
        <v>824</v>
      </c>
      <c r="T420" s="53">
        <f t="shared" si="13"/>
        <v>2548.0419871776853</v>
      </c>
    </row>
    <row r="421" spans="2:20" x14ac:dyDescent="0.25">
      <c r="B421" s="50"/>
      <c r="C421" s="51"/>
      <c r="D421" s="57">
        <v>418</v>
      </c>
      <c r="E421" s="60">
        <v>139.73026300000001</v>
      </c>
      <c r="F421" s="57">
        <v>8</v>
      </c>
      <c r="G421" s="57" t="s">
        <v>279</v>
      </c>
      <c r="H421" s="61" t="s">
        <v>589</v>
      </c>
      <c r="I421" s="61" t="s">
        <v>455</v>
      </c>
      <c r="J421" s="62">
        <v>8.08</v>
      </c>
      <c r="K421" s="57" t="s">
        <v>105</v>
      </c>
      <c r="L421" s="57">
        <v>1960</v>
      </c>
      <c r="M421" s="65">
        <f>E421*'Unit Prices'!$D$10</f>
        <v>19260.988583230341</v>
      </c>
      <c r="N421" s="65">
        <f>E421*(F421/12+2)*J421/27*'Unit Prices'!$D$37</f>
        <v>5085.9080964869663</v>
      </c>
      <c r="O421" s="65">
        <f>E421*(F421/12+4)/9*'Unit Prices'!$D$38</f>
        <v>5140.4599160037415</v>
      </c>
      <c r="P421" s="65">
        <v>0</v>
      </c>
      <c r="Q421" s="64">
        <f t="shared" si="12"/>
        <v>29487.356595721045</v>
      </c>
      <c r="R421" s="99">
        <v>13288.27</v>
      </c>
      <c r="S421" s="26">
        <v>824</v>
      </c>
      <c r="T421" s="53">
        <f t="shared" si="13"/>
        <v>1828.4985054393192</v>
      </c>
    </row>
    <row r="422" spans="2:20" x14ac:dyDescent="0.25">
      <c r="B422" s="50"/>
      <c r="C422" s="51"/>
      <c r="D422" s="57">
        <v>419</v>
      </c>
      <c r="E422" s="60">
        <v>98.926261999999994</v>
      </c>
      <c r="F422" s="57">
        <v>8</v>
      </c>
      <c r="G422" s="57" t="s">
        <v>279</v>
      </c>
      <c r="H422" s="61" t="s">
        <v>308</v>
      </c>
      <c r="I422" s="61" t="s">
        <v>307</v>
      </c>
      <c r="J422" s="62">
        <v>11.035</v>
      </c>
      <c r="K422" s="57" t="s">
        <v>105</v>
      </c>
      <c r="L422" s="63">
        <v>35462</v>
      </c>
      <c r="M422" s="65">
        <f>E422*'Unit Prices'!$D$10</f>
        <v>13636.398887788921</v>
      </c>
      <c r="N422" s="65">
        <f>E422*(F422/12+2)*J422/27*'Unit Prices'!$D$37</f>
        <v>4917.5706446650574</v>
      </c>
      <c r="O422" s="65">
        <f>E422*(F422/12+4)/9*'Unit Prices'!$D$38</f>
        <v>3639.3439297475879</v>
      </c>
      <c r="P422" s="65">
        <v>0</v>
      </c>
      <c r="Q422" s="64">
        <f t="shared" si="12"/>
        <v>22193.313462201568</v>
      </c>
      <c r="R422" s="99">
        <v>13288.27</v>
      </c>
      <c r="S422" s="26">
        <v>5769</v>
      </c>
      <c r="T422" s="53">
        <f t="shared" si="13"/>
        <v>9635.0559827156467</v>
      </c>
    </row>
    <row r="423" spans="2:20" x14ac:dyDescent="0.25">
      <c r="B423" s="50"/>
      <c r="C423" s="51"/>
      <c r="D423" s="57">
        <v>420</v>
      </c>
      <c r="E423" s="60">
        <v>56.698149999999998</v>
      </c>
      <c r="F423" s="57">
        <v>8</v>
      </c>
      <c r="G423" s="57" t="s">
        <v>279</v>
      </c>
      <c r="H423" s="61" t="s">
        <v>307</v>
      </c>
      <c r="I423" s="61" t="s">
        <v>307</v>
      </c>
      <c r="J423" s="62">
        <v>9.56</v>
      </c>
      <c r="K423" s="57" t="s">
        <v>105</v>
      </c>
      <c r="L423" s="63">
        <v>35462</v>
      </c>
      <c r="M423" s="65">
        <f>E423*'Unit Prices'!$D$10</f>
        <v>7815.5039316019984</v>
      </c>
      <c r="N423" s="65">
        <f>E423*(F423/12+2)*J423/27*'Unit Prices'!$D$37</f>
        <v>2441.7064570625857</v>
      </c>
      <c r="O423" s="65">
        <f>E423*(F423/12+4)/9*'Unit Prices'!$D$38</f>
        <v>2085.8371059286378</v>
      </c>
      <c r="P423" s="65">
        <v>0</v>
      </c>
      <c r="Q423" s="64">
        <f t="shared" si="12"/>
        <v>12343.047494593222</v>
      </c>
      <c r="R423" s="99">
        <v>13288.27</v>
      </c>
      <c r="S423" s="26">
        <v>5769</v>
      </c>
      <c r="T423" s="53">
        <f t="shared" si="13"/>
        <v>5358.6389346625474</v>
      </c>
    </row>
    <row r="424" spans="2:20" x14ac:dyDescent="0.25">
      <c r="B424" s="50"/>
      <c r="C424" s="51"/>
      <c r="D424" s="57">
        <v>421</v>
      </c>
      <c r="E424" s="60">
        <v>8.3030449999999991</v>
      </c>
      <c r="F424" s="57">
        <v>8</v>
      </c>
      <c r="G424" s="57" t="s">
        <v>279</v>
      </c>
      <c r="H424" s="61" t="s">
        <v>305</v>
      </c>
      <c r="I424" s="61" t="s">
        <v>306</v>
      </c>
      <c r="J424" s="62">
        <v>8.870000000000001</v>
      </c>
      <c r="K424" s="57" t="s">
        <v>105</v>
      </c>
      <c r="L424" s="63">
        <v>35462</v>
      </c>
      <c r="M424" s="65">
        <f>E424*'Unit Prices'!$D$10</f>
        <v>1144.5255416934822</v>
      </c>
      <c r="N424" s="65">
        <f>E424*(F424/12+2)*J424/27*'Unit Prices'!$D$37</f>
        <v>331.76279590918921</v>
      </c>
      <c r="O424" s="65">
        <f>E424*(F424/12+4)/9*'Unit Prices'!$D$38</f>
        <v>305.45616308812987</v>
      </c>
      <c r="P424" s="65">
        <v>0</v>
      </c>
      <c r="Q424" s="64">
        <f t="shared" si="12"/>
        <v>1781.7445006908013</v>
      </c>
      <c r="R424" s="99">
        <v>13288.27</v>
      </c>
      <c r="S424" s="26">
        <v>5769</v>
      </c>
      <c r="T424" s="53">
        <f t="shared" si="13"/>
        <v>773.5306420237722</v>
      </c>
    </row>
    <row r="425" spans="2:20" x14ac:dyDescent="0.25">
      <c r="B425" s="50"/>
      <c r="C425" s="51"/>
      <c r="D425" s="57">
        <v>422</v>
      </c>
      <c r="E425" s="60">
        <v>639.45313099999998</v>
      </c>
      <c r="F425" s="57">
        <v>6</v>
      </c>
      <c r="G425" s="57" t="s">
        <v>279</v>
      </c>
      <c r="H425" s="61" t="s">
        <v>295</v>
      </c>
      <c r="I425" s="61" t="s">
        <v>296</v>
      </c>
      <c r="J425" s="62">
        <v>8.0449999999999999</v>
      </c>
      <c r="K425" s="57" t="s">
        <v>105</v>
      </c>
      <c r="L425" s="57">
        <v>1960</v>
      </c>
      <c r="M425" s="65">
        <f>E425*'Unit Prices'!$D$7</f>
        <v>84256.081874797906</v>
      </c>
      <c r="N425" s="65">
        <f>E425*(F425/12+2)*J425/27*'Unit Prices'!$D$37</f>
        <v>21725.646752652221</v>
      </c>
      <c r="O425" s="65">
        <f>E425*(F425/12+4)/9*'Unit Prices'!$D$38</f>
        <v>22684.329735522515</v>
      </c>
      <c r="P425" s="65">
        <v>0</v>
      </c>
      <c r="Q425" s="64">
        <f t="shared" si="12"/>
        <v>128666.05836297263</v>
      </c>
      <c r="R425" s="99">
        <v>13288.27</v>
      </c>
      <c r="S425" s="26">
        <v>824</v>
      </c>
      <c r="T425" s="53">
        <f t="shared" si="13"/>
        <v>7978.5278362863965</v>
      </c>
    </row>
    <row r="426" spans="2:20" x14ac:dyDescent="0.25">
      <c r="B426" s="50"/>
      <c r="C426" s="51"/>
      <c r="D426" s="57">
        <v>423</v>
      </c>
      <c r="E426" s="60">
        <v>72.661163999999999</v>
      </c>
      <c r="F426" s="57">
        <v>8</v>
      </c>
      <c r="G426" s="57" t="s">
        <v>102</v>
      </c>
      <c r="H426" s="61" t="s">
        <v>106</v>
      </c>
      <c r="I426" s="61" t="s">
        <v>107</v>
      </c>
      <c r="J426" s="62">
        <v>3.3250000000000002</v>
      </c>
      <c r="K426" s="57" t="s">
        <v>105</v>
      </c>
      <c r="L426" s="57">
        <v>1960</v>
      </c>
      <c r="M426" s="65">
        <f>E426*'Unit Prices'!$D$9</f>
        <v>9574.0323822139799</v>
      </c>
      <c r="N426" s="65">
        <f>E426*(F426/12+2)*J426/27*'Unit Prices'!$D$37</f>
        <v>1088.3301767815894</v>
      </c>
      <c r="O426" s="65">
        <f>E426*(F426/12+4)/9*'Unit Prices'!$D$38</f>
        <v>2673.0916622705704</v>
      </c>
      <c r="P426" s="65">
        <v>0</v>
      </c>
      <c r="Q426" s="64">
        <f t="shared" si="12"/>
        <v>13335.45422126614</v>
      </c>
      <c r="R426" s="99">
        <v>13288.27</v>
      </c>
      <c r="S426" s="26">
        <v>824</v>
      </c>
      <c r="T426" s="53">
        <f t="shared" si="13"/>
        <v>826.92587359553204</v>
      </c>
    </row>
    <row r="427" spans="2:20" x14ac:dyDescent="0.25">
      <c r="B427" s="50"/>
      <c r="C427" s="51"/>
      <c r="D427" s="57">
        <v>424</v>
      </c>
      <c r="E427" s="60">
        <v>94.867375999999993</v>
      </c>
      <c r="F427" s="57">
        <v>8</v>
      </c>
      <c r="G427" s="57" t="s">
        <v>102</v>
      </c>
      <c r="H427" s="61" t="s">
        <v>107</v>
      </c>
      <c r="I427" s="61" t="s">
        <v>108</v>
      </c>
      <c r="J427" s="62">
        <v>4.54</v>
      </c>
      <c r="K427" s="57" t="s">
        <v>105</v>
      </c>
      <c r="L427" s="57">
        <v>1960</v>
      </c>
      <c r="M427" s="65">
        <f>E427*'Unit Prices'!$D$9</f>
        <v>12499.983207531184</v>
      </c>
      <c r="N427" s="65">
        <f>E427*(F427/12+2)*J427/27*'Unit Prices'!$D$37</f>
        <v>1940.1683337501395</v>
      </c>
      <c r="O427" s="65">
        <f>E427*(F427/12+4)/9*'Unit Prices'!$D$38</f>
        <v>3490.0238015329237</v>
      </c>
      <c r="P427" s="65">
        <v>0</v>
      </c>
      <c r="Q427" s="64">
        <f t="shared" si="12"/>
        <v>17930.175342814247</v>
      </c>
      <c r="R427" s="99">
        <v>13288.27</v>
      </c>
      <c r="S427" s="26">
        <v>824</v>
      </c>
      <c r="T427" s="53">
        <f t="shared" si="13"/>
        <v>1111.8425861665166</v>
      </c>
    </row>
    <row r="428" spans="2:20" x14ac:dyDescent="0.25">
      <c r="B428" s="50"/>
      <c r="C428" s="51"/>
      <c r="D428" s="57">
        <v>425</v>
      </c>
      <c r="E428" s="60">
        <v>311.008533</v>
      </c>
      <c r="F428" s="57">
        <v>8</v>
      </c>
      <c r="G428" s="57" t="s">
        <v>233</v>
      </c>
      <c r="H428" s="61" t="s">
        <v>108</v>
      </c>
      <c r="I428" s="61" t="s">
        <v>236</v>
      </c>
      <c r="J428" s="62">
        <v>6.48</v>
      </c>
      <c r="K428" s="57" t="s">
        <v>105</v>
      </c>
      <c r="L428" s="57">
        <v>1960</v>
      </c>
      <c r="M428" s="65">
        <f>E428*'Unit Prices'!$D$9</f>
        <v>40979.329289121568</v>
      </c>
      <c r="N428" s="65">
        <f>E428*(F428/12+2)*J428/27*'Unit Prices'!$D$37</f>
        <v>9078.4975655900107</v>
      </c>
      <c r="O428" s="65">
        <f>E428*(F428/12+4)/9*'Unit Prices'!$D$38</f>
        <v>11441.52213770346</v>
      </c>
      <c r="P428" s="65">
        <v>0</v>
      </c>
      <c r="Q428" s="64">
        <f t="shared" si="12"/>
        <v>61499.348992415042</v>
      </c>
      <c r="R428" s="99">
        <v>13288.27</v>
      </c>
      <c r="S428" s="26">
        <v>824</v>
      </c>
      <c r="T428" s="53">
        <f t="shared" si="13"/>
        <v>3813.5486086413052</v>
      </c>
    </row>
    <row r="429" spans="2:20" x14ac:dyDescent="0.25">
      <c r="B429" s="50"/>
      <c r="C429" s="51"/>
      <c r="D429" s="57">
        <v>426</v>
      </c>
      <c r="E429" s="60">
        <v>219.67451199999999</v>
      </c>
      <c r="F429" s="57">
        <v>8</v>
      </c>
      <c r="G429" s="57" t="s">
        <v>279</v>
      </c>
      <c r="H429" s="61" t="s">
        <v>402</v>
      </c>
      <c r="I429" s="61" t="s">
        <v>403</v>
      </c>
      <c r="J429" s="62">
        <v>6.47</v>
      </c>
      <c r="K429" s="57" t="s">
        <v>105</v>
      </c>
      <c r="L429" s="57">
        <v>1960</v>
      </c>
      <c r="M429" s="65">
        <f>E429*'Unit Prices'!$D$9</f>
        <v>28944.910536184827</v>
      </c>
      <c r="N429" s="65">
        <f>E429*(F429/12+2)*J429/27*'Unit Prices'!$D$37</f>
        <v>6402.5152536449859</v>
      </c>
      <c r="O429" s="65">
        <f>E429*(F429/12+4)/9*'Unit Prices'!$D$38</f>
        <v>8081.4849930088694</v>
      </c>
      <c r="P429" s="65">
        <v>0</v>
      </c>
      <c r="Q429" s="64">
        <f t="shared" si="12"/>
        <v>43428.910782838677</v>
      </c>
      <c r="R429" s="99">
        <v>13288.27</v>
      </c>
      <c r="S429" s="26">
        <v>824</v>
      </c>
      <c r="T429" s="53">
        <f t="shared" si="13"/>
        <v>2693.0083814566583</v>
      </c>
    </row>
    <row r="430" spans="2:20" x14ac:dyDescent="0.25">
      <c r="B430" s="50"/>
      <c r="C430" s="51"/>
      <c r="D430" s="57">
        <v>427</v>
      </c>
      <c r="E430" s="60">
        <v>407.00874800000003</v>
      </c>
      <c r="F430" s="57">
        <v>8</v>
      </c>
      <c r="G430" s="57" t="s">
        <v>279</v>
      </c>
      <c r="H430" s="61" t="s">
        <v>403</v>
      </c>
      <c r="I430" s="61" t="s">
        <v>619</v>
      </c>
      <c r="J430" s="62">
        <v>9.66</v>
      </c>
      <c r="K430" s="57" t="s">
        <v>105</v>
      </c>
      <c r="L430" s="57">
        <v>1960</v>
      </c>
      <c r="M430" s="65">
        <f>E430*'Unit Prices'!$D$10</f>
        <v>56103.74359993064</v>
      </c>
      <c r="N430" s="65">
        <f>E430*(F430/12+2)*J430/27*'Unit Prices'!$D$37</f>
        <v>17711.18180311536</v>
      </c>
      <c r="O430" s="65">
        <f>E430*(F430/12+4)/9*'Unit Prices'!$D$38</f>
        <v>14973.221331136174</v>
      </c>
      <c r="P430" s="65">
        <v>0</v>
      </c>
      <c r="Q430" s="64">
        <f t="shared" si="12"/>
        <v>88788.14673418217</v>
      </c>
      <c r="R430" s="99">
        <v>13288.27</v>
      </c>
      <c r="S430" s="26">
        <v>824</v>
      </c>
      <c r="T430" s="53">
        <f t="shared" si="13"/>
        <v>5505.7154098288274</v>
      </c>
    </row>
    <row r="431" spans="2:20" x14ac:dyDescent="0.25">
      <c r="B431" s="50"/>
      <c r="C431" s="51"/>
      <c r="D431" s="57">
        <v>428</v>
      </c>
      <c r="E431" s="60">
        <v>537.73612500000002</v>
      </c>
      <c r="F431" s="57">
        <v>8</v>
      </c>
      <c r="G431" s="57" t="s">
        <v>279</v>
      </c>
      <c r="H431" s="61" t="s">
        <v>619</v>
      </c>
      <c r="I431" s="61" t="s">
        <v>174</v>
      </c>
      <c r="J431" s="62">
        <v>9.0650000000000013</v>
      </c>
      <c r="K431" s="57" t="s">
        <v>105</v>
      </c>
      <c r="L431" s="57">
        <v>1960</v>
      </c>
      <c r="M431" s="65">
        <f>E431*'Unit Prices'!$D$10</f>
        <v>74123.737707525273</v>
      </c>
      <c r="N431" s="65">
        <f>E431*(F431/12+2)*J431/27*'Unit Prices'!$D$37</f>
        <v>21958.551709761985</v>
      </c>
      <c r="O431" s="65">
        <f>E431*(F431/12+4)/9*'Unit Prices'!$D$38</f>
        <v>19782.479017803587</v>
      </c>
      <c r="P431" s="65">
        <v>0</v>
      </c>
      <c r="Q431" s="64">
        <f t="shared" si="12"/>
        <v>115864.76843509085</v>
      </c>
      <c r="R431" s="99">
        <v>13288.27</v>
      </c>
      <c r="S431" s="26">
        <v>824</v>
      </c>
      <c r="T431" s="53">
        <f t="shared" si="13"/>
        <v>7184.7252645013132</v>
      </c>
    </row>
    <row r="432" spans="2:20" x14ac:dyDescent="0.25">
      <c r="B432" s="50"/>
      <c r="C432" s="51"/>
      <c r="D432" s="57">
        <v>429</v>
      </c>
      <c r="E432" s="60">
        <v>157.19252499999999</v>
      </c>
      <c r="F432" s="57">
        <v>8</v>
      </c>
      <c r="G432" s="57" t="s">
        <v>279</v>
      </c>
      <c r="H432" s="61" t="s">
        <v>506</v>
      </c>
      <c r="I432" s="61" t="s">
        <v>507</v>
      </c>
      <c r="J432" s="62">
        <v>7.56</v>
      </c>
      <c r="K432" s="57" t="s">
        <v>105</v>
      </c>
      <c r="L432" s="57">
        <v>1960</v>
      </c>
      <c r="M432" s="65">
        <f>E432*'Unit Prices'!$D$9</f>
        <v>20712.114171360929</v>
      </c>
      <c r="N432" s="65">
        <f>E432*(F432/12+2)*J432/27*'Unit Prices'!$D$37</f>
        <v>5353.2848935209795</v>
      </c>
      <c r="O432" s="65">
        <f>E432*(F432/12+4)/9*'Unit Prices'!$D$38</f>
        <v>5782.8694837417988</v>
      </c>
      <c r="P432" s="65">
        <v>0</v>
      </c>
      <c r="Q432" s="64">
        <f t="shared" si="12"/>
        <v>31848.26854862371</v>
      </c>
      <c r="R432" s="99">
        <v>13288.27</v>
      </c>
      <c r="S432" s="26">
        <v>824</v>
      </c>
      <c r="T432" s="53">
        <f t="shared" si="13"/>
        <v>1974.897656660042</v>
      </c>
    </row>
    <row r="433" spans="2:20" x14ac:dyDescent="0.25">
      <c r="B433" s="50"/>
      <c r="C433" s="51"/>
      <c r="D433" s="57">
        <v>430</v>
      </c>
      <c r="E433" s="60">
        <v>153.75465600000001</v>
      </c>
      <c r="F433" s="57">
        <v>10</v>
      </c>
      <c r="G433" s="57" t="s">
        <v>279</v>
      </c>
      <c r="H433" s="61" t="s">
        <v>507</v>
      </c>
      <c r="I433" s="61" t="s">
        <v>702</v>
      </c>
      <c r="J433" s="62">
        <v>9.3449999999999989</v>
      </c>
      <c r="K433" s="57" t="s">
        <v>105</v>
      </c>
      <c r="L433" s="57">
        <v>1960</v>
      </c>
      <c r="M433" s="65">
        <f>E433*'Unit Prices'!$D$13</f>
        <v>25869.352162444608</v>
      </c>
      <c r="N433" s="65">
        <f>E433*(F433/12+2)*J433/27*'Unit Prices'!$D$37</f>
        <v>6877.0659827422387</v>
      </c>
      <c r="O433" s="65">
        <f>E433*(F433/12+4)/9*'Unit Prices'!$D$38</f>
        <v>5858.4097378137594</v>
      </c>
      <c r="P433" s="65">
        <v>0</v>
      </c>
      <c r="Q433" s="64">
        <f t="shared" si="12"/>
        <v>38604.827883000602</v>
      </c>
      <c r="R433" s="99">
        <v>13288.27</v>
      </c>
      <c r="S433" s="26">
        <v>824</v>
      </c>
      <c r="T433" s="53">
        <f t="shared" si="13"/>
        <v>2393.8690420643543</v>
      </c>
    </row>
    <row r="434" spans="2:20" x14ac:dyDescent="0.25">
      <c r="B434" s="50"/>
      <c r="C434" s="51"/>
      <c r="D434" s="57">
        <v>431</v>
      </c>
      <c r="E434" s="60">
        <v>299.86992400000003</v>
      </c>
      <c r="F434" s="57">
        <v>10</v>
      </c>
      <c r="G434" s="57" t="s">
        <v>279</v>
      </c>
      <c r="H434" s="61" t="s">
        <v>591</v>
      </c>
      <c r="I434" s="61" t="s">
        <v>507</v>
      </c>
      <c r="J434" s="62">
        <v>8.8949999999999996</v>
      </c>
      <c r="K434" s="57" t="s">
        <v>105</v>
      </c>
      <c r="L434" s="57">
        <v>1960</v>
      </c>
      <c r="M434" s="65">
        <f>E434*'Unit Prices'!$D$13</f>
        <v>50453.370770648398</v>
      </c>
      <c r="N434" s="65">
        <f>E434*(F434/12+2)*J434/27*'Unit Prices'!$D$37</f>
        <v>12766.577076779779</v>
      </c>
      <c r="O434" s="65">
        <f>E434*(F434/12+4)/9*'Unit Prices'!$D$38</f>
        <v>11425.741037975929</v>
      </c>
      <c r="P434" s="65">
        <v>0</v>
      </c>
      <c r="Q434" s="64">
        <f t="shared" si="12"/>
        <v>74645.688885404103</v>
      </c>
      <c r="R434" s="99">
        <v>13288.27</v>
      </c>
      <c r="S434" s="26">
        <v>824</v>
      </c>
      <c r="T434" s="53">
        <f t="shared" si="13"/>
        <v>4628.7475827608096</v>
      </c>
    </row>
    <row r="435" spans="2:20" x14ac:dyDescent="0.25">
      <c r="B435" s="50"/>
      <c r="C435" s="51"/>
      <c r="D435" s="57">
        <v>432</v>
      </c>
      <c r="E435" s="60">
        <v>305.86440099999999</v>
      </c>
      <c r="F435" s="57">
        <v>10</v>
      </c>
      <c r="G435" s="57" t="s">
        <v>279</v>
      </c>
      <c r="H435" s="61" t="s">
        <v>702</v>
      </c>
      <c r="I435" s="61" t="s">
        <v>699</v>
      </c>
      <c r="J435" s="62">
        <v>8.67</v>
      </c>
      <c r="K435" s="57" t="s">
        <v>105</v>
      </c>
      <c r="L435" s="57">
        <v>1960</v>
      </c>
      <c r="M435" s="65">
        <f>E435*'Unit Prices'!$D$13</f>
        <v>51461.946644556723</v>
      </c>
      <c r="N435" s="65">
        <f>E435*(F435/12+2)*J435/27*'Unit Prices'!$D$37</f>
        <v>12692.396780356787</v>
      </c>
      <c r="O435" s="65">
        <f>E435*(F435/12+4)/9*'Unit Prices'!$D$38</f>
        <v>11654.144543557579</v>
      </c>
      <c r="P435" s="65">
        <v>0</v>
      </c>
      <c r="Q435" s="64">
        <f t="shared" si="12"/>
        <v>75808.48796847109</v>
      </c>
      <c r="R435" s="99">
        <v>13288.27</v>
      </c>
      <c r="S435" s="26">
        <v>824</v>
      </c>
      <c r="T435" s="53">
        <f t="shared" si="13"/>
        <v>4700.8522618836141</v>
      </c>
    </row>
    <row r="436" spans="2:20" x14ac:dyDescent="0.25">
      <c r="B436" s="50"/>
      <c r="C436" s="51"/>
      <c r="D436" s="57">
        <v>433</v>
      </c>
      <c r="E436" s="60">
        <v>343.572699</v>
      </c>
      <c r="F436" s="57">
        <v>8</v>
      </c>
      <c r="G436" s="57" t="s">
        <v>279</v>
      </c>
      <c r="H436" s="61" t="s">
        <v>590</v>
      </c>
      <c r="I436" s="61" t="s">
        <v>591</v>
      </c>
      <c r="J436" s="62">
        <v>8.0850000000000009</v>
      </c>
      <c r="K436" s="57" t="s">
        <v>105</v>
      </c>
      <c r="L436" s="57">
        <v>1960</v>
      </c>
      <c r="M436" s="65">
        <f>E436*'Unit Prices'!$D$10</f>
        <v>47359.460226226256</v>
      </c>
      <c r="N436" s="65">
        <f>E436*(F436/12+2)*J436/27*'Unit Prices'!$D$37</f>
        <v>12513.112285262721</v>
      </c>
      <c r="O436" s="65">
        <f>E436*(F436/12+4)/9*'Unit Prices'!$D$38</f>
        <v>12639.507358851235</v>
      </c>
      <c r="P436" s="65">
        <v>0</v>
      </c>
      <c r="Q436" s="64">
        <f t="shared" si="12"/>
        <v>72512.079870340211</v>
      </c>
      <c r="R436" s="99">
        <v>13288.27</v>
      </c>
      <c r="S436" s="26">
        <v>824</v>
      </c>
      <c r="T436" s="53">
        <f t="shared" si="13"/>
        <v>4496.4433905361893</v>
      </c>
    </row>
    <row r="437" spans="2:20" x14ac:dyDescent="0.25">
      <c r="B437" s="50"/>
      <c r="C437" s="51"/>
      <c r="D437" s="57">
        <v>434</v>
      </c>
      <c r="E437" s="60">
        <v>48.048848999999997</v>
      </c>
      <c r="F437" s="57">
        <v>10</v>
      </c>
      <c r="G437" s="57" t="s">
        <v>279</v>
      </c>
      <c r="H437" s="61" t="s">
        <v>657</v>
      </c>
      <c r="I437" s="61" t="s">
        <v>658</v>
      </c>
      <c r="J437" s="62">
        <v>6.7649999999999997</v>
      </c>
      <c r="K437" s="57" t="s">
        <v>105</v>
      </c>
      <c r="L437" s="57">
        <v>1960</v>
      </c>
      <c r="M437" s="65">
        <f>E437*'Unit Prices'!$D$12</f>
        <v>7207.6533807087471</v>
      </c>
      <c r="N437" s="65">
        <f>E437*(F437/12+2)*J437/27*'Unit Prices'!$D$37</f>
        <v>1555.7736055713394</v>
      </c>
      <c r="O437" s="65">
        <f>E437*(F437/12+4)/9*'Unit Prices'!$D$38</f>
        <v>1830.7728181730176</v>
      </c>
      <c r="P437" s="65">
        <v>0</v>
      </c>
      <c r="Q437" s="64">
        <f t="shared" si="12"/>
        <v>10594.199804453105</v>
      </c>
      <c r="R437" s="99">
        <v>13288.27</v>
      </c>
      <c r="S437" s="26">
        <v>824</v>
      </c>
      <c r="T437" s="53">
        <f t="shared" si="13"/>
        <v>656.9418471230158</v>
      </c>
    </row>
    <row r="438" spans="2:20" x14ac:dyDescent="0.25">
      <c r="B438" s="50"/>
      <c r="C438" s="51"/>
      <c r="D438" s="57">
        <v>435</v>
      </c>
      <c r="E438" s="60">
        <v>20.982061999999999</v>
      </c>
      <c r="F438" s="57">
        <v>10</v>
      </c>
      <c r="G438" s="57" t="s">
        <v>279</v>
      </c>
      <c r="H438" s="61" t="s">
        <v>658</v>
      </c>
      <c r="I438" s="61" t="s">
        <v>664</v>
      </c>
      <c r="J438" s="62">
        <v>7.24</v>
      </c>
      <c r="K438" s="57" t="s">
        <v>105</v>
      </c>
      <c r="L438" s="57">
        <v>1960</v>
      </c>
      <c r="M438" s="65">
        <f>E438*'Unit Prices'!$D$12</f>
        <v>3147.4516717047795</v>
      </c>
      <c r="N438" s="65">
        <f>E438*(F438/12+2)*J438/27*'Unit Prices'!$D$37</f>
        <v>727.08023977744824</v>
      </c>
      <c r="O438" s="65">
        <f>E438*(F438/12+4)/9*'Unit Prices'!$D$38</f>
        <v>799.46532702211005</v>
      </c>
      <c r="P438" s="65">
        <v>0</v>
      </c>
      <c r="Q438" s="64">
        <f t="shared" si="12"/>
        <v>4673.9972385043375</v>
      </c>
      <c r="R438" s="99">
        <v>13288.27</v>
      </c>
      <c r="S438" s="26">
        <v>824</v>
      </c>
      <c r="T438" s="53">
        <f t="shared" si="13"/>
        <v>289.83259103913258</v>
      </c>
    </row>
    <row r="439" spans="2:20" x14ac:dyDescent="0.25">
      <c r="B439" s="50"/>
      <c r="C439" s="51"/>
      <c r="D439" s="57">
        <v>436</v>
      </c>
      <c r="E439" s="60">
        <v>376.871578</v>
      </c>
      <c r="F439" s="57">
        <v>10</v>
      </c>
      <c r="G439" s="57" t="s">
        <v>279</v>
      </c>
      <c r="H439" s="61" t="s">
        <v>680</v>
      </c>
      <c r="I439" s="61" t="s">
        <v>663</v>
      </c>
      <c r="J439" s="62">
        <v>7.83</v>
      </c>
      <c r="K439" s="57" t="s">
        <v>105</v>
      </c>
      <c r="L439" s="57">
        <v>1960</v>
      </c>
      <c r="M439" s="65">
        <f>E439*'Unit Prices'!$D$12</f>
        <v>56533.293924787678</v>
      </c>
      <c r="N439" s="65">
        <f>E439*(F439/12+2)*J439/27*'Unit Prices'!$D$37</f>
        <v>14123.773938304223</v>
      </c>
      <c r="O439" s="65">
        <f>E439*(F439/12+4)/9*'Unit Prices'!$D$38</f>
        <v>14359.683016431305</v>
      </c>
      <c r="P439" s="65">
        <v>0</v>
      </c>
      <c r="Q439" s="64">
        <f t="shared" si="12"/>
        <v>85016.750879523199</v>
      </c>
      <c r="R439" s="99">
        <v>13288.27</v>
      </c>
      <c r="S439" s="26">
        <v>824</v>
      </c>
      <c r="T439" s="53">
        <f t="shared" si="13"/>
        <v>5271.8527486818903</v>
      </c>
    </row>
    <row r="440" spans="2:20" x14ac:dyDescent="0.25">
      <c r="B440" s="50"/>
      <c r="C440" s="51"/>
      <c r="D440" s="57">
        <v>437</v>
      </c>
      <c r="E440" s="60">
        <v>381.34291100000002</v>
      </c>
      <c r="F440" s="57">
        <v>10</v>
      </c>
      <c r="G440" s="57" t="s">
        <v>279</v>
      </c>
      <c r="H440" s="61" t="s">
        <v>663</v>
      </c>
      <c r="I440" s="61" t="s">
        <v>657</v>
      </c>
      <c r="J440" s="62">
        <v>7.15</v>
      </c>
      <c r="K440" s="57" t="s">
        <v>105</v>
      </c>
      <c r="L440" s="57">
        <v>1960</v>
      </c>
      <c r="M440" s="65">
        <f>E440*'Unit Prices'!$D$12</f>
        <v>57204.024214575154</v>
      </c>
      <c r="N440" s="65">
        <f>E440*(F440/12+2)*J440/27*'Unit Prices'!$D$37</f>
        <v>13050.204848501524</v>
      </c>
      <c r="O440" s="65">
        <f>E440*(F440/12+4)/9*'Unit Prices'!$D$38</f>
        <v>14530.051195644091</v>
      </c>
      <c r="P440" s="65">
        <v>0</v>
      </c>
      <c r="Q440" s="64">
        <f t="shared" si="12"/>
        <v>84784.28025872077</v>
      </c>
      <c r="R440" s="99">
        <v>13288.27</v>
      </c>
      <c r="S440" s="26">
        <v>824</v>
      </c>
      <c r="T440" s="53">
        <f t="shared" si="13"/>
        <v>5257.4373438518269</v>
      </c>
    </row>
    <row r="441" spans="2:20" x14ac:dyDescent="0.25">
      <c r="B441" s="50"/>
      <c r="C441" s="51"/>
      <c r="D441" s="57">
        <v>438</v>
      </c>
      <c r="E441" s="60">
        <v>322.35754500000002</v>
      </c>
      <c r="F441" s="57">
        <v>8</v>
      </c>
      <c r="G441" s="57" t="s">
        <v>64</v>
      </c>
      <c r="H441" s="61" t="s">
        <v>161</v>
      </c>
      <c r="I441" s="61" t="s">
        <v>177</v>
      </c>
      <c r="J441" s="62">
        <v>7.375</v>
      </c>
      <c r="K441" s="57" t="s">
        <v>105</v>
      </c>
      <c r="L441" s="57">
        <v>1990</v>
      </c>
      <c r="M441" s="65">
        <f>E441*'Unit Prices'!$D$9</f>
        <v>42474.705944443725</v>
      </c>
      <c r="N441" s="65">
        <f>E441*(F441/12+2)*J441/27*'Unit Prices'!$D$37</f>
        <v>10709.434404795642</v>
      </c>
      <c r="O441" s="65">
        <f>E441*(F441/12+4)/9*'Unit Prices'!$D$38</f>
        <v>11859.034708135288</v>
      </c>
      <c r="P441" s="65">
        <v>0</v>
      </c>
      <c r="Q441" s="64">
        <f t="shared" si="12"/>
        <v>65043.175057374654</v>
      </c>
      <c r="R441" s="99">
        <v>13288.27</v>
      </c>
      <c r="S441" s="26">
        <v>4732</v>
      </c>
      <c r="T441" s="53">
        <f t="shared" si="13"/>
        <v>23162.104952074034</v>
      </c>
    </row>
    <row r="442" spans="2:20" x14ac:dyDescent="0.25">
      <c r="B442" s="50"/>
      <c r="C442" s="51"/>
      <c r="D442" s="57">
        <v>439</v>
      </c>
      <c r="E442" s="60">
        <v>120.56564299999999</v>
      </c>
      <c r="F442" s="57">
        <v>8</v>
      </c>
      <c r="G442" s="57" t="s">
        <v>279</v>
      </c>
      <c r="H442" s="61" t="s">
        <v>177</v>
      </c>
      <c r="I442" s="61" t="s">
        <v>569</v>
      </c>
      <c r="J442" s="62">
        <v>8</v>
      </c>
      <c r="K442" s="57" t="s">
        <v>105</v>
      </c>
      <c r="L442" s="57">
        <v>1960</v>
      </c>
      <c r="M442" s="65">
        <f>E442*'Unit Prices'!$D$9</f>
        <v>15886.056687234604</v>
      </c>
      <c r="N442" s="65">
        <f>E442*(F442/12+2)*J442/27*'Unit Prices'!$D$37</f>
        <v>4344.9043930898069</v>
      </c>
      <c r="O442" s="65">
        <f>E442*(F442/12+4)/9*'Unit Prices'!$D$38</f>
        <v>4435.4232346125118</v>
      </c>
      <c r="P442" s="65">
        <v>0</v>
      </c>
      <c r="Q442" s="64">
        <f t="shared" si="12"/>
        <v>24666.38431493692</v>
      </c>
      <c r="R442" s="99">
        <v>13288.27</v>
      </c>
      <c r="S442" s="26">
        <v>824</v>
      </c>
      <c r="T442" s="53">
        <f t="shared" si="13"/>
        <v>1529.552054218346</v>
      </c>
    </row>
    <row r="443" spans="2:20" x14ac:dyDescent="0.25">
      <c r="B443" s="50"/>
      <c r="C443" s="51"/>
      <c r="D443" s="57">
        <v>440</v>
      </c>
      <c r="E443" s="60">
        <v>88.178629999999998</v>
      </c>
      <c r="F443" s="57">
        <v>10</v>
      </c>
      <c r="G443" s="57" t="s">
        <v>279</v>
      </c>
      <c r="H443" s="61" t="s">
        <v>569</v>
      </c>
      <c r="I443" s="61" t="s">
        <v>687</v>
      </c>
      <c r="J443" s="62">
        <v>8</v>
      </c>
      <c r="K443" s="57" t="s">
        <v>105</v>
      </c>
      <c r="L443" s="57">
        <v>1960</v>
      </c>
      <c r="M443" s="65">
        <f>E443*'Unit Prices'!$D$12</f>
        <v>13227.392827365453</v>
      </c>
      <c r="N443" s="65">
        <f>E443*(F443/12+2)*J443/27*'Unit Prices'!$D$37</f>
        <v>3376.3615325107025</v>
      </c>
      <c r="O443" s="65">
        <f>E443*(F443/12+4)/9*'Unit Prices'!$D$38</f>
        <v>3359.8107406846693</v>
      </c>
      <c r="P443" s="65">
        <v>0</v>
      </c>
      <c r="Q443" s="64">
        <f t="shared" si="12"/>
        <v>19963.565100560823</v>
      </c>
      <c r="R443" s="99">
        <v>13288.27</v>
      </c>
      <c r="S443" s="26">
        <v>824</v>
      </c>
      <c r="T443" s="53">
        <f t="shared" si="13"/>
        <v>1237.9322246509228</v>
      </c>
    </row>
    <row r="444" spans="2:20" x14ac:dyDescent="0.25">
      <c r="B444" s="50"/>
      <c r="C444" s="51"/>
      <c r="D444" s="57">
        <v>441</v>
      </c>
      <c r="E444" s="60">
        <v>304.610342</v>
      </c>
      <c r="F444" s="57">
        <v>10</v>
      </c>
      <c r="G444" s="57" t="s">
        <v>279</v>
      </c>
      <c r="H444" s="61" t="s">
        <v>687</v>
      </c>
      <c r="I444" s="61" t="s">
        <v>174</v>
      </c>
      <c r="J444" s="62">
        <v>8</v>
      </c>
      <c r="K444" s="57" t="s">
        <v>105</v>
      </c>
      <c r="L444" s="57">
        <v>1960</v>
      </c>
      <c r="M444" s="65">
        <f>E444*'Unit Prices'!$D$12</f>
        <v>45693.618203323618</v>
      </c>
      <c r="N444" s="65">
        <f>E444*(F444/12+2)*J444/27*'Unit Prices'!$D$37</f>
        <v>11663.53617802555</v>
      </c>
      <c r="O444" s="65">
        <f>E444*(F444/12+4)/9*'Unit Prices'!$D$38</f>
        <v>11606.361981074444</v>
      </c>
      <c r="P444" s="65">
        <v>0</v>
      </c>
      <c r="Q444" s="64">
        <f t="shared" si="12"/>
        <v>68963.516362423616</v>
      </c>
      <c r="R444" s="99">
        <v>13288.27</v>
      </c>
      <c r="S444" s="26">
        <v>824</v>
      </c>
      <c r="T444" s="53">
        <f t="shared" si="13"/>
        <v>4276.3984689231229</v>
      </c>
    </row>
    <row r="445" spans="2:20" x14ac:dyDescent="0.25">
      <c r="B445" s="50"/>
      <c r="C445" s="51"/>
      <c r="D445" s="57">
        <v>442</v>
      </c>
      <c r="E445" s="60">
        <v>112.199274</v>
      </c>
      <c r="F445" s="57">
        <v>10</v>
      </c>
      <c r="G445" s="57" t="s">
        <v>279</v>
      </c>
      <c r="H445" s="61" t="s">
        <v>701</v>
      </c>
      <c r="I445" s="61" t="s">
        <v>680</v>
      </c>
      <c r="J445" s="62">
        <v>8.3550000000000004</v>
      </c>
      <c r="K445" s="57" t="s">
        <v>105</v>
      </c>
      <c r="L445" s="57">
        <v>1960</v>
      </c>
      <c r="M445" s="65">
        <f>E445*'Unit Prices'!$D$13</f>
        <v>18877.623656981254</v>
      </c>
      <c r="N445" s="65">
        <f>E445*(F445/12+2)*J445/27*'Unit Prices'!$D$37</f>
        <v>4486.7524700792037</v>
      </c>
      <c r="O445" s="65">
        <f>E445*(F445/12+4)/9*'Unit Prices'!$D$38</f>
        <v>4275.0531039348434</v>
      </c>
      <c r="P445" s="65">
        <v>0</v>
      </c>
      <c r="Q445" s="64">
        <f t="shared" si="12"/>
        <v>27639.429230995302</v>
      </c>
      <c r="R445" s="99">
        <v>13288.27</v>
      </c>
      <c r="S445" s="26">
        <v>824</v>
      </c>
      <c r="T445" s="53">
        <f t="shared" si="13"/>
        <v>1713.9093114709535</v>
      </c>
    </row>
    <row r="446" spans="2:20" x14ac:dyDescent="0.25">
      <c r="B446" s="50"/>
      <c r="C446" s="51"/>
      <c r="D446" s="57">
        <v>443</v>
      </c>
      <c r="E446" s="60">
        <v>48.118921999999998</v>
      </c>
      <c r="F446" s="57">
        <v>10</v>
      </c>
      <c r="G446" s="57" t="s">
        <v>279</v>
      </c>
      <c r="H446" s="61" t="s">
        <v>701</v>
      </c>
      <c r="I446" s="61" t="s">
        <v>694</v>
      </c>
      <c r="J446" s="62">
        <v>9.06</v>
      </c>
      <c r="K446" s="57" t="s">
        <v>105</v>
      </c>
      <c r="L446" s="57">
        <v>1960</v>
      </c>
      <c r="M446" s="65">
        <f>E446*'Unit Prices'!$D$13</f>
        <v>8096.0497150421461</v>
      </c>
      <c r="N446" s="65">
        <f>E446*(F446/12+2)*J446/27*'Unit Prices'!$D$37</f>
        <v>2086.6023713366658</v>
      </c>
      <c r="O446" s="65">
        <f>E446*(F446/12+4)/9*'Unit Prices'!$D$38</f>
        <v>1833.4427623310523</v>
      </c>
      <c r="P446" s="65">
        <v>0</v>
      </c>
      <c r="Q446" s="64">
        <f t="shared" si="12"/>
        <v>12016.094848709865</v>
      </c>
      <c r="R446" s="99">
        <v>13288.27</v>
      </c>
      <c r="S446" s="26">
        <v>824</v>
      </c>
      <c r="T446" s="53">
        <f t="shared" si="13"/>
        <v>745.11295716725567</v>
      </c>
    </row>
    <row r="447" spans="2:20" x14ac:dyDescent="0.25">
      <c r="B447" s="50"/>
      <c r="C447" s="51"/>
      <c r="D447" s="57">
        <v>444</v>
      </c>
      <c r="E447" s="60">
        <v>81.171203000000006</v>
      </c>
      <c r="F447" s="57">
        <v>8</v>
      </c>
      <c r="G447" s="57" t="s">
        <v>279</v>
      </c>
      <c r="H447" s="61" t="s">
        <v>419</v>
      </c>
      <c r="I447" s="61" t="s">
        <v>160</v>
      </c>
      <c r="J447" s="62">
        <v>6.8249999999999993</v>
      </c>
      <c r="K447" s="57" t="s">
        <v>105</v>
      </c>
      <c r="L447" s="57">
        <v>1960</v>
      </c>
      <c r="M447" s="65">
        <f>E447*'Unit Prices'!$D$9</f>
        <v>10695.338241832524</v>
      </c>
      <c r="N447" s="65">
        <f>E447*(F447/12+2)*J447/27*'Unit Prices'!$D$37</f>
        <v>2495.5789230942555</v>
      </c>
      <c r="O447" s="65">
        <f>E447*(F447/12+4)/9*'Unit Prices'!$D$38</f>
        <v>2986.1628139589388</v>
      </c>
      <c r="P447" s="65">
        <v>0</v>
      </c>
      <c r="Q447" s="64">
        <f t="shared" si="12"/>
        <v>16177.079978885718</v>
      </c>
      <c r="R447" s="99">
        <v>13288.27</v>
      </c>
      <c r="S447" s="26">
        <v>824</v>
      </c>
      <c r="T447" s="53">
        <f t="shared" si="13"/>
        <v>1003.1338844410772</v>
      </c>
    </row>
    <row r="448" spans="2:20" x14ac:dyDescent="0.25">
      <c r="B448" s="50"/>
      <c r="C448" s="51"/>
      <c r="D448" s="57">
        <v>445</v>
      </c>
      <c r="E448" s="60">
        <v>181.89211499999999</v>
      </c>
      <c r="F448" s="57">
        <v>8</v>
      </c>
      <c r="G448" s="57" t="s">
        <v>64</v>
      </c>
      <c r="H448" s="61" t="s">
        <v>160</v>
      </c>
      <c r="I448" s="61" t="s">
        <v>161</v>
      </c>
      <c r="J448" s="62">
        <v>6.7549999999999999</v>
      </c>
      <c r="K448" s="57" t="s">
        <v>105</v>
      </c>
      <c r="L448" s="57">
        <v>1990</v>
      </c>
      <c r="M448" s="65">
        <f>E448*'Unit Prices'!$D$9</f>
        <v>23966.599256232523</v>
      </c>
      <c r="N448" s="65">
        <f>E448*(F448/12+2)*J448/27*'Unit Prices'!$D$37</f>
        <v>5534.8505290889125</v>
      </c>
      <c r="O448" s="65">
        <f>E448*(F448/12+4)/9*'Unit Prices'!$D$38</f>
        <v>6691.5291370677705</v>
      </c>
      <c r="P448" s="65">
        <v>0</v>
      </c>
      <c r="Q448" s="64">
        <f t="shared" si="12"/>
        <v>36192.978922389208</v>
      </c>
      <c r="R448" s="99">
        <v>13288.27</v>
      </c>
      <c r="S448" s="26">
        <v>4732</v>
      </c>
      <c r="T448" s="53">
        <f t="shared" si="13"/>
        <v>12888.44795152008</v>
      </c>
    </row>
    <row r="449" spans="2:20" x14ac:dyDescent="0.25">
      <c r="B449" s="50"/>
      <c r="C449" s="51"/>
      <c r="D449" s="57">
        <v>446</v>
      </c>
      <c r="E449" s="60">
        <v>216.320637</v>
      </c>
      <c r="F449" s="57">
        <v>10</v>
      </c>
      <c r="G449" s="57" t="s">
        <v>279</v>
      </c>
      <c r="H449" s="61" t="s">
        <v>670</v>
      </c>
      <c r="I449" s="61" t="s">
        <v>694</v>
      </c>
      <c r="J449" s="62">
        <v>8.02</v>
      </c>
      <c r="K449" s="57" t="s">
        <v>105</v>
      </c>
      <c r="L449" s="57">
        <v>1960</v>
      </c>
      <c r="M449" s="65">
        <f>E449*'Unit Prices'!$D$13</f>
        <v>36396.13189051878</v>
      </c>
      <c r="N449" s="65">
        <f>E449*(F449/12+2)*J449/27*'Unit Prices'!$D$37</f>
        <v>8303.6288854640716</v>
      </c>
      <c r="O449" s="65">
        <f>E449*(F449/12+4)/9*'Unit Prices'!$D$38</f>
        <v>8242.3190247381863</v>
      </c>
      <c r="P449" s="65">
        <v>0</v>
      </c>
      <c r="Q449" s="64">
        <f t="shared" si="12"/>
        <v>52942.07980072104</v>
      </c>
      <c r="R449" s="99">
        <v>13288.27</v>
      </c>
      <c r="S449" s="26">
        <v>824</v>
      </c>
      <c r="T449" s="53">
        <f t="shared" si="13"/>
        <v>3282.9159669237706</v>
      </c>
    </row>
    <row r="450" spans="2:20" x14ac:dyDescent="0.25">
      <c r="B450" s="50"/>
      <c r="C450" s="51"/>
      <c r="D450" s="57">
        <v>447</v>
      </c>
      <c r="E450" s="60">
        <v>156.191654</v>
      </c>
      <c r="F450" s="57">
        <v>8</v>
      </c>
      <c r="G450" s="57" t="s">
        <v>279</v>
      </c>
      <c r="H450" s="61" t="s">
        <v>166</v>
      </c>
      <c r="I450" s="61" t="s">
        <v>419</v>
      </c>
      <c r="J450" s="62">
        <v>6.59</v>
      </c>
      <c r="K450" s="57" t="s">
        <v>105</v>
      </c>
      <c r="L450" s="57">
        <v>1960</v>
      </c>
      <c r="M450" s="65">
        <f>E450*'Unit Prices'!$D$9</f>
        <v>20580.236689128211</v>
      </c>
      <c r="N450" s="65">
        <f>E450*(F450/12+2)*J450/27*'Unit Prices'!$D$37</f>
        <v>4636.709736114698</v>
      </c>
      <c r="O450" s="65">
        <f>E450*(F450/12+4)/9*'Unit Prices'!$D$38</f>
        <v>5746.0489901269648</v>
      </c>
      <c r="P450" s="65">
        <v>0</v>
      </c>
      <c r="Q450" s="64">
        <f t="shared" si="12"/>
        <v>30962.995415369875</v>
      </c>
      <c r="R450" s="99">
        <v>13288.27</v>
      </c>
      <c r="S450" s="26">
        <v>824</v>
      </c>
      <c r="T450" s="53">
        <f t="shared" si="13"/>
        <v>1920.0022442548786</v>
      </c>
    </row>
    <row r="451" spans="2:20" x14ac:dyDescent="0.25">
      <c r="B451" s="50"/>
      <c r="C451" s="51"/>
      <c r="D451" s="57">
        <v>448</v>
      </c>
      <c r="E451" s="60">
        <v>16.043520000000001</v>
      </c>
      <c r="F451" s="57">
        <v>8</v>
      </c>
      <c r="G451" s="57" t="s">
        <v>279</v>
      </c>
      <c r="H451" s="61" t="s">
        <v>396</v>
      </c>
      <c r="I451" s="61" t="s">
        <v>469</v>
      </c>
      <c r="J451" s="62">
        <v>7.2050000000000001</v>
      </c>
      <c r="K451" s="57" t="s">
        <v>105</v>
      </c>
      <c r="L451" s="57">
        <v>1960</v>
      </c>
      <c r="M451" s="65">
        <f>E451*'Unit Prices'!$D$9</f>
        <v>2113.9377839405056</v>
      </c>
      <c r="N451" s="65">
        <f>E451*(F451/12+2)*J451/27*'Unit Prices'!$D$37</f>
        <v>520.71527293303745</v>
      </c>
      <c r="O451" s="65">
        <f>E451*(F451/12+4)/9*'Unit Prices'!$D$38</f>
        <v>590.21624736800459</v>
      </c>
      <c r="P451" s="65">
        <v>0</v>
      </c>
      <c r="Q451" s="64">
        <f t="shared" si="12"/>
        <v>3224.8693042415475</v>
      </c>
      <c r="R451" s="99">
        <v>13288.27</v>
      </c>
      <c r="S451" s="26">
        <v>824</v>
      </c>
      <c r="T451" s="53">
        <f t="shared" si="13"/>
        <v>199.97278100874192</v>
      </c>
    </row>
    <row r="452" spans="2:20" x14ac:dyDescent="0.25">
      <c r="B452" s="50"/>
      <c r="C452" s="51"/>
      <c r="D452" s="57">
        <v>449</v>
      </c>
      <c r="E452" s="60">
        <v>147.076368</v>
      </c>
      <c r="F452" s="57">
        <v>10</v>
      </c>
      <c r="G452" s="57" t="s">
        <v>279</v>
      </c>
      <c r="H452" s="61" t="s">
        <v>669</v>
      </c>
      <c r="I452" s="61" t="s">
        <v>670</v>
      </c>
      <c r="J452" s="62">
        <v>7.4599999999999991</v>
      </c>
      <c r="K452" s="57" t="s">
        <v>105</v>
      </c>
      <c r="L452" s="57">
        <v>1960</v>
      </c>
      <c r="M452" s="65">
        <f>E452*'Unit Prices'!$D$12</f>
        <v>22062.453172136629</v>
      </c>
      <c r="N452" s="65">
        <f>E452*(F452/12+2)*J452/27*'Unit Prices'!$D$37</f>
        <v>5251.4270106801187</v>
      </c>
      <c r="O452" s="65">
        <f>E452*(F452/12+4)/9*'Unit Prices'!$D$38</f>
        <v>5603.9514438735432</v>
      </c>
      <c r="P452" s="65">
        <v>0</v>
      </c>
      <c r="Q452" s="64">
        <f t="shared" si="12"/>
        <v>32917.831626690291</v>
      </c>
      <c r="R452" s="99">
        <v>13288.27</v>
      </c>
      <c r="S452" s="26">
        <v>824</v>
      </c>
      <c r="T452" s="53">
        <f t="shared" si="13"/>
        <v>2041.2208105639636</v>
      </c>
    </row>
    <row r="453" spans="2:20" x14ac:dyDescent="0.25">
      <c r="B453" s="50"/>
      <c r="C453" s="51"/>
      <c r="D453" s="57">
        <v>450</v>
      </c>
      <c r="E453" s="60">
        <v>18.884764000000001</v>
      </c>
      <c r="F453" s="57">
        <v>10</v>
      </c>
      <c r="G453" s="57" t="s">
        <v>279</v>
      </c>
      <c r="H453" s="61" t="s">
        <v>672</v>
      </c>
      <c r="I453" s="61" t="s">
        <v>669</v>
      </c>
      <c r="J453" s="62">
        <v>8.1449999999999996</v>
      </c>
      <c r="K453" s="57" t="s">
        <v>105</v>
      </c>
      <c r="L453" s="57">
        <v>1960</v>
      </c>
      <c r="M453" s="65">
        <f>E453*'Unit Prices'!$D$13</f>
        <v>3177.3776686193883</v>
      </c>
      <c r="N453" s="65">
        <f>E453*(F453/12+2)*J453/27*'Unit Prices'!$D$37</f>
        <v>736.20414806791098</v>
      </c>
      <c r="O453" s="65">
        <f>E453*(F453/12+4)/9*'Unit Prices'!$D$38</f>
        <v>719.55339885066451</v>
      </c>
      <c r="P453" s="65">
        <v>0</v>
      </c>
      <c r="Q453" s="64">
        <f t="shared" si="12"/>
        <v>4633.1352155379636</v>
      </c>
      <c r="R453" s="99">
        <v>13288.27</v>
      </c>
      <c r="S453" s="26">
        <v>824</v>
      </c>
      <c r="T453" s="53">
        <f t="shared" si="13"/>
        <v>287.29875428504101</v>
      </c>
    </row>
    <row r="454" spans="2:20" x14ac:dyDescent="0.25">
      <c r="B454" s="50"/>
      <c r="C454" s="51"/>
      <c r="D454" s="57">
        <v>451</v>
      </c>
      <c r="E454" s="60">
        <v>103.85296099999999</v>
      </c>
      <c r="F454" s="57">
        <v>10</v>
      </c>
      <c r="G454" s="57" t="s">
        <v>279</v>
      </c>
      <c r="H454" s="61" t="s">
        <v>671</v>
      </c>
      <c r="I454" s="61" t="s">
        <v>672</v>
      </c>
      <c r="J454" s="62">
        <v>7.46</v>
      </c>
      <c r="K454" s="57" t="s">
        <v>105</v>
      </c>
      <c r="L454" s="57">
        <v>1960</v>
      </c>
      <c r="M454" s="65">
        <f>E454*'Unit Prices'!$D$12</f>
        <v>15578.648833986921</v>
      </c>
      <c r="N454" s="65">
        <f>E454*(F454/12+2)*J454/27*'Unit Prices'!$D$37</f>
        <v>3708.1160756873533</v>
      </c>
      <c r="O454" s="65">
        <f>E454*(F454/12+4)/9*'Unit Prices'!$D$38</f>
        <v>3957.0391808049867</v>
      </c>
      <c r="P454" s="65">
        <v>0</v>
      </c>
      <c r="Q454" s="64">
        <f t="shared" ref="Q454:Q517" si="14">SUM(M454:P454)</f>
        <v>23243.804090479262</v>
      </c>
      <c r="R454" s="99">
        <v>13288.27</v>
      </c>
      <c r="S454" s="26">
        <v>824</v>
      </c>
      <c r="T454" s="53">
        <f t="shared" ref="T454:T517" si="15">Q454*S454/R454</f>
        <v>1441.3384564397707</v>
      </c>
    </row>
    <row r="455" spans="2:20" x14ac:dyDescent="0.25">
      <c r="B455" s="50"/>
      <c r="C455" s="51"/>
      <c r="D455" s="57">
        <v>452</v>
      </c>
      <c r="E455" s="60">
        <v>37.525458</v>
      </c>
      <c r="F455" s="57">
        <v>8</v>
      </c>
      <c r="G455" s="57" t="s">
        <v>279</v>
      </c>
      <c r="H455" s="61" t="s">
        <v>395</v>
      </c>
      <c r="I455" s="61" t="s">
        <v>396</v>
      </c>
      <c r="J455" s="62">
        <v>6.41</v>
      </c>
      <c r="K455" s="57" t="s">
        <v>105</v>
      </c>
      <c r="L455" s="57">
        <v>1960</v>
      </c>
      <c r="M455" s="65">
        <f>E455*'Unit Prices'!$D$9</f>
        <v>4944.4562992331184</v>
      </c>
      <c r="N455" s="65">
        <f>E455*(F455/12+2)*J455/27*'Unit Prices'!$D$37</f>
        <v>1083.5543548063004</v>
      </c>
      <c r="O455" s="65">
        <f>E455*(F455/12+4)/9*'Unit Prices'!$D$38</f>
        <v>1380.5034681619534</v>
      </c>
      <c r="P455" s="65">
        <v>0</v>
      </c>
      <c r="Q455" s="64">
        <f t="shared" si="14"/>
        <v>7408.5141222013726</v>
      </c>
      <c r="R455" s="99">
        <v>13288.27</v>
      </c>
      <c r="S455" s="26">
        <v>824</v>
      </c>
      <c r="T455" s="53">
        <f t="shared" si="15"/>
        <v>459.39882593399523</v>
      </c>
    </row>
    <row r="456" spans="2:20" x14ac:dyDescent="0.25">
      <c r="B456" s="50"/>
      <c r="C456" s="51"/>
      <c r="D456" s="57">
        <v>453</v>
      </c>
      <c r="E456" s="60">
        <v>384.962356</v>
      </c>
      <c r="F456" s="57">
        <v>8</v>
      </c>
      <c r="G456" s="57" t="s">
        <v>279</v>
      </c>
      <c r="H456" s="61" t="s">
        <v>468</v>
      </c>
      <c r="I456" s="61" t="s">
        <v>395</v>
      </c>
      <c r="J456" s="62">
        <v>7.2050000000000001</v>
      </c>
      <c r="K456" s="57" t="s">
        <v>105</v>
      </c>
      <c r="L456" s="57">
        <v>1960</v>
      </c>
      <c r="M456" s="65">
        <f>E456*'Unit Prices'!$D$9</f>
        <v>50723.685933208923</v>
      </c>
      <c r="N456" s="65">
        <f>E456*(F456/12+2)*J456/27*'Unit Prices'!$D$37</f>
        <v>12494.50109910326</v>
      </c>
      <c r="O456" s="65">
        <f>E456*(F456/12+4)/9*'Unit Prices'!$D$38</f>
        <v>14162.168722092523</v>
      </c>
      <c r="P456" s="65">
        <v>0</v>
      </c>
      <c r="Q456" s="64">
        <f t="shared" si="14"/>
        <v>77380.355754404707</v>
      </c>
      <c r="R456" s="99">
        <v>13288.27</v>
      </c>
      <c r="S456" s="26">
        <v>824</v>
      </c>
      <c r="T456" s="53">
        <f t="shared" si="15"/>
        <v>4798.3231181808824</v>
      </c>
    </row>
    <row r="457" spans="2:20" x14ac:dyDescent="0.25">
      <c r="B457" s="50"/>
      <c r="C457" s="51"/>
      <c r="D457" s="57">
        <v>454</v>
      </c>
      <c r="E457" s="60">
        <v>488.42979400000002</v>
      </c>
      <c r="F457" s="57">
        <v>8</v>
      </c>
      <c r="G457" s="57" t="s">
        <v>279</v>
      </c>
      <c r="H457" s="61" t="s">
        <v>548</v>
      </c>
      <c r="I457" s="61">
        <v>7</v>
      </c>
      <c r="J457" s="62">
        <v>8</v>
      </c>
      <c r="K457" s="57" t="s">
        <v>105</v>
      </c>
      <c r="L457" s="57">
        <v>1960</v>
      </c>
      <c r="M457" s="65">
        <f>E457*'Unit Prices'!$D$9</f>
        <v>64356.83667542271</v>
      </c>
      <c r="N457" s="65">
        <f>E457*(F457/12+2)*J457/27*'Unit Prices'!$D$37</f>
        <v>17601.869859944676</v>
      </c>
      <c r="O457" s="65">
        <f>E457*(F457/12+4)/9*'Unit Prices'!$D$38</f>
        <v>17968.575482026856</v>
      </c>
      <c r="P457" s="65">
        <v>0</v>
      </c>
      <c r="Q457" s="64">
        <f t="shared" si="14"/>
        <v>99927.282017394231</v>
      </c>
      <c r="R457" s="99">
        <v>13288.27</v>
      </c>
      <c r="S457" s="26">
        <v>824</v>
      </c>
      <c r="T457" s="53">
        <f t="shared" si="15"/>
        <v>6196.4484754097293</v>
      </c>
    </row>
    <row r="458" spans="2:20" x14ac:dyDescent="0.25">
      <c r="B458" s="50"/>
      <c r="C458" s="51"/>
      <c r="D458" s="57">
        <v>455</v>
      </c>
      <c r="E458" s="60">
        <v>50.583643000000002</v>
      </c>
      <c r="F458" s="57">
        <v>8</v>
      </c>
      <c r="G458" s="57" t="s">
        <v>279</v>
      </c>
      <c r="H458" s="61" t="s">
        <v>509</v>
      </c>
      <c r="I458" s="61" t="s">
        <v>530</v>
      </c>
      <c r="J458" s="62">
        <v>7.8250000000000002</v>
      </c>
      <c r="K458" s="57" t="s">
        <v>105</v>
      </c>
      <c r="L458" s="57">
        <v>1960</v>
      </c>
      <c r="M458" s="65">
        <f>E458*'Unit Prices'!$D$9</f>
        <v>6665.0382326981653</v>
      </c>
      <c r="N458" s="65">
        <f>E458*(F458/12+2)*J458/27*'Unit Prices'!$D$37</f>
        <v>1783.0401425936118</v>
      </c>
      <c r="O458" s="65">
        <f>E458*(F458/12+4)/9*'Unit Prices'!$D$38</f>
        <v>1860.8938655396589</v>
      </c>
      <c r="P458" s="65">
        <v>0</v>
      </c>
      <c r="Q458" s="64">
        <f t="shared" si="14"/>
        <v>10308.972240831437</v>
      </c>
      <c r="R458" s="99">
        <v>13288.27</v>
      </c>
      <c r="S458" s="26">
        <v>824</v>
      </c>
      <c r="T458" s="53">
        <f t="shared" si="15"/>
        <v>639.25500659191187</v>
      </c>
    </row>
    <row r="459" spans="2:20" x14ac:dyDescent="0.25">
      <c r="B459" s="50"/>
      <c r="C459" s="51"/>
      <c r="D459" s="57">
        <v>456</v>
      </c>
      <c r="E459" s="60">
        <v>53.782181999999999</v>
      </c>
      <c r="F459" s="57">
        <v>8</v>
      </c>
      <c r="G459" s="57" t="s">
        <v>279</v>
      </c>
      <c r="H459" s="61" t="s">
        <v>497</v>
      </c>
      <c r="I459" s="61" t="s">
        <v>530</v>
      </c>
      <c r="J459" s="62">
        <v>7.74</v>
      </c>
      <c r="K459" s="57" t="s">
        <v>105</v>
      </c>
      <c r="L459" s="57">
        <v>1960</v>
      </c>
      <c r="M459" s="65">
        <f>E459*'Unit Prices'!$D$9</f>
        <v>7086.4864214689142</v>
      </c>
      <c r="N459" s="65">
        <f>E459*(F459/12+2)*J459/27*'Unit Prices'!$D$37</f>
        <v>1875.1933299886978</v>
      </c>
      <c r="O459" s="65">
        <f>E459*(F459/12+4)/9*'Unit Prices'!$D$38</f>
        <v>1978.5631604101243</v>
      </c>
      <c r="P459" s="65">
        <v>0</v>
      </c>
      <c r="Q459" s="64">
        <f t="shared" si="14"/>
        <v>10940.242911867736</v>
      </c>
      <c r="R459" s="99">
        <v>13288.27</v>
      </c>
      <c r="S459" s="26">
        <v>824</v>
      </c>
      <c r="T459" s="53">
        <f t="shared" si="15"/>
        <v>678.39983379168348</v>
      </c>
    </row>
    <row r="460" spans="2:20" x14ac:dyDescent="0.25">
      <c r="B460" s="50"/>
      <c r="C460" s="51"/>
      <c r="D460" s="57">
        <v>457</v>
      </c>
      <c r="E460" s="60">
        <v>470.417463</v>
      </c>
      <c r="F460" s="57">
        <v>8</v>
      </c>
      <c r="G460" s="57" t="s">
        <v>279</v>
      </c>
      <c r="H460" s="61" t="s">
        <v>530</v>
      </c>
      <c r="I460" s="61" t="s">
        <v>548</v>
      </c>
      <c r="J460" s="62">
        <v>8</v>
      </c>
      <c r="K460" s="57" t="s">
        <v>105</v>
      </c>
      <c r="L460" s="57">
        <v>1960</v>
      </c>
      <c r="M460" s="65">
        <f>E460*'Unit Prices'!$D$9</f>
        <v>61983.483005047194</v>
      </c>
      <c r="N460" s="65">
        <f>E460*(F460/12+2)*J460/27*'Unit Prices'!$D$37</f>
        <v>16952.747488559919</v>
      </c>
      <c r="O460" s="65">
        <f>E460*(F460/12+4)/9*'Unit Prices'!$D$38</f>
        <v>17305.929727904917</v>
      </c>
      <c r="P460" s="65">
        <v>0</v>
      </c>
      <c r="Q460" s="64">
        <f t="shared" si="14"/>
        <v>96242.160221512037</v>
      </c>
      <c r="R460" s="99">
        <v>13288.27</v>
      </c>
      <c r="S460" s="26">
        <v>824</v>
      </c>
      <c r="T460" s="53">
        <f t="shared" si="15"/>
        <v>5967.9356321421765</v>
      </c>
    </row>
    <row r="461" spans="2:20" x14ac:dyDescent="0.25">
      <c r="B461" s="50"/>
      <c r="C461" s="51"/>
      <c r="D461" s="57">
        <v>458</v>
      </c>
      <c r="E461" s="60">
        <v>214.20039600000001</v>
      </c>
      <c r="F461" s="57">
        <v>8</v>
      </c>
      <c r="G461" s="57" t="s">
        <v>279</v>
      </c>
      <c r="H461" s="61" t="s">
        <v>364</v>
      </c>
      <c r="I461" s="61" t="s">
        <v>365</v>
      </c>
      <c r="J461" s="62">
        <v>5.9349999999999996</v>
      </c>
      <c r="K461" s="57" t="s">
        <v>105</v>
      </c>
      <c r="L461" s="57">
        <v>1960</v>
      </c>
      <c r="M461" s="65">
        <f>E461*'Unit Prices'!$D$9</f>
        <v>28223.626139364602</v>
      </c>
      <c r="N461" s="65">
        <f>E461*(F461/12+2)*J461/27*'Unit Prices'!$D$37</f>
        <v>5726.7426029787657</v>
      </c>
      <c r="O461" s="65">
        <f>E461*(F461/12+4)/9*'Unit Prices'!$D$38</f>
        <v>7880.1007454636219</v>
      </c>
      <c r="P461" s="65">
        <v>0</v>
      </c>
      <c r="Q461" s="64">
        <f t="shared" si="14"/>
        <v>41830.469487806986</v>
      </c>
      <c r="R461" s="99">
        <v>13288.27</v>
      </c>
      <c r="S461" s="26">
        <v>824</v>
      </c>
      <c r="T461" s="53">
        <f t="shared" si="15"/>
        <v>2593.8897131043364</v>
      </c>
    </row>
    <row r="462" spans="2:20" x14ac:dyDescent="0.25">
      <c r="B462" s="50"/>
      <c r="C462" s="51"/>
      <c r="D462" s="57">
        <v>459</v>
      </c>
      <c r="E462" s="60">
        <v>44.137768000000001</v>
      </c>
      <c r="F462" s="57">
        <v>8</v>
      </c>
      <c r="G462" s="57" t="s">
        <v>279</v>
      </c>
      <c r="H462" s="61" t="s">
        <v>365</v>
      </c>
      <c r="I462" s="61" t="s">
        <v>421</v>
      </c>
      <c r="J462" s="62">
        <v>6.625</v>
      </c>
      <c r="K462" s="57" t="s">
        <v>105</v>
      </c>
      <c r="L462" s="57">
        <v>1960</v>
      </c>
      <c r="M462" s="65">
        <f>E462*'Unit Prices'!$D$9</f>
        <v>5815.7122298597915</v>
      </c>
      <c r="N462" s="65">
        <f>E462*(F462/12+2)*J462/27*'Unit Prices'!$D$37</f>
        <v>1317.2339665921752</v>
      </c>
      <c r="O462" s="65">
        <f>E462*(F462/12+4)/9*'Unit Prices'!$D$38</f>
        <v>1623.7601097614236</v>
      </c>
      <c r="P462" s="65">
        <v>0</v>
      </c>
      <c r="Q462" s="64">
        <f t="shared" si="14"/>
        <v>8756.7063062133911</v>
      </c>
      <c r="R462" s="99">
        <v>13288.27</v>
      </c>
      <c r="S462" s="26">
        <v>824</v>
      </c>
      <c r="T462" s="53">
        <f t="shared" si="15"/>
        <v>542.99965280054016</v>
      </c>
    </row>
    <row r="463" spans="2:20" x14ac:dyDescent="0.25">
      <c r="B463" s="50"/>
      <c r="C463" s="51"/>
      <c r="D463" s="57">
        <v>460</v>
      </c>
      <c r="E463" s="60">
        <v>225.62241800000001</v>
      </c>
      <c r="F463" s="57">
        <v>8</v>
      </c>
      <c r="G463" s="57" t="s">
        <v>279</v>
      </c>
      <c r="H463" s="61" t="s">
        <v>643</v>
      </c>
      <c r="I463" s="61" t="s">
        <v>630</v>
      </c>
      <c r="J463" s="62">
        <v>12.085000000000001</v>
      </c>
      <c r="K463" s="57" t="s">
        <v>105</v>
      </c>
      <c r="L463" s="57">
        <v>1960</v>
      </c>
      <c r="M463" s="65">
        <f>E463*'Unit Prices'!$D$11</f>
        <v>60829.335863941487</v>
      </c>
      <c r="N463" s="65">
        <f>E463*(F463/12+2)*J463/27*'Unit Prices'!$D$37</f>
        <v>12282.748937606231</v>
      </c>
      <c r="O463" s="65">
        <f>E463*(F463/12+4)/9*'Unit Prices'!$D$38</f>
        <v>8300.2992406937701</v>
      </c>
      <c r="P463" s="65">
        <v>0</v>
      </c>
      <c r="Q463" s="64">
        <f t="shared" si="14"/>
        <v>81412.384042241494</v>
      </c>
      <c r="R463" s="99">
        <v>13288.27</v>
      </c>
      <c r="S463" s="26">
        <v>824</v>
      </c>
      <c r="T463" s="53">
        <f t="shared" si="15"/>
        <v>5048.3474862271005</v>
      </c>
    </row>
    <row r="464" spans="2:20" x14ac:dyDescent="0.25">
      <c r="B464" s="50"/>
      <c r="C464" s="51"/>
      <c r="D464" s="57">
        <v>461</v>
      </c>
      <c r="E464" s="60">
        <v>269.40692100000001</v>
      </c>
      <c r="F464" s="57">
        <v>10</v>
      </c>
      <c r="G464" s="57" t="s">
        <v>279</v>
      </c>
      <c r="H464" s="61" t="s">
        <v>421</v>
      </c>
      <c r="I464" s="61" t="s">
        <v>667</v>
      </c>
      <c r="J464" s="62">
        <v>7.35</v>
      </c>
      <c r="K464" s="57" t="s">
        <v>105</v>
      </c>
      <c r="L464" s="57">
        <v>1960</v>
      </c>
      <c r="M464" s="65">
        <f>E464*'Unit Prices'!$D$12</f>
        <v>40412.866183995051</v>
      </c>
      <c r="N464" s="65">
        <f>E464*(F464/12+2)*J464/27*'Unit Prices'!$D$37</f>
        <v>9477.4542599290216</v>
      </c>
      <c r="O464" s="65">
        <f>E464*(F464/12+4)/9*'Unit Prices'!$D$38</f>
        <v>10265.029824012758</v>
      </c>
      <c r="P464" s="65">
        <v>0</v>
      </c>
      <c r="Q464" s="64">
        <f t="shared" si="14"/>
        <v>60155.350267936832</v>
      </c>
      <c r="R464" s="99">
        <v>13288.27</v>
      </c>
      <c r="S464" s="26">
        <v>824</v>
      </c>
      <c r="T464" s="53">
        <f t="shared" si="15"/>
        <v>3730.207816426062</v>
      </c>
    </row>
    <row r="465" spans="2:20" x14ac:dyDescent="0.25">
      <c r="B465" s="50"/>
      <c r="C465" s="51"/>
      <c r="D465" s="57">
        <v>462</v>
      </c>
      <c r="E465" s="60">
        <v>359.62871100000001</v>
      </c>
      <c r="F465" s="57">
        <v>8</v>
      </c>
      <c r="G465" s="57" t="s">
        <v>279</v>
      </c>
      <c r="H465" s="61" t="s">
        <v>630</v>
      </c>
      <c r="I465" s="61" t="s">
        <v>393</v>
      </c>
      <c r="J465" s="62">
        <v>9.9349999999999987</v>
      </c>
      <c r="K465" s="57" t="s">
        <v>105</v>
      </c>
      <c r="L465" s="57">
        <v>1960</v>
      </c>
      <c r="M465" s="65">
        <f>E465*'Unit Prices'!$D$10</f>
        <v>49572.686317586355</v>
      </c>
      <c r="N465" s="65">
        <f>E465*(F465/12+2)*J465/27*'Unit Prices'!$D$37</f>
        <v>16094.922828928775</v>
      </c>
      <c r="O465" s="65">
        <f>E465*(F465/12+4)/9*'Unit Prices'!$D$38</f>
        <v>13230.183167547559</v>
      </c>
      <c r="P465" s="65">
        <v>0</v>
      </c>
      <c r="Q465" s="64">
        <f t="shared" si="14"/>
        <v>78897.792314062681</v>
      </c>
      <c r="R465" s="99">
        <v>13288.27</v>
      </c>
      <c r="S465" s="26">
        <v>824</v>
      </c>
      <c r="T465" s="53">
        <f t="shared" si="15"/>
        <v>4892.4187171684234</v>
      </c>
    </row>
    <row r="466" spans="2:20" x14ac:dyDescent="0.25">
      <c r="B466" s="50"/>
      <c r="C466" s="51"/>
      <c r="D466" s="57">
        <v>463</v>
      </c>
      <c r="E466" s="60">
        <v>249.565101</v>
      </c>
      <c r="F466" s="57">
        <v>10</v>
      </c>
      <c r="G466" s="57" t="s">
        <v>279</v>
      </c>
      <c r="H466" s="61" t="s">
        <v>688</v>
      </c>
      <c r="I466" s="61" t="s">
        <v>494</v>
      </c>
      <c r="J466" s="62">
        <v>8</v>
      </c>
      <c r="K466" s="57" t="s">
        <v>105</v>
      </c>
      <c r="L466" s="57">
        <v>1960</v>
      </c>
      <c r="M466" s="65">
        <f>E466*'Unit Prices'!$D$12</f>
        <v>37436.458549289491</v>
      </c>
      <c r="N466" s="65">
        <f>E466*(F466/12+2)*J466/27*'Unit Prices'!$D$37</f>
        <v>9555.8527828516744</v>
      </c>
      <c r="O466" s="65">
        <f>E466*(F466/12+4)/9*'Unit Prices'!$D$38</f>
        <v>9509.0103672494588</v>
      </c>
      <c r="P466" s="65">
        <v>0</v>
      </c>
      <c r="Q466" s="64">
        <f t="shared" si="14"/>
        <v>56501.321699390624</v>
      </c>
      <c r="R466" s="99">
        <v>13288.27</v>
      </c>
      <c r="S466" s="26">
        <v>824</v>
      </c>
      <c r="T466" s="53">
        <f t="shared" si="15"/>
        <v>3503.6230510290557</v>
      </c>
    </row>
    <row r="467" spans="2:20" x14ac:dyDescent="0.25">
      <c r="B467" s="50"/>
      <c r="C467" s="51"/>
      <c r="D467" s="57">
        <v>464</v>
      </c>
      <c r="E467" s="60">
        <v>26.850456999999999</v>
      </c>
      <c r="F467" s="57">
        <v>8</v>
      </c>
      <c r="G467" s="57" t="s">
        <v>279</v>
      </c>
      <c r="H467" s="61" t="s">
        <v>394</v>
      </c>
      <c r="I467" s="61" t="s">
        <v>494</v>
      </c>
      <c r="J467" s="62">
        <v>7.3550000000000004</v>
      </c>
      <c r="K467" s="57" t="s">
        <v>105</v>
      </c>
      <c r="L467" s="57">
        <v>1960</v>
      </c>
      <c r="M467" s="65">
        <f>E467*'Unit Prices'!$D$9</f>
        <v>3537.8891644956861</v>
      </c>
      <c r="N467" s="65">
        <f>E467*(F467/12+2)*J467/27*'Unit Prices'!$D$37</f>
        <v>889.61281384156484</v>
      </c>
      <c r="O467" s="65">
        <f>E467*(F467/12+4)/9*'Unit Prices'!$D$38</f>
        <v>987.78671829224299</v>
      </c>
      <c r="P467" s="65">
        <v>0</v>
      </c>
      <c r="Q467" s="64">
        <f t="shared" si="14"/>
        <v>5415.2886966294936</v>
      </c>
      <c r="R467" s="99">
        <v>13288.27</v>
      </c>
      <c r="S467" s="26">
        <v>824</v>
      </c>
      <c r="T467" s="53">
        <f t="shared" si="15"/>
        <v>335.79976069290456</v>
      </c>
    </row>
    <row r="468" spans="2:20" x14ac:dyDescent="0.25">
      <c r="B468" s="50"/>
      <c r="C468" s="51"/>
      <c r="D468" s="57">
        <v>465</v>
      </c>
      <c r="E468" s="60">
        <v>119.357862</v>
      </c>
      <c r="F468" s="57">
        <v>8</v>
      </c>
      <c r="G468" s="57" t="s">
        <v>279</v>
      </c>
      <c r="H468" s="61" t="s">
        <v>393</v>
      </c>
      <c r="I468" s="61" t="s">
        <v>394</v>
      </c>
      <c r="J468" s="62">
        <v>6.4049999999999994</v>
      </c>
      <c r="K468" s="57" t="s">
        <v>105</v>
      </c>
      <c r="L468" s="57">
        <v>1960</v>
      </c>
      <c r="M468" s="65">
        <f>E468*'Unit Prices'!$D$9</f>
        <v>15726.916181246801</v>
      </c>
      <c r="N468" s="65">
        <f>E468*(F468/12+2)*J468/27*'Unit Prices'!$D$37</f>
        <v>3443.7913894319918</v>
      </c>
      <c r="O468" s="65">
        <f>E468*(F468/12+4)/9*'Unit Prices'!$D$38</f>
        <v>4390.9908426273132</v>
      </c>
      <c r="P468" s="65">
        <v>0</v>
      </c>
      <c r="Q468" s="64">
        <f t="shared" si="14"/>
        <v>23561.698413306109</v>
      </c>
      <c r="R468" s="99">
        <v>13288.27</v>
      </c>
      <c r="S468" s="26">
        <v>824</v>
      </c>
      <c r="T468" s="53">
        <f t="shared" si="15"/>
        <v>1461.0509488868179</v>
      </c>
    </row>
    <row r="469" spans="2:20" x14ac:dyDescent="0.25">
      <c r="B469" s="50"/>
      <c r="C469" s="51"/>
      <c r="D469" s="57">
        <v>466</v>
      </c>
      <c r="E469" s="60">
        <v>146.51351099999999</v>
      </c>
      <c r="F469" s="57">
        <v>8</v>
      </c>
      <c r="G469" s="57" t="s">
        <v>279</v>
      </c>
      <c r="H469" s="61" t="s">
        <v>609</v>
      </c>
      <c r="I469" s="61" t="s">
        <v>297</v>
      </c>
      <c r="J469" s="62">
        <v>8.7149999999999999</v>
      </c>
      <c r="K469" s="57" t="s">
        <v>112</v>
      </c>
      <c r="L469" s="57">
        <v>1960</v>
      </c>
      <c r="M469" s="65">
        <f>E469*'Unit Prices'!$D$10</f>
        <v>20196.019116202428</v>
      </c>
      <c r="N469" s="65">
        <v>0</v>
      </c>
      <c r="O469" s="65">
        <v>0</v>
      </c>
      <c r="P469" s="65">
        <f>E469*10/9*'Unit Prices'!$D$39</f>
        <v>2475.0023426718662</v>
      </c>
      <c r="Q469" s="64">
        <f t="shared" si="14"/>
        <v>22671.021458874293</v>
      </c>
      <c r="R469" s="99">
        <v>13288.27</v>
      </c>
      <c r="S469" s="26">
        <v>824</v>
      </c>
      <c r="T469" s="53">
        <f t="shared" si="15"/>
        <v>1405.8204478169407</v>
      </c>
    </row>
    <row r="470" spans="2:20" x14ac:dyDescent="0.25">
      <c r="B470" s="50"/>
      <c r="C470" s="51"/>
      <c r="D470" s="57">
        <v>467</v>
      </c>
      <c r="E470" s="60">
        <v>181.42642799999999</v>
      </c>
      <c r="F470" s="57">
        <v>6</v>
      </c>
      <c r="G470" s="57" t="s">
        <v>279</v>
      </c>
      <c r="H470" s="61" t="s">
        <v>297</v>
      </c>
      <c r="I470" s="61" t="s">
        <v>298</v>
      </c>
      <c r="J470" s="62">
        <v>8.0500000000000007</v>
      </c>
      <c r="K470" s="57" t="s">
        <v>112</v>
      </c>
      <c r="L470" s="57">
        <v>1960</v>
      </c>
      <c r="M470" s="65">
        <f>E470*'Unit Prices'!$D$7</f>
        <v>23905.239071884578</v>
      </c>
      <c r="N470" s="65">
        <v>0</v>
      </c>
      <c r="O470" s="65">
        <v>0</v>
      </c>
      <c r="P470" s="65">
        <f>E470*10/9*'Unit Prices'!$D$39</f>
        <v>3064.7742399852027</v>
      </c>
      <c r="Q470" s="64">
        <f t="shared" si="14"/>
        <v>26970.013311869781</v>
      </c>
      <c r="R470" s="99">
        <v>13288.27</v>
      </c>
      <c r="S470" s="26">
        <v>824</v>
      </c>
      <c r="T470" s="53">
        <f t="shared" si="15"/>
        <v>1672.3991135776666</v>
      </c>
    </row>
    <row r="471" spans="2:20" x14ac:dyDescent="0.25">
      <c r="B471" s="50"/>
      <c r="C471" s="51"/>
      <c r="D471" s="57">
        <v>468</v>
      </c>
      <c r="E471" s="60">
        <v>211.37440699999999</v>
      </c>
      <c r="F471" s="57">
        <v>10</v>
      </c>
      <c r="G471" s="57" t="s">
        <v>279</v>
      </c>
      <c r="H471" s="61" t="s">
        <v>494</v>
      </c>
      <c r="I471" s="61" t="s">
        <v>298</v>
      </c>
      <c r="J471" s="62">
        <v>7.4350000000000005</v>
      </c>
      <c r="K471" s="57" t="s">
        <v>105</v>
      </c>
      <c r="L471" s="57">
        <v>1960</v>
      </c>
      <c r="M471" s="65">
        <f>E471*'Unit Prices'!$D$12</f>
        <v>31707.595310115685</v>
      </c>
      <c r="N471" s="65">
        <f>E471*(F471/12+2)*J471/27*'Unit Prices'!$D$37</f>
        <v>7521.924754545933</v>
      </c>
      <c r="O471" s="65">
        <f>E471*(F471/12+4)/9*'Unit Prices'!$D$38</f>
        <v>8053.856166107963</v>
      </c>
      <c r="P471" s="65">
        <v>0</v>
      </c>
      <c r="Q471" s="64">
        <f t="shared" si="14"/>
        <v>47283.37623076958</v>
      </c>
      <c r="R471" s="99">
        <v>13288.27</v>
      </c>
      <c r="S471" s="26">
        <v>824</v>
      </c>
      <c r="T471" s="53">
        <f t="shared" si="15"/>
        <v>2932.0221529329351</v>
      </c>
    </row>
    <row r="472" spans="2:20" x14ac:dyDescent="0.25">
      <c r="B472" s="50"/>
      <c r="C472" s="51"/>
      <c r="D472" s="57">
        <v>469</v>
      </c>
      <c r="E472" s="60">
        <v>490.70180800000003</v>
      </c>
      <c r="F472" s="57">
        <v>10</v>
      </c>
      <c r="G472" s="57" t="s">
        <v>279</v>
      </c>
      <c r="H472" s="61" t="s">
        <v>298</v>
      </c>
      <c r="I472" s="61" t="s">
        <v>660</v>
      </c>
      <c r="J472" s="62">
        <v>6.95</v>
      </c>
      <c r="K472" s="57" t="s">
        <v>105</v>
      </c>
      <c r="L472" s="57">
        <v>1960</v>
      </c>
      <c r="M472" s="65">
        <f>E472*'Unit Prices'!$D$12</f>
        <v>73608.600808545802</v>
      </c>
      <c r="N472" s="65">
        <f>E472*(F472/12+2)*J472/27*'Unit Prices'!$D$37</f>
        <v>16322.928276144312</v>
      </c>
      <c r="O472" s="65">
        <f>E472*(F472/12+4)/9*'Unit Prices'!$D$38</f>
        <v>18696.879334502995</v>
      </c>
      <c r="P472" s="65">
        <v>0</v>
      </c>
      <c r="Q472" s="64">
        <f t="shared" si="14"/>
        <v>108628.40841919312</v>
      </c>
      <c r="R472" s="99">
        <v>13288.27</v>
      </c>
      <c r="S472" s="26">
        <v>824</v>
      </c>
      <c r="T472" s="53">
        <f t="shared" si="15"/>
        <v>6736.001641855195</v>
      </c>
    </row>
    <row r="473" spans="2:20" x14ac:dyDescent="0.25">
      <c r="B473" s="50"/>
      <c r="C473" s="51"/>
      <c r="D473" s="57">
        <v>470</v>
      </c>
      <c r="E473" s="60">
        <v>472.166156</v>
      </c>
      <c r="F473" s="57">
        <v>10</v>
      </c>
      <c r="G473" s="57" t="s">
        <v>279</v>
      </c>
      <c r="H473" s="61" t="s">
        <v>660</v>
      </c>
      <c r="I473" s="61" t="s">
        <v>661</v>
      </c>
      <c r="J473" s="62">
        <v>6.9749999999999996</v>
      </c>
      <c r="K473" s="57" t="s">
        <v>105</v>
      </c>
      <c r="L473" s="57">
        <v>1960</v>
      </c>
      <c r="M473" s="65">
        <f>E473*'Unit Prices'!$D$12</f>
        <v>70828.127236713903</v>
      </c>
      <c r="N473" s="65">
        <f>E473*(F473/12+2)*J473/27*'Unit Prices'!$D$37</f>
        <v>15762.847573373409</v>
      </c>
      <c r="O473" s="65">
        <f>E473*(F473/12+4)/9*'Unit Prices'!$D$38</f>
        <v>17990.627914230387</v>
      </c>
      <c r="P473" s="65">
        <v>0</v>
      </c>
      <c r="Q473" s="64">
        <f t="shared" si="14"/>
        <v>104581.60272431769</v>
      </c>
      <c r="R473" s="99">
        <v>13288.27</v>
      </c>
      <c r="S473" s="26">
        <v>824</v>
      </c>
      <c r="T473" s="53">
        <f t="shared" si="15"/>
        <v>6485.0609330513134</v>
      </c>
    </row>
    <row r="474" spans="2:20" x14ac:dyDescent="0.25">
      <c r="B474" s="50"/>
      <c r="C474" s="51"/>
      <c r="D474" s="57">
        <v>471</v>
      </c>
      <c r="E474" s="60">
        <v>377.46069899999998</v>
      </c>
      <c r="F474" s="57">
        <v>10</v>
      </c>
      <c r="G474" s="57" t="s">
        <v>279</v>
      </c>
      <c r="H474" s="61" t="s">
        <v>661</v>
      </c>
      <c r="I474" s="61" t="s">
        <v>672</v>
      </c>
      <c r="J474" s="62">
        <v>7.46</v>
      </c>
      <c r="K474" s="57" t="s">
        <v>105</v>
      </c>
      <c r="L474" s="57">
        <v>1960</v>
      </c>
      <c r="M474" s="65">
        <f>E474*'Unit Prices'!$D$12</f>
        <v>56621.666072209904</v>
      </c>
      <c r="N474" s="65">
        <f>E474*(F474/12+2)*J474/27*'Unit Prices'!$D$37</f>
        <v>13477.401822968584</v>
      </c>
      <c r="O474" s="65">
        <f>E474*(F474/12+4)/9*'Unit Prices'!$D$38</f>
        <v>14382.129895718981</v>
      </c>
      <c r="P474" s="65">
        <v>0</v>
      </c>
      <c r="Q474" s="64">
        <f t="shared" si="14"/>
        <v>84481.19779089748</v>
      </c>
      <c r="R474" s="99">
        <v>13288.27</v>
      </c>
      <c r="S474" s="26">
        <v>824</v>
      </c>
      <c r="T474" s="53">
        <f t="shared" si="15"/>
        <v>5238.6433282661719</v>
      </c>
    </row>
    <row r="475" spans="2:20" x14ac:dyDescent="0.25">
      <c r="B475" s="50"/>
      <c r="C475" s="51"/>
      <c r="D475" s="57">
        <v>472</v>
      </c>
      <c r="E475" s="60">
        <v>479.23925100000002</v>
      </c>
      <c r="F475" s="57">
        <v>8</v>
      </c>
      <c r="G475" s="57" t="s">
        <v>279</v>
      </c>
      <c r="H475" s="61" t="s">
        <v>533</v>
      </c>
      <c r="I475" s="61" t="s">
        <v>508</v>
      </c>
      <c r="J475" s="62">
        <v>7.7549999999999999</v>
      </c>
      <c r="K475" s="57" t="s">
        <v>105</v>
      </c>
      <c r="L475" s="57">
        <v>1960</v>
      </c>
      <c r="M475" s="65">
        <f>E475*'Unit Prices'!$D$9</f>
        <v>63145.865759898566</v>
      </c>
      <c r="N475" s="65">
        <f>E475*(F475/12+2)*J475/27*'Unit Prices'!$D$37</f>
        <v>16741.750050188493</v>
      </c>
      <c r="O475" s="65">
        <f>E475*(F475/12+4)/9*'Unit Prices'!$D$38</f>
        <v>17630.469642364846</v>
      </c>
      <c r="P475" s="65">
        <v>0</v>
      </c>
      <c r="Q475" s="64">
        <f t="shared" si="14"/>
        <v>97518.085452451909</v>
      </c>
      <c r="R475" s="99">
        <v>13288.27</v>
      </c>
      <c r="S475" s="26">
        <v>824</v>
      </c>
      <c r="T475" s="53">
        <f t="shared" si="15"/>
        <v>6047.0552158272194</v>
      </c>
    </row>
    <row r="476" spans="2:20" x14ac:dyDescent="0.25">
      <c r="B476" s="50"/>
      <c r="C476" s="51"/>
      <c r="D476" s="57">
        <v>473</v>
      </c>
      <c r="E476" s="60">
        <v>478.82237800000001</v>
      </c>
      <c r="F476" s="57">
        <v>8</v>
      </c>
      <c r="G476" s="57" t="s">
        <v>279</v>
      </c>
      <c r="H476" s="61" t="s">
        <v>515</v>
      </c>
      <c r="I476" s="61" t="s">
        <v>496</v>
      </c>
      <c r="J476" s="62">
        <v>7.65</v>
      </c>
      <c r="K476" s="57" t="s">
        <v>105</v>
      </c>
      <c r="L476" s="57">
        <v>1960</v>
      </c>
      <c r="M476" s="65">
        <f>E476*'Unit Prices'!$D$9</f>
        <v>63090.937440813686</v>
      </c>
      <c r="N476" s="65">
        <f>E476*(F476/12+2)*J476/27*'Unit Prices'!$D$37</f>
        <v>16500.706715289736</v>
      </c>
      <c r="O476" s="65">
        <f>E476*(F476/12+4)/9*'Unit Prices'!$D$38</f>
        <v>17615.133530483596</v>
      </c>
      <c r="P476" s="65">
        <v>0</v>
      </c>
      <c r="Q476" s="64">
        <f t="shared" si="14"/>
        <v>97206.777686587026</v>
      </c>
      <c r="R476" s="99">
        <v>13288.27</v>
      </c>
      <c r="S476" s="26">
        <v>824</v>
      </c>
      <c r="T476" s="53">
        <f t="shared" si="15"/>
        <v>6027.7511529903968</v>
      </c>
    </row>
    <row r="477" spans="2:20" x14ac:dyDescent="0.25">
      <c r="B477" s="50"/>
      <c r="C477" s="51"/>
      <c r="D477" s="57">
        <v>474</v>
      </c>
      <c r="E477" s="60">
        <v>430.66911499999998</v>
      </c>
      <c r="F477" s="57">
        <v>8</v>
      </c>
      <c r="G477" s="57" t="s">
        <v>279</v>
      </c>
      <c r="H477" s="61" t="s">
        <v>508</v>
      </c>
      <c r="I477" s="61" t="s">
        <v>509</v>
      </c>
      <c r="J477" s="62">
        <v>7.58</v>
      </c>
      <c r="K477" s="57" t="s">
        <v>105</v>
      </c>
      <c r="L477" s="57">
        <v>1960</v>
      </c>
      <c r="M477" s="65">
        <f>E477*'Unit Prices'!$D$9</f>
        <v>56746.132680030241</v>
      </c>
      <c r="N477" s="65">
        <f>E477*(F477/12+2)*J477/27*'Unit Prices'!$D$37</f>
        <v>14705.493528705272</v>
      </c>
      <c r="O477" s="65">
        <f>E477*(F477/12+4)/9*'Unit Prices'!$D$38</f>
        <v>15843.649580179383</v>
      </c>
      <c r="P477" s="65">
        <v>0</v>
      </c>
      <c r="Q477" s="64">
        <f t="shared" si="14"/>
        <v>87295.275788914892</v>
      </c>
      <c r="R477" s="99">
        <v>13288.27</v>
      </c>
      <c r="S477" s="26">
        <v>824</v>
      </c>
      <c r="T477" s="53">
        <f t="shared" si="15"/>
        <v>5413.1431141951416</v>
      </c>
    </row>
    <row r="478" spans="2:20" x14ac:dyDescent="0.25">
      <c r="B478" s="50"/>
      <c r="C478" s="51"/>
      <c r="D478" s="57">
        <v>475</v>
      </c>
      <c r="E478" s="60">
        <v>430.97441500000002</v>
      </c>
      <c r="F478" s="57">
        <v>8</v>
      </c>
      <c r="G478" s="57" t="s">
        <v>279</v>
      </c>
      <c r="H478" s="61" t="s">
        <v>496</v>
      </c>
      <c r="I478" s="61" t="s">
        <v>497</v>
      </c>
      <c r="J478" s="62">
        <v>7.3900000000000006</v>
      </c>
      <c r="K478" s="57" t="s">
        <v>105</v>
      </c>
      <c r="L478" s="57">
        <v>1960</v>
      </c>
      <c r="M478" s="65">
        <f>E478*'Unit Prices'!$D$9</f>
        <v>56786.359837501739</v>
      </c>
      <c r="N478" s="65">
        <f>E478*(F478/12+2)*J478/27*'Unit Prices'!$D$37</f>
        <v>14347.049545269674</v>
      </c>
      <c r="O478" s="65">
        <f>E478*(F478/12+4)/9*'Unit Prices'!$D$38</f>
        <v>15854.881094231256</v>
      </c>
      <c r="P478" s="65">
        <v>0</v>
      </c>
      <c r="Q478" s="64">
        <f t="shared" si="14"/>
        <v>86988.290477002665</v>
      </c>
      <c r="R478" s="99">
        <v>13288.27</v>
      </c>
      <c r="S478" s="26">
        <v>824</v>
      </c>
      <c r="T478" s="53">
        <f t="shared" si="15"/>
        <v>5394.1070848989521</v>
      </c>
    </row>
    <row r="479" spans="2:20" x14ac:dyDescent="0.25">
      <c r="B479" s="50"/>
      <c r="C479" s="51"/>
      <c r="D479" s="57">
        <v>476</v>
      </c>
      <c r="E479" s="60">
        <v>416.09223200000002</v>
      </c>
      <c r="F479" s="57">
        <v>8</v>
      </c>
      <c r="G479" s="57" t="s">
        <v>279</v>
      </c>
      <c r="H479" s="61" t="s">
        <v>458</v>
      </c>
      <c r="I479" s="61" t="s">
        <v>411</v>
      </c>
      <c r="J479" s="62">
        <v>6.915</v>
      </c>
      <c r="K479" s="57" t="s">
        <v>105</v>
      </c>
      <c r="L479" s="57">
        <v>1960</v>
      </c>
      <c r="M479" s="65">
        <f>E479*'Unit Prices'!$D$9</f>
        <v>54825.44297192504</v>
      </c>
      <c r="N479" s="65">
        <f>E479*(F479/12+2)*J479/27*'Unit Prices'!$D$37</f>
        <v>12961.297030798689</v>
      </c>
      <c r="O479" s="65">
        <f>E479*(F479/12+4)/9*'Unit Prices'!$D$38</f>
        <v>15307.388636036054</v>
      </c>
      <c r="P479" s="65">
        <v>0</v>
      </c>
      <c r="Q479" s="64">
        <f t="shared" si="14"/>
        <v>83094.128638759779</v>
      </c>
      <c r="R479" s="99">
        <v>13288.27</v>
      </c>
      <c r="S479" s="26">
        <v>824</v>
      </c>
      <c r="T479" s="53">
        <f t="shared" si="15"/>
        <v>5152.6317570562651</v>
      </c>
    </row>
    <row r="480" spans="2:20" x14ac:dyDescent="0.25">
      <c r="B480" s="50"/>
      <c r="C480" s="51"/>
      <c r="D480" s="57">
        <v>477</v>
      </c>
      <c r="E480" s="60">
        <v>182.090857</v>
      </c>
      <c r="F480" s="57">
        <v>8</v>
      </c>
      <c r="G480" s="57" t="s">
        <v>279</v>
      </c>
      <c r="H480" s="61" t="s">
        <v>411</v>
      </c>
      <c r="I480" s="61" t="s">
        <v>490</v>
      </c>
      <c r="J480" s="62">
        <v>7.31</v>
      </c>
      <c r="K480" s="57" t="s">
        <v>105</v>
      </c>
      <c r="L480" s="57">
        <v>1960</v>
      </c>
      <c r="M480" s="65">
        <f>E480*'Unit Prices'!$D$9</f>
        <v>23992.786042115913</v>
      </c>
      <c r="N480" s="65">
        <f>E480*(F480/12+2)*J480/27*'Unit Prices'!$D$37</f>
        <v>5996.1458450552927</v>
      </c>
      <c r="O480" s="65">
        <f>E480*(F480/12+4)/9*'Unit Prices'!$D$38</f>
        <v>6698.8405473713956</v>
      </c>
      <c r="P480" s="65">
        <v>0</v>
      </c>
      <c r="Q480" s="64">
        <f t="shared" si="14"/>
        <v>36687.772434542603</v>
      </c>
      <c r="R480" s="99">
        <v>13288.27</v>
      </c>
      <c r="S480" s="26">
        <v>824</v>
      </c>
      <c r="T480" s="53">
        <f t="shared" si="15"/>
        <v>2274.993244874096</v>
      </c>
    </row>
    <row r="481" spans="2:20" x14ac:dyDescent="0.25">
      <c r="B481" s="50"/>
      <c r="C481" s="51"/>
      <c r="D481" s="57">
        <v>478</v>
      </c>
      <c r="E481" s="60">
        <v>302.62147800000002</v>
      </c>
      <c r="F481" s="57">
        <v>8</v>
      </c>
      <c r="G481" s="57" t="s">
        <v>279</v>
      </c>
      <c r="H481" s="61" t="s">
        <v>411</v>
      </c>
      <c r="I481" s="61" t="s">
        <v>412</v>
      </c>
      <c r="J481" s="62">
        <v>6.5350000000000001</v>
      </c>
      <c r="K481" s="57" t="s">
        <v>105</v>
      </c>
      <c r="L481" s="57">
        <v>1960</v>
      </c>
      <c r="M481" s="65">
        <f>E481*'Unit Prices'!$D$9</f>
        <v>39874.228135479032</v>
      </c>
      <c r="N481" s="65">
        <f>E481*(F481/12+2)*J481/27*'Unit Prices'!$D$37</f>
        <v>8908.6523372771098</v>
      </c>
      <c r="O481" s="65">
        <f>E481*(F481/12+4)/9*'Unit Prices'!$D$38</f>
        <v>11132.975376857394</v>
      </c>
      <c r="P481" s="65">
        <v>0</v>
      </c>
      <c r="Q481" s="64">
        <f t="shared" si="14"/>
        <v>59915.855849613537</v>
      </c>
      <c r="R481" s="99">
        <v>13288.27</v>
      </c>
      <c r="S481" s="26">
        <v>824</v>
      </c>
      <c r="T481" s="53">
        <f t="shared" si="15"/>
        <v>3715.3568688837263</v>
      </c>
    </row>
    <row r="482" spans="2:20" x14ac:dyDescent="0.25">
      <c r="B482" s="50"/>
      <c r="C482" s="51"/>
      <c r="D482" s="57">
        <v>479</v>
      </c>
      <c r="E482" s="60">
        <v>481.338909</v>
      </c>
      <c r="F482" s="57">
        <v>8</v>
      </c>
      <c r="G482" s="57" t="s">
        <v>279</v>
      </c>
      <c r="H482" s="61" t="s">
        <v>490</v>
      </c>
      <c r="I482" s="61" t="s">
        <v>585</v>
      </c>
      <c r="J482" s="62">
        <v>8.3949999999999996</v>
      </c>
      <c r="K482" s="57" t="s">
        <v>105</v>
      </c>
      <c r="L482" s="57">
        <v>1960</v>
      </c>
      <c r="M482" s="65">
        <f>E482*'Unit Prices'!$D$10</f>
        <v>66349.715744208879</v>
      </c>
      <c r="N482" s="65">
        <f>E482*(F482/12+2)*J482/27*'Unit Prices'!$D$37</f>
        <v>18202.806002373643</v>
      </c>
      <c r="O482" s="65">
        <f>E482*(F482/12+4)/9*'Unit Prices'!$D$38</f>
        <v>17707.712807550302</v>
      </c>
      <c r="P482" s="65">
        <v>0</v>
      </c>
      <c r="Q482" s="64">
        <f t="shared" si="14"/>
        <v>102260.23455413282</v>
      </c>
      <c r="R482" s="99">
        <v>13288.27</v>
      </c>
      <c r="S482" s="26">
        <v>824</v>
      </c>
      <c r="T482" s="53">
        <f t="shared" si="15"/>
        <v>6341.1138750646578</v>
      </c>
    </row>
    <row r="483" spans="2:20" x14ac:dyDescent="0.25">
      <c r="B483" s="50"/>
      <c r="C483" s="51"/>
      <c r="D483" s="57">
        <v>480</v>
      </c>
      <c r="E483" s="60">
        <v>468.00894599999998</v>
      </c>
      <c r="F483" s="57">
        <v>8</v>
      </c>
      <c r="G483" s="57" t="s">
        <v>279</v>
      </c>
      <c r="H483" s="61" t="s">
        <v>585</v>
      </c>
      <c r="I483" s="61" t="s">
        <v>245</v>
      </c>
      <c r="J483" s="62">
        <v>8</v>
      </c>
      <c r="K483" s="57" t="s">
        <v>105</v>
      </c>
      <c r="L483" s="57">
        <v>1960</v>
      </c>
      <c r="M483" s="65">
        <f>E483*'Unit Prices'!$D$9</f>
        <v>61666.130261412189</v>
      </c>
      <c r="N483" s="65">
        <f>E483*(F483/12+2)*J483/27*'Unit Prices'!$D$37</f>
        <v>16865.950156967436</v>
      </c>
      <c r="O483" s="65">
        <f>E483*(F483/12+4)/9*'Unit Prices'!$D$38</f>
        <v>17217.32411857093</v>
      </c>
      <c r="P483" s="65">
        <v>0</v>
      </c>
      <c r="Q483" s="64">
        <f t="shared" si="14"/>
        <v>95749.404536950562</v>
      </c>
      <c r="R483" s="99">
        <v>13288.27</v>
      </c>
      <c r="S483" s="26">
        <v>824</v>
      </c>
      <c r="T483" s="53">
        <f t="shared" si="15"/>
        <v>5937.3800606435043</v>
      </c>
    </row>
    <row r="484" spans="2:20" x14ac:dyDescent="0.25">
      <c r="B484" s="50"/>
      <c r="C484" s="51"/>
      <c r="D484" s="57">
        <v>481</v>
      </c>
      <c r="E484" s="60">
        <v>300.53914600000002</v>
      </c>
      <c r="F484" s="57">
        <v>8</v>
      </c>
      <c r="G484" s="57" t="s">
        <v>233</v>
      </c>
      <c r="H484" s="61" t="s">
        <v>245</v>
      </c>
      <c r="I484" s="61" t="s">
        <v>246</v>
      </c>
      <c r="J484" s="62">
        <v>8</v>
      </c>
      <c r="K484" s="57" t="s">
        <v>105</v>
      </c>
      <c r="L484" s="57">
        <v>1960</v>
      </c>
      <c r="M484" s="65">
        <f>E484*'Unit Prices'!$D$9</f>
        <v>39599.854413658104</v>
      </c>
      <c r="N484" s="65">
        <f>E484*(F484/12+2)*J484/27*'Unit Prices'!$D$37</f>
        <v>10830.729412282561</v>
      </c>
      <c r="O484" s="65">
        <f>E484*(F484/12+4)/9*'Unit Prices'!$D$38</f>
        <v>11056.369608371782</v>
      </c>
      <c r="P484" s="65">
        <v>0</v>
      </c>
      <c r="Q484" s="64">
        <f t="shared" si="14"/>
        <v>61486.953434312447</v>
      </c>
      <c r="R484" s="99">
        <v>13288.27</v>
      </c>
      <c r="S484" s="26">
        <v>824</v>
      </c>
      <c r="T484" s="53">
        <f t="shared" si="15"/>
        <v>3812.7799653283273</v>
      </c>
    </row>
    <row r="485" spans="2:20" x14ac:dyDescent="0.25">
      <c r="B485" s="50"/>
      <c r="C485" s="51"/>
      <c r="D485" s="57">
        <v>482</v>
      </c>
      <c r="E485" s="60">
        <v>317.64805000000001</v>
      </c>
      <c r="F485" s="57">
        <v>8</v>
      </c>
      <c r="G485" s="57" t="s">
        <v>233</v>
      </c>
      <c r="H485" s="61" t="s">
        <v>246</v>
      </c>
      <c r="I485" s="61" t="s">
        <v>174</v>
      </c>
      <c r="J485" s="62">
        <v>8</v>
      </c>
      <c r="K485" s="57" t="s">
        <v>105</v>
      </c>
      <c r="L485" s="57">
        <v>1960</v>
      </c>
      <c r="M485" s="65">
        <f>E485*'Unit Prices'!$D$9</f>
        <v>41854.170087987113</v>
      </c>
      <c r="N485" s="65">
        <f>E485*(F485/12+2)*J485/27*'Unit Prices'!$D$37</f>
        <v>11447.294383039211</v>
      </c>
      <c r="O485" s="65">
        <f>E485*(F485/12+4)/9*'Unit Prices'!$D$38</f>
        <v>11685.779682685861</v>
      </c>
      <c r="P485" s="65">
        <v>0</v>
      </c>
      <c r="Q485" s="64">
        <f t="shared" si="14"/>
        <v>64987.244153712185</v>
      </c>
      <c r="R485" s="99">
        <v>13288.27</v>
      </c>
      <c r="S485" s="26">
        <v>824</v>
      </c>
      <c r="T485" s="53">
        <f t="shared" si="15"/>
        <v>4029.8315117512543</v>
      </c>
    </row>
    <row r="486" spans="2:20" x14ac:dyDescent="0.25">
      <c r="B486" s="50"/>
      <c r="C486" s="51"/>
      <c r="D486" s="57">
        <v>483</v>
      </c>
      <c r="E486" s="60">
        <v>401.74693600000001</v>
      </c>
      <c r="F486" s="57">
        <v>8</v>
      </c>
      <c r="G486" s="57" t="s">
        <v>233</v>
      </c>
      <c r="H486" s="61" t="s">
        <v>243</v>
      </c>
      <c r="I486" s="61" t="s">
        <v>244</v>
      </c>
      <c r="J486" s="62">
        <v>7.9399999999999995</v>
      </c>
      <c r="K486" s="57" t="s">
        <v>105</v>
      </c>
      <c r="L486" s="57">
        <v>1960</v>
      </c>
      <c r="M486" s="65">
        <f>E486*'Unit Prices'!$D$9</f>
        <v>52935.267796140011</v>
      </c>
      <c r="N486" s="65">
        <f>E486*(F486/12+2)*J486/27*'Unit Prices'!$D$37</f>
        <v>14369.436796627406</v>
      </c>
      <c r="O486" s="65">
        <f>E486*(F486/12+4)/9*'Unit Prices'!$D$38</f>
        <v>14779.647418865305</v>
      </c>
      <c r="P486" s="65">
        <v>0</v>
      </c>
      <c r="Q486" s="64">
        <f t="shared" si="14"/>
        <v>82084.352011632727</v>
      </c>
      <c r="R486" s="99">
        <v>13288.27</v>
      </c>
      <c r="S486" s="26">
        <v>824</v>
      </c>
      <c r="T486" s="53">
        <f t="shared" si="15"/>
        <v>5090.0159356775093</v>
      </c>
    </row>
    <row r="487" spans="2:20" x14ac:dyDescent="0.25">
      <c r="B487" s="50"/>
      <c r="C487" s="51"/>
      <c r="D487" s="57">
        <v>484</v>
      </c>
      <c r="E487" s="60">
        <v>390.23757000000001</v>
      </c>
      <c r="F487" s="57">
        <v>12</v>
      </c>
      <c r="G487" s="57" t="s">
        <v>233</v>
      </c>
      <c r="H487" s="61" t="s">
        <v>244</v>
      </c>
      <c r="I487" s="61" t="s">
        <v>249</v>
      </c>
      <c r="J487" s="62">
        <v>7.45</v>
      </c>
      <c r="K487" s="57" t="s">
        <v>105</v>
      </c>
      <c r="L487" s="57">
        <v>1960</v>
      </c>
      <c r="M487" s="65">
        <f>E487*'Unit Prices'!$D$15</f>
        <v>63680.159664614468</v>
      </c>
      <c r="N487" s="65">
        <f>E487*(F487/12+2)*J487/27*'Unit Prices'!$D$37</f>
        <v>14733.4530901049</v>
      </c>
      <c r="O487" s="65">
        <f>E487*(F487/12+4)/9*'Unit Prices'!$D$38</f>
        <v>15381.681078409292</v>
      </c>
      <c r="P487" s="65">
        <v>0</v>
      </c>
      <c r="Q487" s="64">
        <f t="shared" si="14"/>
        <v>93795.293833128657</v>
      </c>
      <c r="R487" s="99">
        <v>13288.27</v>
      </c>
      <c r="S487" s="26">
        <v>824</v>
      </c>
      <c r="T487" s="53">
        <f t="shared" si="15"/>
        <v>5816.206482747416</v>
      </c>
    </row>
    <row r="488" spans="2:20" x14ac:dyDescent="0.25">
      <c r="B488" s="50"/>
      <c r="C488" s="51"/>
      <c r="D488" s="57">
        <v>485</v>
      </c>
      <c r="E488" s="60">
        <v>239.066836</v>
      </c>
      <c r="F488" s="57">
        <v>12</v>
      </c>
      <c r="G488" s="57" t="s">
        <v>233</v>
      </c>
      <c r="H488" s="61" t="s">
        <v>249</v>
      </c>
      <c r="I488" s="61" t="s">
        <v>250</v>
      </c>
      <c r="J488" s="62">
        <v>7.25</v>
      </c>
      <c r="K488" s="57" t="s">
        <v>105</v>
      </c>
      <c r="L488" s="57">
        <v>1960</v>
      </c>
      <c r="M488" s="65">
        <f>E488*'Unit Prices'!$D$15</f>
        <v>39011.657147706719</v>
      </c>
      <c r="N488" s="65">
        <f>E488*(F488/12+2)*J488/27*'Unit Prices'!$D$37</f>
        <v>8783.6805689712328</v>
      </c>
      <c r="O488" s="65">
        <f>E488*(F488/12+4)/9*'Unit Prices'!$D$38</f>
        <v>9423.1055912335087</v>
      </c>
      <c r="P488" s="65">
        <v>0</v>
      </c>
      <c r="Q488" s="64">
        <f t="shared" si="14"/>
        <v>57218.443307911461</v>
      </c>
      <c r="R488" s="99">
        <v>13288.27</v>
      </c>
      <c r="S488" s="26">
        <v>824</v>
      </c>
      <c r="T488" s="53">
        <f t="shared" si="15"/>
        <v>3548.0914585359151</v>
      </c>
    </row>
    <row r="489" spans="2:20" x14ac:dyDescent="0.25">
      <c r="B489" s="50"/>
      <c r="C489" s="51"/>
      <c r="D489" s="57">
        <v>486</v>
      </c>
      <c r="E489" s="60">
        <v>335.12494299999997</v>
      </c>
      <c r="F489" s="57">
        <v>8</v>
      </c>
      <c r="G489" s="57" t="s">
        <v>279</v>
      </c>
      <c r="H489" s="61" t="s">
        <v>436</v>
      </c>
      <c r="I489" s="61" t="s">
        <v>250</v>
      </c>
      <c r="J489" s="62">
        <v>7.8</v>
      </c>
      <c r="K489" s="57" t="s">
        <v>105</v>
      </c>
      <c r="L489" s="57">
        <v>1960</v>
      </c>
      <c r="M489" s="65">
        <f>E489*'Unit Prices'!$D$9</f>
        <v>44156.972992747738</v>
      </c>
      <c r="N489" s="65">
        <f>E489*(F489/12+2)*J489/27*'Unit Prices'!$D$37</f>
        <v>11775.192798066066</v>
      </c>
      <c r="O489" s="65">
        <f>E489*(F489/12+4)/9*'Unit Prices'!$D$38</f>
        <v>12328.727502248659</v>
      </c>
      <c r="P489" s="65">
        <v>0</v>
      </c>
      <c r="Q489" s="64">
        <f t="shared" si="14"/>
        <v>68260.893293062458</v>
      </c>
      <c r="R489" s="99">
        <v>13288.27</v>
      </c>
      <c r="S489" s="26">
        <v>824</v>
      </c>
      <c r="T489" s="53">
        <f t="shared" si="15"/>
        <v>4232.8291096947505</v>
      </c>
    </row>
    <row r="490" spans="2:20" x14ac:dyDescent="0.25">
      <c r="B490" s="50"/>
      <c r="C490" s="51"/>
      <c r="D490" s="57">
        <v>487</v>
      </c>
      <c r="E490" s="60">
        <v>477.52515899999997</v>
      </c>
      <c r="F490" s="57">
        <v>8</v>
      </c>
      <c r="G490" s="57" t="s">
        <v>279</v>
      </c>
      <c r="H490" s="61" t="s">
        <v>577</v>
      </c>
      <c r="I490" s="61" t="s">
        <v>172</v>
      </c>
      <c r="J490" s="62">
        <v>8</v>
      </c>
      <c r="K490" s="57" t="s">
        <v>105</v>
      </c>
      <c r="L490" s="57">
        <v>1960</v>
      </c>
      <c r="M490" s="65">
        <f>E490*'Unit Prices'!$D$9</f>
        <v>62920.012340951209</v>
      </c>
      <c r="N490" s="65">
        <f>E490*(F490/12+2)*J490/27*'Unit Prices'!$D$37</f>
        <v>17208.892264191789</v>
      </c>
      <c r="O490" s="65">
        <f>E490*(F490/12+4)/9*'Unit Prices'!$D$38</f>
        <v>17567.410853029116</v>
      </c>
      <c r="P490" s="65">
        <v>0</v>
      </c>
      <c r="Q490" s="64">
        <f t="shared" si="14"/>
        <v>97696.315458172117</v>
      </c>
      <c r="R490" s="99">
        <v>13288.27</v>
      </c>
      <c r="S490" s="26">
        <v>824</v>
      </c>
      <c r="T490" s="53">
        <f t="shared" si="15"/>
        <v>6058.1071830670071</v>
      </c>
    </row>
    <row r="491" spans="2:20" x14ac:dyDescent="0.25">
      <c r="B491" s="50"/>
      <c r="C491" s="51"/>
      <c r="D491" s="57">
        <v>488</v>
      </c>
      <c r="E491" s="60">
        <v>355.74488000000002</v>
      </c>
      <c r="F491" s="57">
        <v>10</v>
      </c>
      <c r="G491" s="57" t="s">
        <v>279</v>
      </c>
      <c r="H491" s="61" t="s">
        <v>664</v>
      </c>
      <c r="I491" s="61" t="s">
        <v>679</v>
      </c>
      <c r="J491" s="62">
        <v>7.7949999999999999</v>
      </c>
      <c r="K491" s="57" t="s">
        <v>105</v>
      </c>
      <c r="L491" s="57">
        <v>1960</v>
      </c>
      <c r="M491" s="65">
        <f>E491*'Unit Prices'!$D$12</f>
        <v>53364.145871669636</v>
      </c>
      <c r="N491" s="65">
        <f>E491*(F491/12+2)*J491/27*'Unit Prices'!$D$37</f>
        <v>13272.428284880451</v>
      </c>
      <c r="O491" s="65">
        <f>E491*(F491/12+4)/9*'Unit Prices'!$D$38</f>
        <v>13554.706721657831</v>
      </c>
      <c r="P491" s="65">
        <v>0</v>
      </c>
      <c r="Q491" s="64">
        <f t="shared" si="14"/>
        <v>80191.280878207908</v>
      </c>
      <c r="R491" s="99">
        <v>13288.27</v>
      </c>
      <c r="S491" s="26">
        <v>824</v>
      </c>
      <c r="T491" s="53">
        <f t="shared" si="15"/>
        <v>4972.6273957139128</v>
      </c>
    </row>
    <row r="492" spans="2:20" x14ac:dyDescent="0.25">
      <c r="B492" s="50"/>
      <c r="C492" s="51"/>
      <c r="D492" s="57">
        <v>489</v>
      </c>
      <c r="E492" s="60">
        <v>256.27234299999998</v>
      </c>
      <c r="F492" s="57">
        <v>8</v>
      </c>
      <c r="G492" s="57" t="s">
        <v>279</v>
      </c>
      <c r="H492" s="61" t="s">
        <v>440</v>
      </c>
      <c r="I492" s="61" t="s">
        <v>441</v>
      </c>
      <c r="J492" s="62">
        <v>6.76</v>
      </c>
      <c r="K492" s="57" t="s">
        <v>105</v>
      </c>
      <c r="L492" s="57">
        <v>1960</v>
      </c>
      <c r="M492" s="65">
        <f>E492*'Unit Prices'!$D$9</f>
        <v>33767.140181622308</v>
      </c>
      <c r="N492" s="65">
        <f>E492*(F492/12+2)*J492/27*'Unit Prices'!$D$37</f>
        <v>7803.9612864193787</v>
      </c>
      <c r="O492" s="65">
        <f>E492*(F492/12+4)/9*'Unit Prices'!$D$38</f>
        <v>9427.8625008518138</v>
      </c>
      <c r="P492" s="65">
        <v>0</v>
      </c>
      <c r="Q492" s="64">
        <f t="shared" si="14"/>
        <v>50998.963968893499</v>
      </c>
      <c r="R492" s="99">
        <v>13288.27</v>
      </c>
      <c r="S492" s="26">
        <v>824</v>
      </c>
      <c r="T492" s="53">
        <f t="shared" si="15"/>
        <v>3162.4241763877644</v>
      </c>
    </row>
    <row r="493" spans="2:20" x14ac:dyDescent="0.25">
      <c r="B493" s="50"/>
      <c r="C493" s="51"/>
      <c r="D493" s="57">
        <v>490</v>
      </c>
      <c r="E493" s="60">
        <v>163.612877</v>
      </c>
      <c r="F493" s="57">
        <v>8</v>
      </c>
      <c r="G493" s="57" t="s">
        <v>279</v>
      </c>
      <c r="H493" s="61" t="s">
        <v>470</v>
      </c>
      <c r="I493" s="61" t="s">
        <v>471</v>
      </c>
      <c r="J493" s="62">
        <v>7.22</v>
      </c>
      <c r="K493" s="57" t="s">
        <v>105</v>
      </c>
      <c r="L493" s="57">
        <v>1960</v>
      </c>
      <c r="M493" s="65">
        <f>E493*'Unit Prices'!$D$9</f>
        <v>21558.077194375706</v>
      </c>
      <c r="N493" s="65">
        <f>E493*(F493/12+2)*J493/27*'Unit Prices'!$D$37</f>
        <v>5321.344182680089</v>
      </c>
      <c r="O493" s="65">
        <f>E493*(F493/12+4)/9*'Unit Prices'!$D$38</f>
        <v>6019.0642878883755</v>
      </c>
      <c r="P493" s="65">
        <v>0</v>
      </c>
      <c r="Q493" s="64">
        <f t="shared" si="14"/>
        <v>32898.485664944172</v>
      </c>
      <c r="R493" s="99">
        <v>13288.27</v>
      </c>
      <c r="S493" s="26">
        <v>824</v>
      </c>
      <c r="T493" s="53">
        <f t="shared" si="15"/>
        <v>2040.0211756619935</v>
      </c>
    </row>
    <row r="494" spans="2:20" x14ac:dyDescent="0.25">
      <c r="B494" s="50"/>
      <c r="C494" s="51"/>
      <c r="D494" s="57">
        <v>491</v>
      </c>
      <c r="E494" s="60">
        <v>170.17207999999999</v>
      </c>
      <c r="F494" s="57">
        <v>8</v>
      </c>
      <c r="G494" s="57" t="s">
        <v>279</v>
      </c>
      <c r="H494" s="61" t="s">
        <v>471</v>
      </c>
      <c r="I494" s="61" t="s">
        <v>242</v>
      </c>
      <c r="J494" s="62">
        <v>7.72</v>
      </c>
      <c r="K494" s="57" t="s">
        <v>105</v>
      </c>
      <c r="L494" s="57">
        <v>1960</v>
      </c>
      <c r="M494" s="65">
        <f>E494*'Unit Prices'!$D$9</f>
        <v>22422.335602395637</v>
      </c>
      <c r="N494" s="65">
        <f>E494*(F494/12+2)*J494/27*'Unit Prices'!$D$37</f>
        <v>5917.9634478801472</v>
      </c>
      <c r="O494" s="65">
        <f>E494*(F494/12+4)/9*'Unit Prices'!$D$38</f>
        <v>6260.3672052272723</v>
      </c>
      <c r="P494" s="65">
        <v>0</v>
      </c>
      <c r="Q494" s="64">
        <f t="shared" si="14"/>
        <v>34600.666255503056</v>
      </c>
      <c r="R494" s="99">
        <v>13288.27</v>
      </c>
      <c r="S494" s="26">
        <v>824</v>
      </c>
      <c r="T494" s="53">
        <f t="shared" si="15"/>
        <v>2145.5726738344811</v>
      </c>
    </row>
    <row r="495" spans="2:20" x14ac:dyDescent="0.25">
      <c r="B495" s="50"/>
      <c r="C495" s="51"/>
      <c r="D495" s="57">
        <v>492</v>
      </c>
      <c r="E495" s="60">
        <v>160.49546900000001</v>
      </c>
      <c r="F495" s="57">
        <v>8</v>
      </c>
      <c r="G495" s="57" t="s">
        <v>279</v>
      </c>
      <c r="H495" s="61" t="s">
        <v>452</v>
      </c>
      <c r="I495" s="61" t="s">
        <v>174</v>
      </c>
      <c r="J495" s="62">
        <v>6.8450000000000006</v>
      </c>
      <c r="K495" s="57" t="s">
        <v>105</v>
      </c>
      <c r="L495" s="57">
        <v>1960</v>
      </c>
      <c r="M495" s="65">
        <f>E495*'Unit Prices'!$D$9</f>
        <v>21147.319046590284</v>
      </c>
      <c r="N495" s="65">
        <f>E495*(F495/12+2)*J495/27*'Unit Prices'!$D$37</f>
        <v>4948.8341495354025</v>
      </c>
      <c r="O495" s="65">
        <f>E495*(F495/12+4)/9*'Unit Prices'!$D$38</f>
        <v>5904.379676825778</v>
      </c>
      <c r="P495" s="65">
        <v>0</v>
      </c>
      <c r="Q495" s="64">
        <f t="shared" si="14"/>
        <v>32000.532872951466</v>
      </c>
      <c r="R495" s="99">
        <v>13288.27</v>
      </c>
      <c r="S495" s="26">
        <v>824</v>
      </c>
      <c r="T495" s="53">
        <f t="shared" si="15"/>
        <v>1984.3395029836095</v>
      </c>
    </row>
    <row r="496" spans="2:20" x14ac:dyDescent="0.25">
      <c r="B496" s="50"/>
      <c r="C496" s="51"/>
      <c r="D496" s="57">
        <v>493</v>
      </c>
      <c r="E496" s="60">
        <v>80.308504999999997</v>
      </c>
      <c r="F496" s="57">
        <v>8</v>
      </c>
      <c r="G496" s="57" t="s">
        <v>233</v>
      </c>
      <c r="H496" s="61" t="s">
        <v>234</v>
      </c>
      <c r="I496" s="61" t="s">
        <v>235</v>
      </c>
      <c r="J496" s="62">
        <v>5.4949999999999992</v>
      </c>
      <c r="K496" s="57" t="s">
        <v>105</v>
      </c>
      <c r="L496" s="57">
        <v>1960</v>
      </c>
      <c r="M496" s="65">
        <f>E496*'Unit Prices'!$D$9</f>
        <v>10581.666809482895</v>
      </c>
      <c r="N496" s="65">
        <f>E496*(F496/12+2)*J496/27*'Unit Prices'!$D$37</f>
        <v>1987.906294636188</v>
      </c>
      <c r="O496" s="65">
        <f>E496*(F496/12+4)/9*'Unit Prices'!$D$38</f>
        <v>2954.4254909667347</v>
      </c>
      <c r="P496" s="65">
        <v>0</v>
      </c>
      <c r="Q496" s="64">
        <f t="shared" si="14"/>
        <v>15523.998595085817</v>
      </c>
      <c r="R496" s="99">
        <v>13288.27</v>
      </c>
      <c r="S496" s="26">
        <v>824</v>
      </c>
      <c r="T496" s="53">
        <f t="shared" si="15"/>
        <v>962.63658417165766</v>
      </c>
    </row>
    <row r="497" spans="2:20" x14ac:dyDescent="0.25">
      <c r="B497" s="50"/>
      <c r="C497" s="51"/>
      <c r="D497" s="57">
        <v>494</v>
      </c>
      <c r="E497" s="60">
        <v>77.381251000000006</v>
      </c>
      <c r="F497" s="57">
        <v>8</v>
      </c>
      <c r="G497" s="57" t="s">
        <v>279</v>
      </c>
      <c r="H497" s="61" t="s">
        <v>428</v>
      </c>
      <c r="I497" s="61" t="s">
        <v>429</v>
      </c>
      <c r="J497" s="62">
        <v>6.67</v>
      </c>
      <c r="K497" s="57" t="s">
        <v>105</v>
      </c>
      <c r="L497" s="57">
        <v>1960</v>
      </c>
      <c r="M497" s="65">
        <f>E497*'Unit Prices'!$D$9</f>
        <v>10195.963869368072</v>
      </c>
      <c r="N497" s="65">
        <f>E497*(F497/12+2)*J497/27*'Unit Prices'!$D$37</f>
        <v>2325.0283421772665</v>
      </c>
      <c r="O497" s="65">
        <f>E497*(F497/12+4)/9*'Unit Prices'!$D$38</f>
        <v>2846.7363509916559</v>
      </c>
      <c r="P497" s="65">
        <v>0</v>
      </c>
      <c r="Q497" s="64">
        <f t="shared" si="14"/>
        <v>15367.728562536993</v>
      </c>
      <c r="R497" s="99">
        <v>13288.27</v>
      </c>
      <c r="S497" s="26">
        <v>824</v>
      </c>
      <c r="T497" s="53">
        <f t="shared" si="15"/>
        <v>952.9463455762475</v>
      </c>
    </row>
    <row r="498" spans="2:20" x14ac:dyDescent="0.25">
      <c r="B498" s="50"/>
      <c r="C498" s="51"/>
      <c r="D498" s="57">
        <v>495</v>
      </c>
      <c r="E498" s="60">
        <v>164.45942700000001</v>
      </c>
      <c r="F498" s="57">
        <v>8</v>
      </c>
      <c r="G498" s="57" t="s">
        <v>279</v>
      </c>
      <c r="H498" s="61" t="s">
        <v>429</v>
      </c>
      <c r="I498" s="61" t="s">
        <v>443</v>
      </c>
      <c r="J498" s="62">
        <v>7.3849999999999998</v>
      </c>
      <c r="K498" s="57" t="s">
        <v>105</v>
      </c>
      <c r="L498" s="57">
        <v>1960</v>
      </c>
      <c r="M498" s="65">
        <f>E498*'Unit Prices'!$D$9</f>
        <v>21669.620922372731</v>
      </c>
      <c r="N498" s="65">
        <f>E498*(F498/12+2)*J498/27*'Unit Prices'!$D$37</f>
        <v>5471.1162568110303</v>
      </c>
      <c r="O498" s="65">
        <f>E498*(F498/12+4)/9*'Unit Prices'!$D$38</f>
        <v>6050.2075509758624</v>
      </c>
      <c r="P498" s="65">
        <v>0</v>
      </c>
      <c r="Q498" s="64">
        <f t="shared" si="14"/>
        <v>33190.944730159623</v>
      </c>
      <c r="R498" s="99">
        <v>13288.27</v>
      </c>
      <c r="S498" s="26">
        <v>824</v>
      </c>
      <c r="T498" s="53">
        <f t="shared" si="15"/>
        <v>2058.1564385470442</v>
      </c>
    </row>
    <row r="499" spans="2:20" x14ac:dyDescent="0.25">
      <c r="B499" s="50"/>
      <c r="C499" s="51"/>
      <c r="D499" s="57">
        <v>496</v>
      </c>
      <c r="E499" s="60">
        <v>400.94761199999999</v>
      </c>
      <c r="F499" s="57">
        <v>8</v>
      </c>
      <c r="G499" s="57" t="s">
        <v>279</v>
      </c>
      <c r="H499" s="61" t="s">
        <v>444</v>
      </c>
      <c r="I499" s="61" t="s">
        <v>443</v>
      </c>
      <c r="J499" s="62">
        <v>6.8</v>
      </c>
      <c r="K499" s="57" t="s">
        <v>105</v>
      </c>
      <c r="L499" s="57">
        <v>1960</v>
      </c>
      <c r="M499" s="65">
        <f>E499*'Unit Prices'!$D$9</f>
        <v>52829.946694211598</v>
      </c>
      <c r="N499" s="65">
        <f>E499*(F499/12+2)*J499/27*'Unit Prices'!$D$37</f>
        <v>12281.833761389365</v>
      </c>
      <c r="O499" s="65">
        <f>E499*(F499/12+4)/9*'Unit Prices'!$D$38</f>
        <v>14750.241527158796</v>
      </c>
      <c r="P499" s="65">
        <v>0</v>
      </c>
      <c r="Q499" s="64">
        <f t="shared" si="14"/>
        <v>79862.021982759761</v>
      </c>
      <c r="R499" s="99">
        <v>13288.27</v>
      </c>
      <c r="S499" s="26">
        <v>824</v>
      </c>
      <c r="T499" s="53">
        <f t="shared" si="15"/>
        <v>4952.2101909273397</v>
      </c>
    </row>
    <row r="500" spans="2:20" x14ac:dyDescent="0.25">
      <c r="B500" s="50"/>
      <c r="C500" s="51"/>
      <c r="D500" s="57">
        <v>497</v>
      </c>
      <c r="E500" s="60">
        <v>132.416404</v>
      </c>
      <c r="F500" s="57">
        <v>8</v>
      </c>
      <c r="G500" s="57" t="s">
        <v>233</v>
      </c>
      <c r="H500" s="61" t="s">
        <v>237</v>
      </c>
      <c r="I500" s="61" t="s">
        <v>238</v>
      </c>
      <c r="J500" s="62">
        <v>6.6849999999999996</v>
      </c>
      <c r="K500" s="57" t="s">
        <v>105</v>
      </c>
      <c r="L500" s="57">
        <v>1960</v>
      </c>
      <c r="M500" s="65">
        <f>E500*'Unit Prices'!$D$9</f>
        <v>17447.545154001786</v>
      </c>
      <c r="N500" s="65">
        <f>E500*(F500/12+2)*J500/27*'Unit Prices'!$D$37</f>
        <v>3987.5842514359638</v>
      </c>
      <c r="O500" s="65">
        <f>E500*(F500/12+4)/9*'Unit Prices'!$D$38</f>
        <v>4871.3943734819804</v>
      </c>
      <c r="P500" s="65">
        <v>0</v>
      </c>
      <c r="Q500" s="64">
        <f t="shared" si="14"/>
        <v>26306.523778919731</v>
      </c>
      <c r="R500" s="99">
        <v>13288.27</v>
      </c>
      <c r="S500" s="26">
        <v>824</v>
      </c>
      <c r="T500" s="53">
        <f t="shared" si="15"/>
        <v>1631.2564083834734</v>
      </c>
    </row>
    <row r="501" spans="2:20" x14ac:dyDescent="0.25">
      <c r="B501" s="50"/>
      <c r="C501" s="51"/>
      <c r="D501" s="57">
        <v>498</v>
      </c>
      <c r="E501" s="60">
        <v>335.25250199999999</v>
      </c>
      <c r="F501" s="57">
        <v>8</v>
      </c>
      <c r="G501" s="57" t="s">
        <v>233</v>
      </c>
      <c r="H501" s="61" t="s">
        <v>238</v>
      </c>
      <c r="I501" s="61" t="s">
        <v>240</v>
      </c>
      <c r="J501" s="62">
        <v>7.3849999999999998</v>
      </c>
      <c r="K501" s="57" t="s">
        <v>105</v>
      </c>
      <c r="L501" s="57">
        <v>1960</v>
      </c>
      <c r="M501" s="65">
        <f>E501*'Unit Prices'!$D$9</f>
        <v>44173.780513153593</v>
      </c>
      <c r="N501" s="65">
        <f>E501*(F501/12+2)*J501/27*'Unit Prices'!$D$37</f>
        <v>11152.935695372284</v>
      </c>
      <c r="O501" s="65">
        <f>E501*(F501/12+4)/9*'Unit Prices'!$D$38</f>
        <v>12333.420200253711</v>
      </c>
      <c r="P501" s="65">
        <v>0</v>
      </c>
      <c r="Q501" s="64">
        <f t="shared" si="14"/>
        <v>67660.136408779581</v>
      </c>
      <c r="R501" s="99">
        <v>13288.27</v>
      </c>
      <c r="S501" s="26">
        <v>824</v>
      </c>
      <c r="T501" s="53">
        <f t="shared" si="15"/>
        <v>4195.5764295001809</v>
      </c>
    </row>
    <row r="502" spans="2:20" x14ac:dyDescent="0.25">
      <c r="B502" s="50"/>
      <c r="C502" s="51"/>
      <c r="D502" s="57">
        <v>499</v>
      </c>
      <c r="E502" s="60">
        <v>231.85976500000001</v>
      </c>
      <c r="F502" s="57">
        <v>8</v>
      </c>
      <c r="G502" s="57" t="s">
        <v>279</v>
      </c>
      <c r="H502" s="61" t="s">
        <v>426</v>
      </c>
      <c r="I502" s="61" t="s">
        <v>240</v>
      </c>
      <c r="J502" s="62">
        <v>6.66</v>
      </c>
      <c r="K502" s="57" t="s">
        <v>105</v>
      </c>
      <c r="L502" s="57">
        <v>1960</v>
      </c>
      <c r="M502" s="65">
        <f>E502*'Unit Prices'!$D$9</f>
        <v>30550.47257765543</v>
      </c>
      <c r="N502" s="65">
        <f>E502*(F502/12+2)*J502/27*'Unit Prices'!$D$37</f>
        <v>6956.1076022969282</v>
      </c>
      <c r="O502" s="65">
        <f>E502*(F502/12+4)/9*'Unit Prices'!$D$38</f>
        <v>8529.761574388127</v>
      </c>
      <c r="P502" s="65">
        <v>0</v>
      </c>
      <c r="Q502" s="64">
        <f t="shared" si="14"/>
        <v>46036.341754340487</v>
      </c>
      <c r="R502" s="99">
        <v>13288.27</v>
      </c>
      <c r="S502" s="26">
        <v>824</v>
      </c>
      <c r="T502" s="53">
        <f t="shared" si="15"/>
        <v>2854.6940727104852</v>
      </c>
    </row>
    <row r="503" spans="2:20" x14ac:dyDescent="0.25">
      <c r="B503" s="50"/>
      <c r="C503" s="51"/>
      <c r="D503" s="57">
        <v>500</v>
      </c>
      <c r="E503" s="60">
        <v>263.64492899999999</v>
      </c>
      <c r="F503" s="57">
        <v>8</v>
      </c>
      <c r="G503" s="57" t="s">
        <v>279</v>
      </c>
      <c r="H503" s="61" t="s">
        <v>159</v>
      </c>
      <c r="I503" s="61" t="s">
        <v>174</v>
      </c>
      <c r="J503" s="62">
        <v>7.54</v>
      </c>
      <c r="K503" s="57" t="s">
        <v>105</v>
      </c>
      <c r="L503" s="57">
        <v>1960</v>
      </c>
      <c r="M503" s="65">
        <f>E503*'Unit Prices'!$D$9</f>
        <v>34738.572143607635</v>
      </c>
      <c r="N503" s="65">
        <f>E503*(F503/12+2)*J503/27*'Unit Prices'!$D$37</f>
        <v>8954.8319303521912</v>
      </c>
      <c r="O503" s="65">
        <f>E503*(F503/12+4)/9*'Unit Prices'!$D$38</f>
        <v>9699.0885187280583</v>
      </c>
      <c r="P503" s="65">
        <v>0</v>
      </c>
      <c r="Q503" s="64">
        <f t="shared" si="14"/>
        <v>53392.492592687886</v>
      </c>
      <c r="R503" s="99">
        <v>13288.27</v>
      </c>
      <c r="S503" s="26">
        <v>824</v>
      </c>
      <c r="T503" s="53">
        <f t="shared" si="15"/>
        <v>3310.8458735693075</v>
      </c>
    </row>
    <row r="504" spans="2:20" x14ac:dyDescent="0.25">
      <c r="B504" s="50"/>
      <c r="C504" s="51"/>
      <c r="D504" s="57">
        <v>501</v>
      </c>
      <c r="E504" s="60">
        <v>310.42955799999999</v>
      </c>
      <c r="F504" s="57">
        <v>8</v>
      </c>
      <c r="G504" s="57" t="s">
        <v>64</v>
      </c>
      <c r="H504" s="61" t="s">
        <v>158</v>
      </c>
      <c r="I504" s="61" t="s">
        <v>159</v>
      </c>
      <c r="J504" s="62">
        <v>6.59</v>
      </c>
      <c r="K504" s="57" t="s">
        <v>105</v>
      </c>
      <c r="L504" s="57">
        <v>1990</v>
      </c>
      <c r="M504" s="65">
        <f>E504*'Unit Prices'!$D$9</f>
        <v>40903.041970100741</v>
      </c>
      <c r="N504" s="65">
        <f>E504*(F504/12+2)*J504/27*'Unit Prices'!$D$37</f>
        <v>9215.4203959987681</v>
      </c>
      <c r="O504" s="65">
        <f>E504*(F504/12+4)/9*'Unit Prices'!$D$38</f>
        <v>11420.222544358614</v>
      </c>
      <c r="P504" s="65">
        <v>0</v>
      </c>
      <c r="Q504" s="64">
        <f t="shared" si="14"/>
        <v>61538.684910458127</v>
      </c>
      <c r="R504" s="99">
        <v>13288.27</v>
      </c>
      <c r="S504" s="26">
        <v>4732</v>
      </c>
      <c r="T504" s="53">
        <f t="shared" si="15"/>
        <v>21914.143601558961</v>
      </c>
    </row>
    <row r="505" spans="2:20" x14ac:dyDescent="0.25">
      <c r="B505" s="50"/>
      <c r="C505" s="51"/>
      <c r="D505" s="57">
        <v>502</v>
      </c>
      <c r="E505" s="60">
        <v>150.003287</v>
      </c>
      <c r="F505" s="57">
        <v>8</v>
      </c>
      <c r="G505" s="57" t="s">
        <v>279</v>
      </c>
      <c r="H505" s="61" t="s">
        <v>535</v>
      </c>
      <c r="I505" s="61" t="s">
        <v>456</v>
      </c>
      <c r="J505" s="62">
        <v>7.7900000000000009</v>
      </c>
      <c r="K505" s="57" t="s">
        <v>112</v>
      </c>
      <c r="L505" s="57">
        <v>1960</v>
      </c>
      <c r="M505" s="65">
        <f>E505*'Unit Prices'!$D$9</f>
        <v>19764.840639994942</v>
      </c>
      <c r="N505" s="65">
        <v>0</v>
      </c>
      <c r="O505" s="65">
        <v>0</v>
      </c>
      <c r="P505" s="65">
        <f>E505*10/9*'Unit Prices'!$D$39</f>
        <v>2533.9539282044802</v>
      </c>
      <c r="Q505" s="64">
        <f t="shared" si="14"/>
        <v>22298.794568199421</v>
      </c>
      <c r="R505" s="99">
        <v>13288.27</v>
      </c>
      <c r="S505" s="26">
        <v>824</v>
      </c>
      <c r="T505" s="53">
        <f t="shared" si="15"/>
        <v>1382.7388158275171</v>
      </c>
    </row>
    <row r="506" spans="2:20" x14ac:dyDescent="0.25">
      <c r="B506" s="50"/>
      <c r="C506" s="51"/>
      <c r="D506" s="57">
        <v>503</v>
      </c>
      <c r="E506" s="60">
        <v>222.90139500000001</v>
      </c>
      <c r="F506" s="57">
        <v>8</v>
      </c>
      <c r="G506" s="57" t="s">
        <v>279</v>
      </c>
      <c r="H506" s="61" t="s">
        <v>535</v>
      </c>
      <c r="I506" s="61" t="s">
        <v>445</v>
      </c>
      <c r="J506" s="62">
        <v>8.14</v>
      </c>
      <c r="K506" s="57" t="s">
        <v>112</v>
      </c>
      <c r="L506" s="57">
        <v>1960</v>
      </c>
      <c r="M506" s="65">
        <f>E506*'Unit Prices'!$D$10</f>
        <v>30725.636180052967</v>
      </c>
      <c r="N506" s="65">
        <v>0</v>
      </c>
      <c r="O506" s="65">
        <v>0</v>
      </c>
      <c r="P506" s="65">
        <f>E506*10/9*'Unit Prices'!$D$39</f>
        <v>3765.3965906927656</v>
      </c>
      <c r="Q506" s="64">
        <f t="shared" si="14"/>
        <v>34491.032770745733</v>
      </c>
      <c r="R506" s="99">
        <v>13288.27</v>
      </c>
      <c r="S506" s="26">
        <v>824</v>
      </c>
      <c r="T506" s="53">
        <f t="shared" si="15"/>
        <v>2138.7743478341786</v>
      </c>
    </row>
    <row r="507" spans="2:20" x14ac:dyDescent="0.25">
      <c r="B507" s="50"/>
      <c r="C507" s="51"/>
      <c r="D507" s="57">
        <v>504</v>
      </c>
      <c r="E507" s="60">
        <v>471.82694099999998</v>
      </c>
      <c r="F507" s="57">
        <v>8</v>
      </c>
      <c r="G507" s="57" t="s">
        <v>279</v>
      </c>
      <c r="H507" s="61" t="s">
        <v>445</v>
      </c>
      <c r="I507" s="61" t="s">
        <v>446</v>
      </c>
      <c r="J507" s="62">
        <v>6.8149999999999995</v>
      </c>
      <c r="K507" s="57" t="s">
        <v>112</v>
      </c>
      <c r="L507" s="57">
        <v>1960</v>
      </c>
      <c r="M507" s="65">
        <f>E507*'Unit Prices'!$D$9</f>
        <v>62169.199655746845</v>
      </c>
      <c r="N507" s="65">
        <v>0</v>
      </c>
      <c r="O507" s="65">
        <v>0</v>
      </c>
      <c r="P507" s="65">
        <f>E507*10/9*'Unit Prices'!$D$39</f>
        <v>7970.4102122752383</v>
      </c>
      <c r="Q507" s="64">
        <f t="shared" si="14"/>
        <v>70139.609868022089</v>
      </c>
      <c r="R507" s="99">
        <v>13288.27</v>
      </c>
      <c r="S507" s="26">
        <v>824</v>
      </c>
      <c r="T507" s="53">
        <f t="shared" si="15"/>
        <v>4349.3275295618014</v>
      </c>
    </row>
    <row r="508" spans="2:20" x14ac:dyDescent="0.25">
      <c r="B508" s="50"/>
      <c r="C508" s="51"/>
      <c r="D508" s="57">
        <v>505</v>
      </c>
      <c r="E508" s="60">
        <v>55.498778999999999</v>
      </c>
      <c r="F508" s="57">
        <v>8</v>
      </c>
      <c r="G508" s="57" t="s">
        <v>279</v>
      </c>
      <c r="H508" s="61" t="s">
        <v>446</v>
      </c>
      <c r="I508" s="61" t="s">
        <v>447</v>
      </c>
      <c r="J508" s="62">
        <v>6.82</v>
      </c>
      <c r="K508" s="57" t="s">
        <v>112</v>
      </c>
      <c r="L508" s="57">
        <v>1960</v>
      </c>
      <c r="M508" s="65">
        <f>E508*'Unit Prices'!$D$9</f>
        <v>7312.6699060221117</v>
      </c>
      <c r="N508" s="65">
        <v>0</v>
      </c>
      <c r="O508" s="65">
        <v>0</v>
      </c>
      <c r="P508" s="65">
        <f>E508*10/9*'Unit Prices'!$D$39</f>
        <v>937.52178282334785</v>
      </c>
      <c r="Q508" s="64">
        <f t="shared" si="14"/>
        <v>8250.1916888454598</v>
      </c>
      <c r="R508" s="99">
        <v>13288.27</v>
      </c>
      <c r="S508" s="26">
        <v>824</v>
      </c>
      <c r="T508" s="53">
        <f t="shared" si="15"/>
        <v>511.59089570039282</v>
      </c>
    </row>
    <row r="509" spans="2:20" x14ac:dyDescent="0.25">
      <c r="B509" s="50"/>
      <c r="C509" s="51"/>
      <c r="D509" s="57">
        <v>506</v>
      </c>
      <c r="E509" s="60">
        <v>44.546097000000003</v>
      </c>
      <c r="F509" s="57">
        <v>8</v>
      </c>
      <c r="G509" s="57" t="s">
        <v>279</v>
      </c>
      <c r="H509" s="61" t="s">
        <v>447</v>
      </c>
      <c r="I509" s="61" t="s">
        <v>448</v>
      </c>
      <c r="J509" s="62">
        <v>6.8250000000000002</v>
      </c>
      <c r="K509" s="57" t="s">
        <v>105</v>
      </c>
      <c r="L509" s="57">
        <v>1960</v>
      </c>
      <c r="M509" s="65">
        <f>E509*'Unit Prices'!$D$9</f>
        <v>5869.514768291423</v>
      </c>
      <c r="N509" s="65">
        <f>E509*(F509/12+2)*J509/27*'Unit Prices'!$D$37</f>
        <v>1369.5534459346654</v>
      </c>
      <c r="O509" s="65">
        <f>E509*(F509/12+4)/9*'Unit Prices'!$D$38</f>
        <v>1638.7819011184033</v>
      </c>
      <c r="P509" s="65">
        <v>0</v>
      </c>
      <c r="Q509" s="64">
        <f t="shared" si="14"/>
        <v>8877.8501153444922</v>
      </c>
      <c r="R509" s="99">
        <v>13288.27</v>
      </c>
      <c r="S509" s="26">
        <v>824</v>
      </c>
      <c r="T509" s="53">
        <f t="shared" si="15"/>
        <v>550.51172914486699</v>
      </c>
    </row>
    <row r="510" spans="2:20" x14ac:dyDescent="0.25">
      <c r="B510" s="50"/>
      <c r="C510" s="51"/>
      <c r="D510" s="57">
        <v>507</v>
      </c>
      <c r="E510" s="60">
        <v>397.82305000000002</v>
      </c>
      <c r="F510" s="57">
        <v>8</v>
      </c>
      <c r="G510" s="57" t="s">
        <v>279</v>
      </c>
      <c r="H510" s="61" t="s">
        <v>159</v>
      </c>
      <c r="I510" s="61" t="s">
        <v>456</v>
      </c>
      <c r="J510" s="62">
        <v>6.8849999999999998</v>
      </c>
      <c r="K510" s="57" t="s">
        <v>105</v>
      </c>
      <c r="L510" s="57">
        <v>1960</v>
      </c>
      <c r="M510" s="65">
        <f>E510*'Unit Prices'!$D$9</f>
        <v>52418.245915949432</v>
      </c>
      <c r="N510" s="65">
        <f>E510*(F510/12+2)*J510/27*'Unit Prices'!$D$37</f>
        <v>12338.448654061944</v>
      </c>
      <c r="O510" s="65">
        <f>E510*(F510/12+4)/9*'Unit Prices'!$D$38</f>
        <v>14635.293731518648</v>
      </c>
      <c r="P510" s="65">
        <v>0</v>
      </c>
      <c r="Q510" s="64">
        <f t="shared" si="14"/>
        <v>79391.988301530015</v>
      </c>
      <c r="R510" s="99">
        <v>13288.27</v>
      </c>
      <c r="S510" s="26">
        <v>824</v>
      </c>
      <c r="T510" s="53">
        <f t="shared" si="15"/>
        <v>4923.0636012408486</v>
      </c>
    </row>
    <row r="511" spans="2:20" x14ac:dyDescent="0.25">
      <c r="B511" s="50"/>
      <c r="C511" s="51"/>
      <c r="D511" s="57">
        <v>508</v>
      </c>
      <c r="E511" s="60">
        <v>404.43243000000001</v>
      </c>
      <c r="F511" s="57">
        <v>8</v>
      </c>
      <c r="G511" s="57" t="s">
        <v>279</v>
      </c>
      <c r="H511" s="61" t="s">
        <v>462</v>
      </c>
      <c r="I511" s="61" t="s">
        <v>456</v>
      </c>
      <c r="J511" s="62">
        <v>7.1150000000000002</v>
      </c>
      <c r="K511" s="57" t="s">
        <v>105</v>
      </c>
      <c r="L511" s="57">
        <v>1960</v>
      </c>
      <c r="M511" s="65">
        <f>E511*'Unit Prices'!$D$9</f>
        <v>53289.11578181557</v>
      </c>
      <c r="N511" s="65">
        <f>E511*(F511/12+2)*J511/27*'Unit Prices'!$D$37</f>
        <v>12962.463548294627</v>
      </c>
      <c r="O511" s="65">
        <f>E511*(F511/12+4)/9*'Unit Prices'!$D$38</f>
        <v>14878.442582957054</v>
      </c>
      <c r="P511" s="65">
        <v>0</v>
      </c>
      <c r="Q511" s="64">
        <f t="shared" si="14"/>
        <v>81130.021913067249</v>
      </c>
      <c r="R511" s="99">
        <v>13288.27</v>
      </c>
      <c r="S511" s="26">
        <v>824</v>
      </c>
      <c r="T511" s="53">
        <f t="shared" si="15"/>
        <v>5030.8383300736223</v>
      </c>
    </row>
    <row r="512" spans="2:20" x14ac:dyDescent="0.25">
      <c r="B512" s="50"/>
      <c r="C512" s="51"/>
      <c r="D512" s="57">
        <v>509</v>
      </c>
      <c r="E512" s="60">
        <v>22.508631000000001</v>
      </c>
      <c r="F512" s="57">
        <v>8</v>
      </c>
      <c r="G512" s="57" t="s">
        <v>279</v>
      </c>
      <c r="H512" s="61" t="s">
        <v>456</v>
      </c>
      <c r="I512" s="61" t="s">
        <v>465</v>
      </c>
      <c r="J512" s="62">
        <v>7.3450000000000006</v>
      </c>
      <c r="K512" s="57" t="s">
        <v>105</v>
      </c>
      <c r="L512" s="57">
        <v>1960</v>
      </c>
      <c r="M512" s="65">
        <f>E512*'Unit Prices'!$D$9</f>
        <v>2965.798374401289</v>
      </c>
      <c r="N512" s="65">
        <f>E512*(F512/12+2)*J512/27*'Unit Prices'!$D$37</f>
        <v>744.74492512743495</v>
      </c>
      <c r="O512" s="65">
        <f>E512*(F512/12+4)/9*'Unit Prices'!$D$38</f>
        <v>828.05766578725468</v>
      </c>
      <c r="P512" s="65">
        <v>0</v>
      </c>
      <c r="Q512" s="64">
        <f t="shared" si="14"/>
        <v>4538.6009653159781</v>
      </c>
      <c r="R512" s="99">
        <v>13288.27</v>
      </c>
      <c r="S512" s="26">
        <v>824</v>
      </c>
      <c r="T512" s="53">
        <f t="shared" si="15"/>
        <v>281.4367254292971</v>
      </c>
    </row>
    <row r="513" spans="2:20" x14ac:dyDescent="0.25">
      <c r="B513" s="50"/>
      <c r="C513" s="51"/>
      <c r="D513" s="57">
        <v>510</v>
      </c>
      <c r="E513" s="60">
        <v>393.03963599999997</v>
      </c>
      <c r="F513" s="57">
        <v>8</v>
      </c>
      <c r="G513" s="57" t="s">
        <v>279</v>
      </c>
      <c r="H513" s="61" t="s">
        <v>448</v>
      </c>
      <c r="I513" s="61" t="s">
        <v>465</v>
      </c>
      <c r="J513" s="62">
        <v>7.125</v>
      </c>
      <c r="K513" s="57" t="s">
        <v>105</v>
      </c>
      <c r="L513" s="57">
        <v>1960</v>
      </c>
      <c r="M513" s="65">
        <f>E513*'Unit Prices'!$D$9</f>
        <v>51787.970291221813</v>
      </c>
      <c r="N513" s="65">
        <f>E513*(F513/12+2)*J513/27*'Unit Prices'!$D$37</f>
        <v>12615.018404271979</v>
      </c>
      <c r="O513" s="65">
        <f>E513*(F513/12+4)/9*'Unit Prices'!$D$38</f>
        <v>14459.319340569054</v>
      </c>
      <c r="P513" s="65">
        <v>0</v>
      </c>
      <c r="Q513" s="64">
        <f t="shared" si="14"/>
        <v>78862.308036062837</v>
      </c>
      <c r="R513" s="99">
        <v>13288.27</v>
      </c>
      <c r="S513" s="26">
        <v>824</v>
      </c>
      <c r="T513" s="53">
        <f t="shared" si="15"/>
        <v>4890.218352104208</v>
      </c>
    </row>
    <row r="514" spans="2:20" x14ac:dyDescent="0.25">
      <c r="B514" s="50"/>
      <c r="C514" s="51"/>
      <c r="D514" s="57">
        <v>511</v>
      </c>
      <c r="E514" s="60">
        <v>301.522558</v>
      </c>
      <c r="F514" s="57">
        <v>8</v>
      </c>
      <c r="G514" s="57" t="s">
        <v>279</v>
      </c>
      <c r="H514" s="61" t="s">
        <v>465</v>
      </c>
      <c r="I514" s="61" t="s">
        <v>510</v>
      </c>
      <c r="J514" s="62">
        <v>7.6400000000000006</v>
      </c>
      <c r="K514" s="57" t="s">
        <v>105</v>
      </c>
      <c r="L514" s="57">
        <v>1960</v>
      </c>
      <c r="M514" s="65">
        <f>E514*'Unit Prices'!$D$9</f>
        <v>39729.431450616357</v>
      </c>
      <c r="N514" s="65">
        <f>E514*(F514/12+2)*J514/27*'Unit Prices'!$D$37</f>
        <v>10377.191667784926</v>
      </c>
      <c r="O514" s="65">
        <f>E514*(F514/12+4)/9*'Unit Prices'!$D$38</f>
        <v>11092.547812422803</v>
      </c>
      <c r="P514" s="65">
        <v>0</v>
      </c>
      <c r="Q514" s="64">
        <f t="shared" si="14"/>
        <v>61199.17093082409</v>
      </c>
      <c r="R514" s="99">
        <v>13288.27</v>
      </c>
      <c r="S514" s="26">
        <v>824</v>
      </c>
      <c r="T514" s="53">
        <f t="shared" si="15"/>
        <v>3794.9346940571681</v>
      </c>
    </row>
    <row r="515" spans="2:20" x14ac:dyDescent="0.25">
      <c r="B515" s="50"/>
      <c r="C515" s="51"/>
      <c r="D515" s="57">
        <v>512</v>
      </c>
      <c r="E515" s="60">
        <v>489.970552</v>
      </c>
      <c r="F515" s="57">
        <v>8</v>
      </c>
      <c r="G515" s="57" t="s">
        <v>279</v>
      </c>
      <c r="H515" s="61" t="s">
        <v>436</v>
      </c>
      <c r="I515" s="61" t="s">
        <v>174</v>
      </c>
      <c r="J515" s="62">
        <v>8</v>
      </c>
      <c r="K515" s="57" t="s">
        <v>105</v>
      </c>
      <c r="L515" s="57">
        <v>1960</v>
      </c>
      <c r="M515" s="65">
        <f>E515*'Unit Prices'!$D$9</f>
        <v>64559.851135597819</v>
      </c>
      <c r="N515" s="65">
        <f>E515*(F515/12+2)*J515/27*'Unit Prices'!$D$37</f>
        <v>17657.395182385728</v>
      </c>
      <c r="O515" s="65">
        <f>E515*(F515/12+4)/9*'Unit Prices'!$D$38</f>
        <v>18025.257582018767</v>
      </c>
      <c r="P515" s="65">
        <v>0</v>
      </c>
      <c r="Q515" s="64">
        <f t="shared" si="14"/>
        <v>100242.50390000231</v>
      </c>
      <c r="R515" s="99">
        <v>13288.27</v>
      </c>
      <c r="S515" s="26">
        <v>824</v>
      </c>
      <c r="T515" s="53">
        <f t="shared" si="15"/>
        <v>6215.9952509696068</v>
      </c>
    </row>
    <row r="516" spans="2:20" x14ac:dyDescent="0.25">
      <c r="B516" s="50"/>
      <c r="C516" s="51"/>
      <c r="D516" s="57">
        <v>513</v>
      </c>
      <c r="E516" s="60">
        <v>237.55846199999999</v>
      </c>
      <c r="F516" s="57">
        <v>8</v>
      </c>
      <c r="G516" s="57" t="s">
        <v>279</v>
      </c>
      <c r="H516" s="61" t="s">
        <v>478</v>
      </c>
      <c r="I516" s="61" t="s">
        <v>371</v>
      </c>
      <c r="J516" s="62">
        <v>7.25</v>
      </c>
      <c r="K516" s="57" t="s">
        <v>112</v>
      </c>
      <c r="L516" s="57">
        <v>1960</v>
      </c>
      <c r="M516" s="65">
        <f>E516*'Unit Prices'!$D$9</f>
        <v>31301.348377201186</v>
      </c>
      <c r="N516" s="65">
        <v>0</v>
      </c>
      <c r="O516" s="65">
        <v>0</v>
      </c>
      <c r="P516" s="65">
        <f>E516*10/9*'Unit Prices'!$D$39</f>
        <v>4012.9933816924608</v>
      </c>
      <c r="Q516" s="64">
        <f t="shared" si="14"/>
        <v>35314.34175889365</v>
      </c>
      <c r="R516" s="99">
        <v>13288.27</v>
      </c>
      <c r="S516" s="26">
        <v>824</v>
      </c>
      <c r="T516" s="53">
        <f t="shared" si="15"/>
        <v>2189.8273898203729</v>
      </c>
    </row>
    <row r="517" spans="2:20" x14ac:dyDescent="0.25">
      <c r="B517" s="50"/>
      <c r="C517" s="51"/>
      <c r="D517" s="57">
        <v>514</v>
      </c>
      <c r="E517" s="60">
        <v>408.50175100000001</v>
      </c>
      <c r="F517" s="57">
        <v>8</v>
      </c>
      <c r="G517" s="57" t="s">
        <v>279</v>
      </c>
      <c r="H517" s="61" t="s">
        <v>371</v>
      </c>
      <c r="I517" s="61" t="s">
        <v>364</v>
      </c>
      <c r="J517" s="62">
        <v>6.1349999999999998</v>
      </c>
      <c r="K517" s="57" t="s">
        <v>112</v>
      </c>
      <c r="L517" s="57">
        <v>1960</v>
      </c>
      <c r="M517" s="65">
        <f>E517*'Unit Prices'!$D$9</f>
        <v>53825.300572739412</v>
      </c>
      <c r="N517" s="65">
        <v>0</v>
      </c>
      <c r="O517" s="65">
        <v>0</v>
      </c>
      <c r="P517" s="65">
        <f>E517*10/9*'Unit Prices'!$D$39</f>
        <v>6900.6795606076184</v>
      </c>
      <c r="Q517" s="64">
        <f t="shared" si="14"/>
        <v>60725.980133347031</v>
      </c>
      <c r="R517" s="99">
        <v>13288.27</v>
      </c>
      <c r="S517" s="26">
        <v>824</v>
      </c>
      <c r="T517" s="53">
        <f t="shared" si="15"/>
        <v>3765.5923329280599</v>
      </c>
    </row>
    <row r="518" spans="2:20" x14ac:dyDescent="0.25">
      <c r="B518" s="50"/>
      <c r="C518" s="51"/>
      <c r="D518" s="57">
        <v>515</v>
      </c>
      <c r="E518" s="60">
        <v>414.44050199999998</v>
      </c>
      <c r="F518" s="57">
        <v>8</v>
      </c>
      <c r="G518" s="57" t="s">
        <v>279</v>
      </c>
      <c r="H518" s="61" t="s">
        <v>412</v>
      </c>
      <c r="I518" s="61" t="s">
        <v>490</v>
      </c>
      <c r="J518" s="62">
        <v>8.0150000000000006</v>
      </c>
      <c r="K518" s="57" t="s">
        <v>105</v>
      </c>
      <c r="L518" s="57">
        <v>1960</v>
      </c>
      <c r="M518" s="65">
        <f>E518*'Unit Prices'!$D$10</f>
        <v>57128.166841353835</v>
      </c>
      <c r="N518" s="65">
        <f>E518*(F518/12+2)*J518/27*'Unit Prices'!$D$37</f>
        <v>14963.472458609511</v>
      </c>
      <c r="O518" s="65">
        <f>E518*(F518/12+4)/9*'Unit Prices'!$D$38</f>
        <v>15246.624048073736</v>
      </c>
      <c r="P518" s="65">
        <v>0</v>
      </c>
      <c r="Q518" s="64">
        <f t="shared" ref="Q518:Q581" si="16">SUM(M518:P518)</f>
        <v>87338.263348037071</v>
      </c>
      <c r="R518" s="99">
        <v>13288.27</v>
      </c>
      <c r="S518" s="26">
        <v>824</v>
      </c>
      <c r="T518" s="53">
        <f t="shared" ref="T518:T581" si="17">Q518*S518/R518</f>
        <v>5415.8087545468707</v>
      </c>
    </row>
    <row r="519" spans="2:20" x14ac:dyDescent="0.25">
      <c r="B519" s="50"/>
      <c r="C519" s="51"/>
      <c r="D519" s="57">
        <v>516</v>
      </c>
      <c r="E519" s="60">
        <v>380.48893600000002</v>
      </c>
      <c r="F519" s="57">
        <v>8</v>
      </c>
      <c r="G519" s="57" t="s">
        <v>279</v>
      </c>
      <c r="H519" s="61" t="s">
        <v>353</v>
      </c>
      <c r="I519" s="61" t="s">
        <v>342</v>
      </c>
      <c r="J519" s="62">
        <v>5.68</v>
      </c>
      <c r="K519" s="57" t="s">
        <v>105</v>
      </c>
      <c r="L519" s="57">
        <v>1960</v>
      </c>
      <c r="M519" s="65">
        <f>E519*'Unit Prices'!$D$9</f>
        <v>50134.255960145958</v>
      </c>
      <c r="N519" s="65">
        <f>E519*(F519/12+2)*J519/27*'Unit Prices'!$D$37</f>
        <v>9735.4726103804805</v>
      </c>
      <c r="O519" s="65">
        <f>E519*(F519/12+4)/9*'Unit Prices'!$D$38</f>
        <v>13997.598530183204</v>
      </c>
      <c r="P519" s="65">
        <v>0</v>
      </c>
      <c r="Q519" s="64">
        <f t="shared" si="16"/>
        <v>73867.327100709634</v>
      </c>
      <c r="R519" s="99">
        <v>13288.27</v>
      </c>
      <c r="S519" s="26">
        <v>824</v>
      </c>
      <c r="T519" s="53">
        <f t="shared" si="17"/>
        <v>4580.4816978421368</v>
      </c>
    </row>
    <row r="520" spans="2:20" x14ac:dyDescent="0.25">
      <c r="B520" s="50"/>
      <c r="C520" s="51"/>
      <c r="D520" s="57">
        <v>517</v>
      </c>
      <c r="E520" s="60">
        <v>472.52979599999998</v>
      </c>
      <c r="F520" s="57">
        <v>12</v>
      </c>
      <c r="G520" s="57" t="s">
        <v>279</v>
      </c>
      <c r="H520" s="61" t="s">
        <v>692</v>
      </c>
      <c r="I520" s="61" t="s">
        <v>746</v>
      </c>
      <c r="J520" s="62">
        <v>9.64</v>
      </c>
      <c r="K520" s="57" t="s">
        <v>105</v>
      </c>
      <c r="L520" s="57">
        <v>1960</v>
      </c>
      <c r="M520" s="65">
        <f>E520*'Unit Prices'!$D$16</f>
        <v>79982.478666177311</v>
      </c>
      <c r="N520" s="65">
        <f>E520*(F520/12+2)*J520/27*'Unit Prices'!$D$37</f>
        <v>23084.76330365118</v>
      </c>
      <c r="O520" s="65">
        <f>E520*(F520/12+4)/9*'Unit Prices'!$D$38</f>
        <v>18625.327700041289</v>
      </c>
      <c r="P520" s="65">
        <v>0</v>
      </c>
      <c r="Q520" s="64">
        <f t="shared" si="16"/>
        <v>121692.56966986979</v>
      </c>
      <c r="R520" s="99">
        <v>13288.27</v>
      </c>
      <c r="S520" s="26">
        <v>824</v>
      </c>
      <c r="T520" s="53">
        <f t="shared" si="17"/>
        <v>7546.1047531373688</v>
      </c>
    </row>
    <row r="521" spans="2:20" x14ac:dyDescent="0.25">
      <c r="B521" s="50"/>
      <c r="C521" s="51"/>
      <c r="D521" s="57">
        <v>518</v>
      </c>
      <c r="E521" s="60">
        <v>153.57103699999999</v>
      </c>
      <c r="F521" s="57">
        <v>8</v>
      </c>
      <c r="G521" s="57" t="s">
        <v>279</v>
      </c>
      <c r="H521" s="61" t="s">
        <v>502</v>
      </c>
      <c r="I521" s="61" t="s">
        <v>390</v>
      </c>
      <c r="J521" s="62">
        <v>7.4049999999999994</v>
      </c>
      <c r="K521" s="57" t="s">
        <v>105</v>
      </c>
      <c r="L521" s="57">
        <v>1960</v>
      </c>
      <c r="M521" s="65">
        <f>E521*'Unit Prices'!$D$9</f>
        <v>20234.937073237379</v>
      </c>
      <c r="N521" s="65">
        <f>E521*(F521/12+2)*J521/27*'Unit Prices'!$D$37</f>
        <v>5122.7250949512072</v>
      </c>
      <c r="O521" s="65">
        <f>E521*(F521/12+4)/9*'Unit Prices'!$D$38</f>
        <v>5649.6405503625747</v>
      </c>
      <c r="P521" s="65">
        <v>0</v>
      </c>
      <c r="Q521" s="64">
        <f t="shared" si="16"/>
        <v>31007.302718551164</v>
      </c>
      <c r="R521" s="99">
        <v>13288.27</v>
      </c>
      <c r="S521" s="26">
        <v>824</v>
      </c>
      <c r="T521" s="53">
        <f t="shared" si="17"/>
        <v>1922.7497213772867</v>
      </c>
    </row>
    <row r="522" spans="2:20" x14ac:dyDescent="0.25">
      <c r="B522" s="50"/>
      <c r="C522" s="51"/>
      <c r="D522" s="57">
        <v>519</v>
      </c>
      <c r="E522" s="60">
        <v>450.35935599999999</v>
      </c>
      <c r="F522" s="57">
        <v>8</v>
      </c>
      <c r="G522" s="57" t="s">
        <v>279</v>
      </c>
      <c r="H522" s="61" t="s">
        <v>390</v>
      </c>
      <c r="I522" s="61" t="s">
        <v>375</v>
      </c>
      <c r="J522" s="62">
        <v>6.335</v>
      </c>
      <c r="K522" s="57" t="s">
        <v>105</v>
      </c>
      <c r="L522" s="57">
        <v>1960</v>
      </c>
      <c r="M522" s="65">
        <f>E522*'Unit Prices'!$D$9</f>
        <v>59340.572330729992</v>
      </c>
      <c r="N522" s="65">
        <f>E522*(F522/12+2)*J522/27*'Unit Prices'!$D$37</f>
        <v>12852.052161202548</v>
      </c>
      <c r="O522" s="65">
        <f>E522*(F522/12+4)/9*'Unit Prices'!$D$38</f>
        <v>16568.02304390752</v>
      </c>
      <c r="P522" s="65">
        <v>0</v>
      </c>
      <c r="Q522" s="64">
        <f t="shared" si="16"/>
        <v>88760.647535840064</v>
      </c>
      <c r="R522" s="99">
        <v>13288.27</v>
      </c>
      <c r="S522" s="26">
        <v>824</v>
      </c>
      <c r="T522" s="53">
        <f t="shared" si="17"/>
        <v>5504.0101961754399</v>
      </c>
    </row>
    <row r="523" spans="2:20" x14ac:dyDescent="0.25">
      <c r="B523" s="50"/>
      <c r="C523" s="51"/>
      <c r="D523" s="57">
        <v>520</v>
      </c>
      <c r="E523" s="60">
        <v>298.83504099999999</v>
      </c>
      <c r="F523" s="57">
        <v>8</v>
      </c>
      <c r="G523" s="57" t="s">
        <v>279</v>
      </c>
      <c r="H523" s="61" t="s">
        <v>375</v>
      </c>
      <c r="I523" s="61" t="s">
        <v>376</v>
      </c>
      <c r="J523" s="62">
        <v>6.16</v>
      </c>
      <c r="K523" s="57" t="s">
        <v>105</v>
      </c>
      <c r="L523" s="57">
        <v>1960</v>
      </c>
      <c r="M523" s="65">
        <f>E523*'Unit Prices'!$D$9</f>
        <v>39375.316908964502</v>
      </c>
      <c r="N523" s="65">
        <f>E523*(F523/12+2)*J523/27*'Unit Prices'!$D$37</f>
        <v>8292.3744327938912</v>
      </c>
      <c r="O523" s="65">
        <f>E523*(F523/12+4)/9*'Unit Prices'!$D$38</f>
        <v>10993.678225294932</v>
      </c>
      <c r="P523" s="65">
        <v>0</v>
      </c>
      <c r="Q523" s="64">
        <f t="shared" si="16"/>
        <v>58661.369567053327</v>
      </c>
      <c r="R523" s="99">
        <v>13288.27</v>
      </c>
      <c r="S523" s="26">
        <v>824</v>
      </c>
      <c r="T523" s="53">
        <f t="shared" si="17"/>
        <v>3637.5667053161878</v>
      </c>
    </row>
    <row r="524" spans="2:20" x14ac:dyDescent="0.25">
      <c r="B524" s="50"/>
      <c r="C524" s="51"/>
      <c r="D524" s="57">
        <v>521</v>
      </c>
      <c r="E524" s="60">
        <v>371.85235999999998</v>
      </c>
      <c r="F524" s="57">
        <v>8</v>
      </c>
      <c r="G524" s="57" t="s">
        <v>263</v>
      </c>
      <c r="H524" s="61" t="s">
        <v>272</v>
      </c>
      <c r="I524" s="61" t="s">
        <v>273</v>
      </c>
      <c r="J524" s="62">
        <v>6.59</v>
      </c>
      <c r="K524" s="57" t="s">
        <v>105</v>
      </c>
      <c r="L524" s="57">
        <v>1960</v>
      </c>
      <c r="M524" s="65">
        <f>E524*'Unit Prices'!$D$9</f>
        <v>48996.277241618242</v>
      </c>
      <c r="N524" s="65">
        <f>E524*(F524/12+2)*J524/27*'Unit Prices'!$D$37</f>
        <v>11038.819385376555</v>
      </c>
      <c r="O524" s="65">
        <f>E524*(F524/12+4)/9*'Unit Prices'!$D$38</f>
        <v>13679.872278286573</v>
      </c>
      <c r="P524" s="65">
        <v>0</v>
      </c>
      <c r="Q524" s="64">
        <f t="shared" si="16"/>
        <v>73714.968905281363</v>
      </c>
      <c r="R524" s="99">
        <v>13288.27</v>
      </c>
      <c r="S524" s="26">
        <v>824</v>
      </c>
      <c r="T524" s="53">
        <f t="shared" si="17"/>
        <v>4571.0340306113467</v>
      </c>
    </row>
    <row r="525" spans="2:20" x14ac:dyDescent="0.25">
      <c r="B525" s="50"/>
      <c r="C525" s="51"/>
      <c r="D525" s="57">
        <v>522</v>
      </c>
      <c r="E525" s="60">
        <v>425.78668099999999</v>
      </c>
      <c r="F525" s="57">
        <v>8</v>
      </c>
      <c r="G525" s="57" t="s">
        <v>279</v>
      </c>
      <c r="H525" s="61" t="s">
        <v>273</v>
      </c>
      <c r="I525" s="61" t="s">
        <v>435</v>
      </c>
      <c r="J525" s="62">
        <v>7.125</v>
      </c>
      <c r="K525" s="57" t="s">
        <v>105</v>
      </c>
      <c r="L525" s="57">
        <v>1960</v>
      </c>
      <c r="M525" s="65">
        <f>E525*'Unit Prices'!$D$9</f>
        <v>56102.809911074561</v>
      </c>
      <c r="N525" s="65">
        <f>E525*(F525/12+2)*J525/27*'Unit Prices'!$D$37</f>
        <v>13666.06908090278</v>
      </c>
      <c r="O525" s="65">
        <f>E525*(F525/12+4)/9*'Unit Prices'!$D$38</f>
        <v>15664.032396824239</v>
      </c>
      <c r="P525" s="65">
        <v>0</v>
      </c>
      <c r="Q525" s="64">
        <f t="shared" si="16"/>
        <v>85432.911388801585</v>
      </c>
      <c r="R525" s="99">
        <v>13288.27</v>
      </c>
      <c r="S525" s="26">
        <v>824</v>
      </c>
      <c r="T525" s="53">
        <f t="shared" si="17"/>
        <v>5297.6586857711736</v>
      </c>
    </row>
    <row r="526" spans="2:20" x14ac:dyDescent="0.25">
      <c r="B526" s="50"/>
      <c r="C526" s="51"/>
      <c r="D526" s="57">
        <v>523</v>
      </c>
      <c r="E526" s="60">
        <v>279.40262899999999</v>
      </c>
      <c r="F526" s="57">
        <v>8</v>
      </c>
      <c r="G526" s="57" t="s">
        <v>279</v>
      </c>
      <c r="H526" s="61" t="s">
        <v>435</v>
      </c>
      <c r="I526" s="61" t="s">
        <v>436</v>
      </c>
      <c r="J526" s="62">
        <v>7.4849999999999994</v>
      </c>
      <c r="K526" s="57" t="s">
        <v>105</v>
      </c>
      <c r="L526" s="57">
        <v>1960</v>
      </c>
      <c r="M526" s="65">
        <f>E526*'Unit Prices'!$D$9</f>
        <v>36814.849507801984</v>
      </c>
      <c r="N526" s="65">
        <f>E526*(F526/12+2)*J526/27*'Unit Prices'!$D$37</f>
        <v>9420.8255919965068</v>
      </c>
      <c r="O526" s="65">
        <f>E526*(F526/12+4)/9*'Unit Prices'!$D$38</f>
        <v>10278.789891067221</v>
      </c>
      <c r="P526" s="65">
        <v>0</v>
      </c>
      <c r="Q526" s="64">
        <f t="shared" si="16"/>
        <v>56514.464990865716</v>
      </c>
      <c r="R526" s="99">
        <v>13288.27</v>
      </c>
      <c r="S526" s="26">
        <v>824</v>
      </c>
      <c r="T526" s="53">
        <f t="shared" si="17"/>
        <v>3504.4380609720715</v>
      </c>
    </row>
    <row r="527" spans="2:20" x14ac:dyDescent="0.25">
      <c r="B527" s="50"/>
      <c r="C527" s="51"/>
      <c r="D527" s="57">
        <v>524</v>
      </c>
      <c r="E527" s="60">
        <v>344.96608800000001</v>
      </c>
      <c r="F527" s="57">
        <v>8</v>
      </c>
      <c r="G527" s="57" t="s">
        <v>279</v>
      </c>
      <c r="H527" s="61" t="s">
        <v>376</v>
      </c>
      <c r="I527" s="61" t="s">
        <v>435</v>
      </c>
      <c r="J527" s="62">
        <v>6.7149999999999999</v>
      </c>
      <c r="K527" s="57" t="s">
        <v>105</v>
      </c>
      <c r="L527" s="57">
        <v>1960</v>
      </c>
      <c r="M527" s="65">
        <f>E527*'Unit Prices'!$D$9</f>
        <v>45453.668995416556</v>
      </c>
      <c r="N527" s="65">
        <f>E527*(F527/12+2)*J527/27*'Unit Prices'!$D$37</f>
        <v>10434.919224075973</v>
      </c>
      <c r="O527" s="65">
        <f>E527*(F527/12+4)/9*'Unit Prices'!$D$38</f>
        <v>12690.767981626275</v>
      </c>
      <c r="P527" s="65">
        <v>0</v>
      </c>
      <c r="Q527" s="64">
        <f t="shared" si="16"/>
        <v>68579.356201118804</v>
      </c>
      <c r="R527" s="99">
        <v>13288.27</v>
      </c>
      <c r="S527" s="26">
        <v>824</v>
      </c>
      <c r="T527" s="53">
        <f t="shared" si="17"/>
        <v>4252.5768598712921</v>
      </c>
    </row>
    <row r="528" spans="2:20" x14ac:dyDescent="0.25">
      <c r="B528" s="50"/>
      <c r="C528" s="51"/>
      <c r="D528" s="57">
        <v>525</v>
      </c>
      <c r="E528" s="60">
        <v>394.15772500000003</v>
      </c>
      <c r="F528" s="57">
        <v>8</v>
      </c>
      <c r="G528" s="57" t="s">
        <v>279</v>
      </c>
      <c r="H528" s="61" t="s">
        <v>516</v>
      </c>
      <c r="I528" s="61" t="s">
        <v>517</v>
      </c>
      <c r="J528" s="62">
        <v>7.66</v>
      </c>
      <c r="K528" s="57" t="s">
        <v>105</v>
      </c>
      <c r="L528" s="57">
        <v>1960</v>
      </c>
      <c r="M528" s="65">
        <f>E528*'Unit Prices'!$D$9</f>
        <v>51935.29273560486</v>
      </c>
      <c r="N528" s="65">
        <f>E528*(F528/12+2)*J528/27*'Unit Prices'!$D$37</f>
        <v>13600.832217255838</v>
      </c>
      <c r="O528" s="65">
        <f>E528*(F528/12+4)/9*'Unit Prices'!$D$38</f>
        <v>14500.452102818454</v>
      </c>
      <c r="P528" s="65">
        <v>0</v>
      </c>
      <c r="Q528" s="64">
        <f t="shared" si="16"/>
        <v>80036.577055679154</v>
      </c>
      <c r="R528" s="99">
        <v>13288.27</v>
      </c>
      <c r="S528" s="26">
        <v>824</v>
      </c>
      <c r="T528" s="53">
        <f t="shared" si="17"/>
        <v>4963.0342771391324</v>
      </c>
    </row>
    <row r="529" spans="2:20" x14ac:dyDescent="0.25">
      <c r="B529" s="50"/>
      <c r="C529" s="51"/>
      <c r="D529" s="57">
        <v>526</v>
      </c>
      <c r="E529" s="60">
        <v>258.50529</v>
      </c>
      <c r="F529" s="57">
        <v>8</v>
      </c>
      <c r="G529" s="57" t="s">
        <v>279</v>
      </c>
      <c r="H529" s="61" t="s">
        <v>517</v>
      </c>
      <c r="I529" s="61" t="s">
        <v>513</v>
      </c>
      <c r="J529" s="62">
        <v>7.98</v>
      </c>
      <c r="K529" s="57" t="s">
        <v>105</v>
      </c>
      <c r="L529" s="57">
        <v>1960</v>
      </c>
      <c r="M529" s="65">
        <f>E529*'Unit Prices'!$D$9</f>
        <v>34061.35934505007</v>
      </c>
      <c r="N529" s="65">
        <f>E529*(F529/12+2)*J529/27*'Unit Prices'!$D$37</f>
        <v>9292.6375238803303</v>
      </c>
      <c r="O529" s="65">
        <f>E529*(F529/12+4)/9*'Unit Prices'!$D$38</f>
        <v>9510.0091618658334</v>
      </c>
      <c r="P529" s="65">
        <v>0</v>
      </c>
      <c r="Q529" s="64">
        <f t="shared" si="16"/>
        <v>52864.006030796234</v>
      </c>
      <c r="R529" s="99">
        <v>13288.27</v>
      </c>
      <c r="S529" s="26">
        <v>824</v>
      </c>
      <c r="T529" s="53">
        <f t="shared" si="17"/>
        <v>3278.0746454862892</v>
      </c>
    </row>
    <row r="530" spans="2:20" x14ac:dyDescent="0.25">
      <c r="B530" s="50"/>
      <c r="C530" s="51"/>
      <c r="D530" s="57">
        <v>527</v>
      </c>
      <c r="E530" s="60">
        <v>91.438372000000001</v>
      </c>
      <c r="F530" s="57">
        <v>8</v>
      </c>
      <c r="G530" s="57" t="s">
        <v>279</v>
      </c>
      <c r="H530" s="61" t="s">
        <v>513</v>
      </c>
      <c r="I530" s="61" t="s">
        <v>514</v>
      </c>
      <c r="J530" s="62">
        <v>7.6449999999999996</v>
      </c>
      <c r="K530" s="57" t="s">
        <v>105</v>
      </c>
      <c r="L530" s="57">
        <v>1960</v>
      </c>
      <c r="M530" s="65">
        <f>E530*'Unit Prices'!$D$9</f>
        <v>12048.168324208626</v>
      </c>
      <c r="N530" s="65">
        <f>E530*(F530/12+2)*J530/27*'Unit Prices'!$D$37</f>
        <v>3148.9998919170926</v>
      </c>
      <c r="O530" s="65">
        <f>E530*(F530/12+4)/9*'Unit Prices'!$D$38</f>
        <v>3363.8760563317542</v>
      </c>
      <c r="P530" s="65">
        <v>0</v>
      </c>
      <c r="Q530" s="64">
        <f t="shared" si="16"/>
        <v>18561.044272457471</v>
      </c>
      <c r="R530" s="99">
        <v>13288.27</v>
      </c>
      <c r="S530" s="26">
        <v>824</v>
      </c>
      <c r="T530" s="53">
        <f t="shared" si="17"/>
        <v>1150.9625015524937</v>
      </c>
    </row>
    <row r="531" spans="2:20" x14ac:dyDescent="0.25">
      <c r="B531" s="50"/>
      <c r="C531" s="51"/>
      <c r="D531" s="57">
        <v>528</v>
      </c>
      <c r="E531" s="60">
        <v>55.338856</v>
      </c>
      <c r="F531" s="57">
        <v>8</v>
      </c>
      <c r="G531" s="57" t="s">
        <v>279</v>
      </c>
      <c r="H531" s="61" t="s">
        <v>514</v>
      </c>
      <c r="I531" s="61" t="s">
        <v>594</v>
      </c>
      <c r="J531" s="62">
        <v>8.125</v>
      </c>
      <c r="K531" s="57" t="s">
        <v>105</v>
      </c>
      <c r="L531" s="57">
        <v>1960</v>
      </c>
      <c r="M531" s="65">
        <f>E531*'Unit Prices'!$D$10</f>
        <v>7628.1333101407517</v>
      </c>
      <c r="N531" s="65">
        <f>E531*(F531/12+2)*J531/27*'Unit Prices'!$D$37</f>
        <v>2025.4438936239742</v>
      </c>
      <c r="O531" s="65">
        <f>E531*(F531/12+4)/9*'Unit Prices'!$D$38</f>
        <v>2035.8307853861484</v>
      </c>
      <c r="P531" s="65">
        <v>0</v>
      </c>
      <c r="Q531" s="64">
        <f t="shared" si="16"/>
        <v>11689.407989150874</v>
      </c>
      <c r="R531" s="99">
        <v>13288.27</v>
      </c>
      <c r="S531" s="26">
        <v>824</v>
      </c>
      <c r="T531" s="53">
        <f t="shared" si="17"/>
        <v>724.85524323785717</v>
      </c>
    </row>
    <row r="532" spans="2:20" x14ac:dyDescent="0.25">
      <c r="B532" s="50"/>
      <c r="C532" s="51"/>
      <c r="D532" s="57">
        <v>529</v>
      </c>
      <c r="E532" s="60">
        <v>116.177149</v>
      </c>
      <c r="F532" s="57">
        <v>8</v>
      </c>
      <c r="G532" s="57" t="s">
        <v>279</v>
      </c>
      <c r="H532" s="61" t="s">
        <v>594</v>
      </c>
      <c r="I532" s="61" t="s">
        <v>511</v>
      </c>
      <c r="J532" s="62">
        <v>8.3449999999999989</v>
      </c>
      <c r="K532" s="57" t="s">
        <v>105</v>
      </c>
      <c r="L532" s="57">
        <v>1960</v>
      </c>
      <c r="M532" s="65">
        <f>E532*'Unit Prices'!$D$10</f>
        <v>16014.331415959978</v>
      </c>
      <c r="N532" s="65">
        <f>E532*(F532/12+2)*J532/27*'Unit Prices'!$D$37</f>
        <v>4367.3070479145754</v>
      </c>
      <c r="O532" s="65">
        <f>E532*(F532/12+4)/9*'Unit Prices'!$D$38</f>
        <v>4273.9773386821289</v>
      </c>
      <c r="P532" s="65">
        <v>0</v>
      </c>
      <c r="Q532" s="64">
        <f t="shared" si="16"/>
        <v>24655.61580255668</v>
      </c>
      <c r="R532" s="99">
        <v>13288.27</v>
      </c>
      <c r="S532" s="26">
        <v>824</v>
      </c>
      <c r="T532" s="53">
        <f t="shared" si="17"/>
        <v>1528.8843033221558</v>
      </c>
    </row>
    <row r="533" spans="2:20" x14ac:dyDescent="0.25">
      <c r="B533" s="50"/>
      <c r="C533" s="51"/>
      <c r="D533" s="57">
        <v>530</v>
      </c>
      <c r="E533" s="60">
        <v>169.67525599999999</v>
      </c>
      <c r="F533" s="57">
        <v>8</v>
      </c>
      <c r="G533" s="57" t="s">
        <v>279</v>
      </c>
      <c r="H533" s="61" t="s">
        <v>472</v>
      </c>
      <c r="I533" s="61" t="s">
        <v>376</v>
      </c>
      <c r="J533" s="62">
        <v>7.23</v>
      </c>
      <c r="K533" s="57" t="s">
        <v>105</v>
      </c>
      <c r="L533" s="57">
        <v>1960</v>
      </c>
      <c r="M533" s="65">
        <f>E533*'Unit Prices'!$D$9</f>
        <v>22356.87272233138</v>
      </c>
      <c r="N533" s="65">
        <f>E533*(F533/12+2)*J533/27*'Unit Prices'!$D$37</f>
        <v>5526.1603344429377</v>
      </c>
      <c r="O533" s="65">
        <f>E533*(F533/12+4)/9*'Unit Prices'!$D$38</f>
        <v>6242.0898199101866</v>
      </c>
      <c r="P533" s="65">
        <v>0</v>
      </c>
      <c r="Q533" s="64">
        <f t="shared" si="16"/>
        <v>34125.122876684502</v>
      </c>
      <c r="R533" s="99">
        <v>13288.27</v>
      </c>
      <c r="S533" s="26">
        <v>824</v>
      </c>
      <c r="T533" s="53">
        <f t="shared" si="17"/>
        <v>2116.0844301318402</v>
      </c>
    </row>
    <row r="534" spans="2:20" x14ac:dyDescent="0.25">
      <c r="B534" s="50"/>
      <c r="C534" s="51"/>
      <c r="D534" s="57">
        <v>531</v>
      </c>
      <c r="E534" s="60">
        <v>242.62957700000001</v>
      </c>
      <c r="F534" s="57">
        <v>8</v>
      </c>
      <c r="G534" s="57" t="s">
        <v>279</v>
      </c>
      <c r="H534" s="61" t="s">
        <v>498</v>
      </c>
      <c r="I534" s="61" t="s">
        <v>499</v>
      </c>
      <c r="J534" s="62">
        <v>7.3949999999999996</v>
      </c>
      <c r="K534" s="57" t="s">
        <v>105</v>
      </c>
      <c r="L534" s="57">
        <v>1960</v>
      </c>
      <c r="M534" s="65">
        <f>E534*'Unit Prices'!$D$9</f>
        <v>31969.532267345465</v>
      </c>
      <c r="N534" s="65">
        <f>E534*(F534/12+2)*J534/27*'Unit Prices'!$D$37</f>
        <v>8082.553542462213</v>
      </c>
      <c r="O534" s="65">
        <f>E534*(F534/12+4)/9*'Unit Prices'!$D$38</f>
        <v>8925.966274073664</v>
      </c>
      <c r="P534" s="65">
        <v>0</v>
      </c>
      <c r="Q534" s="64">
        <f t="shared" si="16"/>
        <v>48978.052083881339</v>
      </c>
      <c r="R534" s="99">
        <v>13288.27</v>
      </c>
      <c r="S534" s="26">
        <v>824</v>
      </c>
      <c r="T534" s="53">
        <f t="shared" si="17"/>
        <v>3037.1082855118252</v>
      </c>
    </row>
    <row r="535" spans="2:20" x14ac:dyDescent="0.25">
      <c r="B535" s="50"/>
      <c r="C535" s="51"/>
      <c r="D535" s="57">
        <v>532</v>
      </c>
      <c r="E535" s="60">
        <v>188.67256800000001</v>
      </c>
      <c r="F535" s="57">
        <v>8</v>
      </c>
      <c r="G535" s="57" t="s">
        <v>279</v>
      </c>
      <c r="H535" s="61" t="s">
        <v>499</v>
      </c>
      <c r="I535" s="61" t="s">
        <v>162</v>
      </c>
      <c r="J535" s="62">
        <v>7.8900000000000006</v>
      </c>
      <c r="K535" s="57" t="s">
        <v>105</v>
      </c>
      <c r="L535" s="57">
        <v>1960</v>
      </c>
      <c r="M535" s="65">
        <f>E535*'Unit Prices'!$D$9</f>
        <v>24860.010165367974</v>
      </c>
      <c r="N535" s="65">
        <f>E535*(F535/12+2)*J535/27*'Unit Prices'!$D$37</f>
        <v>6705.8283830684904</v>
      </c>
      <c r="O535" s="65">
        <f>E535*(F535/12+4)/9*'Unit Prices'!$D$38</f>
        <v>6940.9714991625697</v>
      </c>
      <c r="P535" s="65">
        <v>0</v>
      </c>
      <c r="Q535" s="64">
        <f t="shared" si="16"/>
        <v>38506.810047599036</v>
      </c>
      <c r="R535" s="99">
        <v>13288.27</v>
      </c>
      <c r="S535" s="26">
        <v>824</v>
      </c>
      <c r="T535" s="53">
        <f t="shared" si="17"/>
        <v>2387.7909975656426</v>
      </c>
    </row>
    <row r="536" spans="2:20" x14ac:dyDescent="0.25">
      <c r="B536" s="50"/>
      <c r="C536" s="51"/>
      <c r="D536" s="57">
        <v>533</v>
      </c>
      <c r="E536" s="60">
        <v>384.141547</v>
      </c>
      <c r="F536" s="57">
        <v>8</v>
      </c>
      <c r="G536" s="57" t="s">
        <v>279</v>
      </c>
      <c r="H536" s="61" t="s">
        <v>164</v>
      </c>
      <c r="I536" s="61" t="s">
        <v>512</v>
      </c>
      <c r="J536" s="62">
        <v>7.65</v>
      </c>
      <c r="K536" s="57" t="s">
        <v>105</v>
      </c>
      <c r="L536" s="57">
        <v>1960</v>
      </c>
      <c r="M536" s="65">
        <f>E536*'Unit Prices'!$D$9</f>
        <v>50615.533909307786</v>
      </c>
      <c r="N536" s="65">
        <f>E536*(F536/12+2)*J536/27*'Unit Prices'!$D$37</f>
        <v>13237.908868588191</v>
      </c>
      <c r="O536" s="65">
        <f>E536*(F536/12+4)/9*'Unit Prices'!$D$38</f>
        <v>14131.972430518985</v>
      </c>
      <c r="P536" s="65">
        <v>0</v>
      </c>
      <c r="Q536" s="64">
        <f t="shared" si="16"/>
        <v>77985.415208414968</v>
      </c>
      <c r="R536" s="99">
        <v>13288.27</v>
      </c>
      <c r="S536" s="26">
        <v>824</v>
      </c>
      <c r="T536" s="53">
        <f t="shared" si="17"/>
        <v>4835.8425989036896</v>
      </c>
    </row>
    <row r="537" spans="2:20" x14ac:dyDescent="0.25">
      <c r="B537" s="50"/>
      <c r="C537" s="51"/>
      <c r="D537" s="57">
        <v>534</v>
      </c>
      <c r="E537" s="60">
        <v>296.25262300000003</v>
      </c>
      <c r="F537" s="57">
        <v>8</v>
      </c>
      <c r="G537" s="57" t="s">
        <v>279</v>
      </c>
      <c r="H537" s="61" t="s">
        <v>511</v>
      </c>
      <c r="I537" s="61" t="s">
        <v>512</v>
      </c>
      <c r="J537" s="62">
        <v>7.6449999999999996</v>
      </c>
      <c r="K537" s="57" t="s">
        <v>105</v>
      </c>
      <c r="L537" s="57">
        <v>1960</v>
      </c>
      <c r="M537" s="65">
        <f>E537*'Unit Prices'!$D$9</f>
        <v>39035.050497096781</v>
      </c>
      <c r="N537" s="65">
        <f>E537*(F537/12+2)*J537/27*'Unit Prices'!$D$37</f>
        <v>10202.494394882218</v>
      </c>
      <c r="O537" s="65">
        <f>E537*(F537/12+4)/9*'Unit Prices'!$D$38</f>
        <v>10898.675067565484</v>
      </c>
      <c r="P537" s="65">
        <v>0</v>
      </c>
      <c r="Q537" s="64">
        <f t="shared" si="16"/>
        <v>60136.219959544484</v>
      </c>
      <c r="R537" s="99">
        <v>13288.27</v>
      </c>
      <c r="S537" s="26">
        <v>824</v>
      </c>
      <c r="T537" s="53">
        <f t="shared" si="17"/>
        <v>3729.0215540973095</v>
      </c>
    </row>
    <row r="538" spans="2:20" x14ac:dyDescent="0.25">
      <c r="B538" s="50"/>
      <c r="C538" s="51"/>
      <c r="D538" s="57">
        <v>535</v>
      </c>
      <c r="E538" s="60">
        <v>124.780061</v>
      </c>
      <c r="F538" s="57">
        <v>8</v>
      </c>
      <c r="G538" s="57" t="s">
        <v>279</v>
      </c>
      <c r="H538" s="61" t="s">
        <v>610</v>
      </c>
      <c r="I538" s="61" t="s">
        <v>459</v>
      </c>
      <c r="J538" s="62">
        <v>8.7750000000000004</v>
      </c>
      <c r="K538" s="57" t="s">
        <v>105</v>
      </c>
      <c r="L538" s="57">
        <v>1960</v>
      </c>
      <c r="M538" s="65">
        <f>E538*'Unit Prices'!$D$10</f>
        <v>17200.191846313104</v>
      </c>
      <c r="N538" s="65">
        <f>E538*(F538/12+2)*J538/27*'Unit Prices'!$D$37</f>
        <v>4932.4079559280226</v>
      </c>
      <c r="O538" s="65">
        <f>E538*(F538/12+4)/9*'Unit Prices'!$D$38</f>
        <v>4590.4651441685301</v>
      </c>
      <c r="P538" s="65">
        <v>0</v>
      </c>
      <c r="Q538" s="64">
        <f t="shared" si="16"/>
        <v>26723.064946409657</v>
      </c>
      <c r="R538" s="99">
        <v>13288.27</v>
      </c>
      <c r="S538" s="26">
        <v>824</v>
      </c>
      <c r="T538" s="53">
        <f t="shared" si="17"/>
        <v>1657.0859499273838</v>
      </c>
    </row>
    <row r="539" spans="2:20" x14ac:dyDescent="0.25">
      <c r="B539" s="50"/>
      <c r="C539" s="51"/>
      <c r="D539" s="57">
        <v>536</v>
      </c>
      <c r="E539" s="60">
        <v>343.92985599999997</v>
      </c>
      <c r="F539" s="57">
        <v>8</v>
      </c>
      <c r="G539" s="57" t="s">
        <v>279</v>
      </c>
      <c r="H539" s="61" t="s">
        <v>459</v>
      </c>
      <c r="I539" s="61" t="s">
        <v>450</v>
      </c>
      <c r="J539" s="62">
        <v>6.9450000000000003</v>
      </c>
      <c r="K539" s="57" t="s">
        <v>105</v>
      </c>
      <c r="L539" s="57">
        <v>1960</v>
      </c>
      <c r="M539" s="65">
        <f>E539*'Unit Prices'!$D$9</f>
        <v>45317.132251751311</v>
      </c>
      <c r="N539" s="65">
        <f>E539*(F539/12+2)*J539/27*'Unit Prices'!$D$37</f>
        <v>10759.913965415826</v>
      </c>
      <c r="O539" s="65">
        <f>E539*(F539/12+4)/9*'Unit Prices'!$D$38</f>
        <v>12652.646611600081</v>
      </c>
      <c r="P539" s="65">
        <v>0</v>
      </c>
      <c r="Q539" s="64">
        <f t="shared" si="16"/>
        <v>68729.69282876722</v>
      </c>
      <c r="R539" s="99">
        <v>13288.27</v>
      </c>
      <c r="S539" s="26">
        <v>824</v>
      </c>
      <c r="T539" s="53">
        <f t="shared" si="17"/>
        <v>4261.8991705394446</v>
      </c>
    </row>
    <row r="540" spans="2:20" x14ac:dyDescent="0.25">
      <c r="B540" s="50"/>
      <c r="C540" s="51"/>
      <c r="D540" s="57">
        <v>537</v>
      </c>
      <c r="E540" s="60">
        <v>305.06622299999998</v>
      </c>
      <c r="F540" s="57">
        <v>8</v>
      </c>
      <c r="G540" s="57" t="s">
        <v>279</v>
      </c>
      <c r="H540" s="61" t="s">
        <v>450</v>
      </c>
      <c r="I540" s="61" t="s">
        <v>348</v>
      </c>
      <c r="J540" s="62">
        <v>6.8350000000000009</v>
      </c>
      <c r="K540" s="57" t="s">
        <v>105</v>
      </c>
      <c r="L540" s="57">
        <v>1960</v>
      </c>
      <c r="M540" s="65">
        <f>E540*'Unit Prices'!$D$9</f>
        <v>40196.354378822107</v>
      </c>
      <c r="N540" s="65">
        <f>E540*(F540/12+2)*J540/27*'Unit Prices'!$D$37</f>
        <v>9392.8916984358693</v>
      </c>
      <c r="O540" s="65">
        <f>E540*(F540/12+4)/9*'Unit Prices'!$D$38</f>
        <v>11222.91375818965</v>
      </c>
      <c r="P540" s="65">
        <v>0</v>
      </c>
      <c r="Q540" s="64">
        <f t="shared" si="16"/>
        <v>60812.15983544763</v>
      </c>
      <c r="R540" s="99">
        <v>13288.27</v>
      </c>
      <c r="S540" s="26">
        <v>824</v>
      </c>
      <c r="T540" s="53">
        <f t="shared" si="17"/>
        <v>3770.9362997898784</v>
      </c>
    </row>
    <row r="541" spans="2:20" x14ac:dyDescent="0.25">
      <c r="B541" s="50"/>
      <c r="C541" s="51"/>
      <c r="D541" s="57">
        <v>538</v>
      </c>
      <c r="E541" s="60">
        <v>246.77505600000001</v>
      </c>
      <c r="F541" s="57">
        <v>8</v>
      </c>
      <c r="G541" s="57" t="s">
        <v>279</v>
      </c>
      <c r="H541" s="61" t="s">
        <v>348</v>
      </c>
      <c r="I541" s="61" t="s">
        <v>319</v>
      </c>
      <c r="J541" s="62">
        <v>5.52</v>
      </c>
      <c r="K541" s="57" t="s">
        <v>105</v>
      </c>
      <c r="L541" s="57">
        <v>1960</v>
      </c>
      <c r="M541" s="65">
        <f>E541*'Unit Prices'!$D$9</f>
        <v>32515.751843263461</v>
      </c>
      <c r="N541" s="65">
        <f>E541*(F541/12+2)*J541/27*'Unit Prices'!$D$37</f>
        <v>6136.305988882541</v>
      </c>
      <c r="O541" s="65">
        <f>E541*(F541/12+4)/9*'Unit Prices'!$D$38</f>
        <v>9078.47202461487</v>
      </c>
      <c r="P541" s="65">
        <v>0</v>
      </c>
      <c r="Q541" s="64">
        <f t="shared" si="16"/>
        <v>47730.529856760877</v>
      </c>
      <c r="R541" s="99">
        <v>13288.27</v>
      </c>
      <c r="S541" s="26">
        <v>824</v>
      </c>
      <c r="T541" s="53">
        <f t="shared" si="17"/>
        <v>2959.7499600753868</v>
      </c>
    </row>
    <row r="542" spans="2:20" x14ac:dyDescent="0.25">
      <c r="B542" s="50"/>
      <c r="C542" s="51"/>
      <c r="D542" s="57">
        <v>539</v>
      </c>
      <c r="E542" s="60">
        <v>332.79058300000003</v>
      </c>
      <c r="F542" s="57">
        <v>8</v>
      </c>
      <c r="G542" s="57" t="s">
        <v>279</v>
      </c>
      <c r="H542" s="61" t="s">
        <v>512</v>
      </c>
      <c r="I542" s="61" t="s">
        <v>174</v>
      </c>
      <c r="J542" s="62">
        <v>7.65</v>
      </c>
      <c r="K542" s="57" t="s">
        <v>105</v>
      </c>
      <c r="L542" s="57">
        <v>1960</v>
      </c>
      <c r="M542" s="65">
        <f>E542*'Unit Prices'!$D$9</f>
        <v>43849.391376910367</v>
      </c>
      <c r="N542" s="65">
        <f>E542*(F542/12+2)*J542/27*'Unit Prices'!$D$37</f>
        <v>11468.30236011502</v>
      </c>
      <c r="O542" s="65">
        <f>E542*(F542/12+4)/9*'Unit Prices'!$D$38</f>
        <v>12242.850014066144</v>
      </c>
      <c r="P542" s="65">
        <v>0</v>
      </c>
      <c r="Q542" s="64">
        <f t="shared" si="16"/>
        <v>67560.543751091536</v>
      </c>
      <c r="R542" s="99">
        <v>13288.27</v>
      </c>
      <c r="S542" s="26">
        <v>824</v>
      </c>
      <c r="T542" s="53">
        <f t="shared" si="17"/>
        <v>4189.4007309378439</v>
      </c>
    </row>
    <row r="543" spans="2:20" x14ac:dyDescent="0.25">
      <c r="B543" s="50"/>
      <c r="C543" s="51"/>
      <c r="D543" s="57">
        <v>540</v>
      </c>
      <c r="E543" s="60">
        <v>84.956556000000006</v>
      </c>
      <c r="F543" s="57">
        <v>8</v>
      </c>
      <c r="G543" s="57" t="s">
        <v>279</v>
      </c>
      <c r="H543" s="61" t="s">
        <v>319</v>
      </c>
      <c r="I543" s="61" t="s">
        <v>320</v>
      </c>
      <c r="J543" s="62">
        <v>4.7549999999999999</v>
      </c>
      <c r="K543" s="57" t="s">
        <v>105</v>
      </c>
      <c r="L543" s="57">
        <v>1960</v>
      </c>
      <c r="M543" s="65">
        <f>E543*'Unit Prices'!$D$9</f>
        <v>11194.106637561925</v>
      </c>
      <c r="N543" s="65">
        <f>E543*(F543/12+2)*J543/27*'Unit Prices'!$D$37</f>
        <v>1819.7598995421181</v>
      </c>
      <c r="O543" s="65">
        <f>E543*(F543/12+4)/9*'Unit Prices'!$D$38</f>
        <v>3125.4200868406519</v>
      </c>
      <c r="P543" s="65">
        <v>0</v>
      </c>
      <c r="Q543" s="64">
        <f t="shared" si="16"/>
        <v>16139.286623944694</v>
      </c>
      <c r="R543" s="99">
        <v>13288.27</v>
      </c>
      <c r="S543" s="26">
        <v>824</v>
      </c>
      <c r="T543" s="53">
        <f t="shared" si="17"/>
        <v>1000.790334492784</v>
      </c>
    </row>
    <row r="544" spans="2:20" x14ac:dyDescent="0.25">
      <c r="B544" s="50"/>
      <c r="C544" s="51"/>
      <c r="D544" s="57">
        <v>541</v>
      </c>
      <c r="E544" s="60">
        <v>278.44778500000001</v>
      </c>
      <c r="F544" s="57">
        <v>8</v>
      </c>
      <c r="G544" s="57" t="s">
        <v>279</v>
      </c>
      <c r="H544" s="61" t="s">
        <v>320</v>
      </c>
      <c r="I544" s="61" t="s">
        <v>356</v>
      </c>
      <c r="J544" s="62">
        <v>5.73</v>
      </c>
      <c r="K544" s="57" t="s">
        <v>105</v>
      </c>
      <c r="L544" s="57">
        <v>1960</v>
      </c>
      <c r="M544" s="65">
        <f>E544*'Unit Prices'!$D$9</f>
        <v>36689.03666814031</v>
      </c>
      <c r="N544" s="65">
        <f>E544*(F544/12+2)*J544/27*'Unit Prices'!$D$37</f>
        <v>7187.2882088356919</v>
      </c>
      <c r="O544" s="65">
        <f>E544*(F544/12+4)/9*'Unit Prices'!$D$38</f>
        <v>10243.662659480773</v>
      </c>
      <c r="P544" s="65">
        <v>0</v>
      </c>
      <c r="Q544" s="64">
        <f t="shared" si="16"/>
        <v>54119.987536456778</v>
      </c>
      <c r="R544" s="99">
        <v>13288.27</v>
      </c>
      <c r="S544" s="26">
        <v>824</v>
      </c>
      <c r="T544" s="53">
        <f t="shared" si="17"/>
        <v>3355.9575272056022</v>
      </c>
    </row>
    <row r="545" spans="2:20" x14ac:dyDescent="0.25">
      <c r="B545" s="50"/>
      <c r="C545" s="51"/>
      <c r="D545" s="57">
        <v>542</v>
      </c>
      <c r="E545" s="60">
        <v>66.267497000000006</v>
      </c>
      <c r="F545" s="57">
        <v>12</v>
      </c>
      <c r="G545" s="57" t="s">
        <v>279</v>
      </c>
      <c r="H545" s="61" t="s">
        <v>356</v>
      </c>
      <c r="I545" s="61" t="s">
        <v>723</v>
      </c>
      <c r="J545" s="62">
        <v>7.38</v>
      </c>
      <c r="K545" s="57" t="s">
        <v>105</v>
      </c>
      <c r="L545" s="57">
        <v>1960</v>
      </c>
      <c r="M545" s="65">
        <f>E545*'Unit Prices'!$D$15</f>
        <v>10813.732746271357</v>
      </c>
      <c r="N545" s="65">
        <f>E545*(F545/12+2)*J545/27*'Unit Prices'!$D$37</f>
        <v>2478.4269461951126</v>
      </c>
      <c r="O545" s="65">
        <f>E545*(F545/12+4)/9*'Unit Prices'!$D$38</f>
        <v>2612.0127406452548</v>
      </c>
      <c r="P545" s="65">
        <v>0</v>
      </c>
      <c r="Q545" s="64">
        <f t="shared" si="16"/>
        <v>15904.172433111726</v>
      </c>
      <c r="R545" s="99">
        <v>13288.27</v>
      </c>
      <c r="S545" s="26">
        <v>824</v>
      </c>
      <c r="T545" s="53">
        <f t="shared" si="17"/>
        <v>986.21100300370642</v>
      </c>
    </row>
    <row r="546" spans="2:20" x14ac:dyDescent="0.25">
      <c r="B546" s="50"/>
      <c r="C546" s="51"/>
      <c r="D546" s="57">
        <v>543</v>
      </c>
      <c r="E546" s="60">
        <v>182.078586</v>
      </c>
      <c r="F546" s="57">
        <v>12</v>
      </c>
      <c r="G546" s="57" t="s">
        <v>279</v>
      </c>
      <c r="H546" s="61" t="s">
        <v>723</v>
      </c>
      <c r="I546" s="61" t="s">
        <v>466</v>
      </c>
      <c r="J546" s="62">
        <v>7.74</v>
      </c>
      <c r="K546" s="57" t="s">
        <v>105</v>
      </c>
      <c r="L546" s="57">
        <v>1960</v>
      </c>
      <c r="M546" s="65">
        <f>E546*'Unit Prices'!$D$15</f>
        <v>29712.140294403835</v>
      </c>
      <c r="N546" s="65">
        <f>E546*(F546/12+2)*J546/27*'Unit Prices'!$D$37</f>
        <v>7141.9865179716044</v>
      </c>
      <c r="O546" s="65">
        <f>E546*(F546/12+4)/9*'Unit Prices'!$D$38</f>
        <v>7176.8454817400561</v>
      </c>
      <c r="P546" s="65">
        <v>0</v>
      </c>
      <c r="Q546" s="64">
        <f t="shared" si="16"/>
        <v>44030.972294115498</v>
      </c>
      <c r="R546" s="99">
        <v>13288.27</v>
      </c>
      <c r="S546" s="26">
        <v>824</v>
      </c>
      <c r="T546" s="53">
        <f t="shared" si="17"/>
        <v>2730.3419610190917</v>
      </c>
    </row>
    <row r="547" spans="2:20" x14ac:dyDescent="0.25">
      <c r="B547" s="50"/>
      <c r="C547" s="51"/>
      <c r="D547" s="57">
        <v>544</v>
      </c>
      <c r="E547" s="60">
        <v>304.24591199999998</v>
      </c>
      <c r="F547" s="57">
        <v>8</v>
      </c>
      <c r="G547" s="57" t="s">
        <v>279</v>
      </c>
      <c r="H547" s="61" t="s">
        <v>500</v>
      </c>
      <c r="I547" s="61" t="s">
        <v>390</v>
      </c>
      <c r="J547" s="62">
        <v>7.4049999999999994</v>
      </c>
      <c r="K547" s="57" t="s">
        <v>105</v>
      </c>
      <c r="L547" s="57">
        <v>1960</v>
      </c>
      <c r="M547" s="65">
        <f>E547*'Unit Prices'!$D$9</f>
        <v>40088.267972753987</v>
      </c>
      <c r="N547" s="65">
        <f>E547*(F547/12+2)*J547/27*'Unit Prices'!$D$37</f>
        <v>10148.841857717718</v>
      </c>
      <c r="O547" s="65">
        <f>E547*(F547/12+4)/9*'Unit Prices'!$D$38</f>
        <v>11192.735787264646</v>
      </c>
      <c r="P547" s="65">
        <v>0</v>
      </c>
      <c r="Q547" s="64">
        <f t="shared" si="16"/>
        <v>61429.845617736348</v>
      </c>
      <c r="R547" s="99">
        <v>13288.27</v>
      </c>
      <c r="S547" s="26">
        <v>824</v>
      </c>
      <c r="T547" s="53">
        <f t="shared" si="17"/>
        <v>3809.2387337866212</v>
      </c>
    </row>
    <row r="548" spans="2:20" x14ac:dyDescent="0.25">
      <c r="B548" s="50"/>
      <c r="C548" s="51"/>
      <c r="D548" s="57">
        <v>545</v>
      </c>
      <c r="E548" s="60">
        <v>45.638486</v>
      </c>
      <c r="F548" s="57">
        <v>8</v>
      </c>
      <c r="G548" s="57" t="s">
        <v>279</v>
      </c>
      <c r="H548" s="61" t="s">
        <v>555</v>
      </c>
      <c r="I548" s="61" t="s">
        <v>500</v>
      </c>
      <c r="J548" s="62">
        <v>8</v>
      </c>
      <c r="K548" s="57" t="s">
        <v>105</v>
      </c>
      <c r="L548" s="57">
        <v>1960</v>
      </c>
      <c r="M548" s="65">
        <f>E548*'Unit Prices'!$D$9</f>
        <v>6013.4509108499751</v>
      </c>
      <c r="N548" s="65">
        <f>E548*(F548/12+2)*J548/27*'Unit Prices'!$D$37</f>
        <v>1644.7045226256344</v>
      </c>
      <c r="O548" s="65">
        <f>E548*(F548/12+4)/9*'Unit Prices'!$D$38</f>
        <v>1678.9692001803348</v>
      </c>
      <c r="P548" s="65">
        <v>0</v>
      </c>
      <c r="Q548" s="64">
        <f t="shared" si="16"/>
        <v>9337.1246336559434</v>
      </c>
      <c r="R548" s="99">
        <v>13288.27</v>
      </c>
      <c r="S548" s="26">
        <v>824</v>
      </c>
      <c r="T548" s="53">
        <f t="shared" si="17"/>
        <v>578.99114769134712</v>
      </c>
    </row>
    <row r="549" spans="2:20" x14ac:dyDescent="0.25">
      <c r="B549" s="50"/>
      <c r="C549" s="51"/>
      <c r="D549" s="57">
        <v>546</v>
      </c>
      <c r="E549" s="60">
        <v>113.195652</v>
      </c>
      <c r="F549" s="57">
        <v>8</v>
      </c>
      <c r="G549" s="57" t="s">
        <v>279</v>
      </c>
      <c r="H549" s="61" t="s">
        <v>578</v>
      </c>
      <c r="I549" s="61" t="s">
        <v>555</v>
      </c>
      <c r="J549" s="62">
        <v>8</v>
      </c>
      <c r="K549" s="57" t="s">
        <v>105</v>
      </c>
      <c r="L549" s="57">
        <v>1960</v>
      </c>
      <c r="M549" s="65">
        <f>E549*'Unit Prices'!$D$9</f>
        <v>14914.966649499653</v>
      </c>
      <c r="N549" s="65">
        <f>E549*(F549/12+2)*J549/27*'Unit Prices'!$D$37</f>
        <v>4079.3071178118707</v>
      </c>
      <c r="O549" s="65">
        <f>E549*(F549/12+4)/9*'Unit Prices'!$D$38</f>
        <v>4164.2926827662859</v>
      </c>
      <c r="P549" s="65">
        <v>0</v>
      </c>
      <c r="Q549" s="64">
        <f t="shared" si="16"/>
        <v>23158.566450077808</v>
      </c>
      <c r="R549" s="99">
        <v>13288.27</v>
      </c>
      <c r="S549" s="26">
        <v>824</v>
      </c>
      <c r="T549" s="53">
        <f t="shared" si="17"/>
        <v>1436.0529064252992</v>
      </c>
    </row>
    <row r="550" spans="2:20" x14ac:dyDescent="0.25">
      <c r="B550" s="50"/>
      <c r="C550" s="51"/>
      <c r="D550" s="57">
        <v>547</v>
      </c>
      <c r="E550" s="60">
        <v>642.34926099999996</v>
      </c>
      <c r="F550" s="57">
        <v>8</v>
      </c>
      <c r="G550" s="57" t="s">
        <v>279</v>
      </c>
      <c r="H550" s="61" t="s">
        <v>555</v>
      </c>
      <c r="I550" s="61" t="s">
        <v>518</v>
      </c>
      <c r="J550" s="62">
        <v>8</v>
      </c>
      <c r="K550" s="57" t="s">
        <v>105</v>
      </c>
      <c r="L550" s="57">
        <v>1960</v>
      </c>
      <c r="M550" s="65">
        <f>E550*'Unit Prices'!$D$9</f>
        <v>84637.683832111739</v>
      </c>
      <c r="N550" s="65">
        <f>E550*(F550/12+2)*J550/27*'Unit Prices'!$D$37</f>
        <v>23148.768227586119</v>
      </c>
      <c r="O550" s="65">
        <f>E550*(F550/12+4)/9*'Unit Prices'!$D$38</f>
        <v>23631.0342323275</v>
      </c>
      <c r="P550" s="65">
        <v>0</v>
      </c>
      <c r="Q550" s="64">
        <f t="shared" si="16"/>
        <v>131417.48629202537</v>
      </c>
      <c r="R550" s="99">
        <v>13288.27</v>
      </c>
      <c r="S550" s="26">
        <v>824</v>
      </c>
      <c r="T550" s="53">
        <f t="shared" si="17"/>
        <v>8149.1427179481525</v>
      </c>
    </row>
    <row r="551" spans="2:20" x14ac:dyDescent="0.25">
      <c r="B551" s="50"/>
      <c r="C551" s="51"/>
      <c r="D551" s="57">
        <v>548</v>
      </c>
      <c r="E551" s="60">
        <v>78.159863999999999</v>
      </c>
      <c r="F551" s="57">
        <v>8</v>
      </c>
      <c r="G551" s="57" t="s">
        <v>279</v>
      </c>
      <c r="H551" s="61" t="s">
        <v>518</v>
      </c>
      <c r="I551" s="61" t="s">
        <v>519</v>
      </c>
      <c r="J551" s="62">
        <v>7.68</v>
      </c>
      <c r="K551" s="57" t="s">
        <v>105</v>
      </c>
      <c r="L551" s="57">
        <v>1960</v>
      </c>
      <c r="M551" s="65">
        <f>E551*'Unit Prices'!$D$9</f>
        <v>10298.556033666633</v>
      </c>
      <c r="N551" s="65">
        <f>E551*(F551/12+2)*J551/27*'Unit Prices'!$D$37</f>
        <v>2704.0311226858034</v>
      </c>
      <c r="O551" s="65">
        <f>E551*(F551/12+4)/9*'Unit Prices'!$D$38</f>
        <v>2875.3803170921087</v>
      </c>
      <c r="P551" s="65">
        <v>0</v>
      </c>
      <c r="Q551" s="64">
        <f t="shared" si="16"/>
        <v>15877.967473444545</v>
      </c>
      <c r="R551" s="99">
        <v>13288.27</v>
      </c>
      <c r="S551" s="26">
        <v>824</v>
      </c>
      <c r="T551" s="53">
        <f t="shared" si="17"/>
        <v>984.58604454291674</v>
      </c>
    </row>
    <row r="552" spans="2:20" x14ac:dyDescent="0.25">
      <c r="B552" s="50"/>
      <c r="C552" s="51"/>
      <c r="D552" s="57">
        <v>549</v>
      </c>
      <c r="E552" s="60">
        <v>224.26443800000001</v>
      </c>
      <c r="F552" s="57">
        <v>8</v>
      </c>
      <c r="G552" s="57" t="s">
        <v>279</v>
      </c>
      <c r="H552" s="61" t="s">
        <v>519</v>
      </c>
      <c r="I552" s="61" t="s">
        <v>174</v>
      </c>
      <c r="J552" s="62">
        <v>7.68</v>
      </c>
      <c r="K552" s="57" t="s">
        <v>105</v>
      </c>
      <c r="L552" s="57">
        <v>1960</v>
      </c>
      <c r="M552" s="65">
        <f>E552*'Unit Prices'!$D$9</f>
        <v>29549.691656343679</v>
      </c>
      <c r="N552" s="65">
        <f>E552*(F552/12+2)*J552/27*'Unit Prices'!$D$37</f>
        <v>7758.6882707938275</v>
      </c>
      <c r="O552" s="65">
        <f>E552*(F552/12+4)/9*'Unit Prices'!$D$38</f>
        <v>8250.34126017573</v>
      </c>
      <c r="P552" s="65">
        <v>0</v>
      </c>
      <c r="Q552" s="64">
        <f t="shared" si="16"/>
        <v>45558.721187313233</v>
      </c>
      <c r="R552" s="99">
        <v>13288.27</v>
      </c>
      <c r="S552" s="26">
        <v>824</v>
      </c>
      <c r="T552" s="53">
        <f t="shared" si="17"/>
        <v>2825.0770234459492</v>
      </c>
    </row>
    <row r="553" spans="2:20" x14ac:dyDescent="0.25">
      <c r="B553" s="50"/>
      <c r="C553" s="51"/>
      <c r="D553" s="57">
        <v>550</v>
      </c>
      <c r="E553" s="60">
        <v>260.56470400000001</v>
      </c>
      <c r="F553" s="57">
        <v>8</v>
      </c>
      <c r="G553" s="57" t="s">
        <v>279</v>
      </c>
      <c r="H553" s="61" t="s">
        <v>579</v>
      </c>
      <c r="I553" s="61" t="s">
        <v>174</v>
      </c>
      <c r="J553" s="62">
        <v>8</v>
      </c>
      <c r="K553" s="57" t="s">
        <v>105</v>
      </c>
      <c r="L553" s="57">
        <v>1960</v>
      </c>
      <c r="M553" s="65">
        <f>E553*'Unit Prices'!$D$9</f>
        <v>34332.71332892494</v>
      </c>
      <c r="N553" s="65">
        <f>E553*(F553/12+2)*J553/27*'Unit Prices'!$D$37</f>
        <v>9390.1438164581032</v>
      </c>
      <c r="O553" s="65">
        <f>E553*(F553/12+4)/9*'Unit Prices'!$D$38</f>
        <v>9585.7718126343152</v>
      </c>
      <c r="P553" s="65">
        <v>0</v>
      </c>
      <c r="Q553" s="64">
        <f t="shared" si="16"/>
        <v>53308.628958017362</v>
      </c>
      <c r="R553" s="99">
        <v>13288.27</v>
      </c>
      <c r="S553" s="26">
        <v>824</v>
      </c>
      <c r="T553" s="53">
        <f t="shared" si="17"/>
        <v>3305.6455250688241</v>
      </c>
    </row>
    <row r="554" spans="2:20" x14ac:dyDescent="0.25">
      <c r="B554" s="50"/>
      <c r="C554" s="51"/>
      <c r="D554" s="57">
        <v>551</v>
      </c>
      <c r="E554" s="60">
        <v>333.74210699999998</v>
      </c>
      <c r="F554" s="57">
        <v>8</v>
      </c>
      <c r="G554" s="57" t="s">
        <v>279</v>
      </c>
      <c r="H554" s="61" t="s">
        <v>366</v>
      </c>
      <c r="I554" s="61" t="s">
        <v>367</v>
      </c>
      <c r="J554" s="62">
        <v>5.99</v>
      </c>
      <c r="K554" s="57" t="s">
        <v>105</v>
      </c>
      <c r="L554" s="57">
        <v>1960</v>
      </c>
      <c r="M554" s="65">
        <f>E554*'Unit Prices'!$D$9</f>
        <v>43974.766764351902</v>
      </c>
      <c r="N554" s="65">
        <f>E554*(F554/12+2)*J554/27*'Unit Prices'!$D$37</f>
        <v>9005.4308690074522</v>
      </c>
      <c r="O554" s="65">
        <f>E554*(F554/12+4)/9*'Unit Prices'!$D$38</f>
        <v>12277.855107995691</v>
      </c>
      <c r="P554" s="65">
        <v>0</v>
      </c>
      <c r="Q554" s="64">
        <f t="shared" si="16"/>
        <v>65258.052741355044</v>
      </c>
      <c r="R554" s="99">
        <v>13288.27</v>
      </c>
      <c r="S554" s="26">
        <v>824</v>
      </c>
      <c r="T554" s="53">
        <f t="shared" si="17"/>
        <v>4046.624237683051</v>
      </c>
    </row>
    <row r="555" spans="2:20" x14ac:dyDescent="0.25">
      <c r="B555" s="50"/>
      <c r="C555" s="51"/>
      <c r="D555" s="57">
        <v>552</v>
      </c>
      <c r="E555" s="60">
        <v>420.04752000000002</v>
      </c>
      <c r="F555" s="57">
        <v>8</v>
      </c>
      <c r="G555" s="57" t="s">
        <v>279</v>
      </c>
      <c r="H555" s="61" t="s">
        <v>367</v>
      </c>
      <c r="I555" s="61" t="s">
        <v>534</v>
      </c>
      <c r="J555" s="62">
        <v>7.7650000000000006</v>
      </c>
      <c r="K555" s="57" t="s">
        <v>105</v>
      </c>
      <c r="L555" s="57">
        <v>1960</v>
      </c>
      <c r="M555" s="65">
        <f>E555*'Unit Prices'!$D$9</f>
        <v>55346.602464951909</v>
      </c>
      <c r="N555" s="65">
        <f>E555*(F555/12+2)*J555/27*'Unit Prices'!$D$37</f>
        <v>14692.867286849629</v>
      </c>
      <c r="O555" s="65">
        <f>E555*(F555/12+4)/9*'Unit Prices'!$D$38</f>
        <v>15452.89755431706</v>
      </c>
      <c r="P555" s="65">
        <v>0</v>
      </c>
      <c r="Q555" s="64">
        <f t="shared" si="16"/>
        <v>85492.367306118598</v>
      </c>
      <c r="R555" s="99">
        <v>13288.27</v>
      </c>
      <c r="S555" s="26">
        <v>824</v>
      </c>
      <c r="T555" s="53">
        <f t="shared" si="17"/>
        <v>5301.3455220462647</v>
      </c>
    </row>
    <row r="556" spans="2:20" x14ac:dyDescent="0.25">
      <c r="B556" s="50"/>
      <c r="C556" s="51"/>
      <c r="D556" s="57">
        <v>553</v>
      </c>
      <c r="E556" s="60">
        <v>65.212344000000002</v>
      </c>
      <c r="F556" s="57">
        <v>8</v>
      </c>
      <c r="G556" s="57" t="s">
        <v>279</v>
      </c>
      <c r="H556" s="61" t="s">
        <v>602</v>
      </c>
      <c r="I556" s="61" t="s">
        <v>534</v>
      </c>
      <c r="J556" s="62">
        <v>8.4149999999999991</v>
      </c>
      <c r="K556" s="57" t="s">
        <v>105</v>
      </c>
      <c r="L556" s="57">
        <v>1960</v>
      </c>
      <c r="M556" s="65">
        <f>E556*'Unit Prices'!$D$10</f>
        <v>8989.1351114803929</v>
      </c>
      <c r="N556" s="65">
        <f>E556*(F556/12+2)*J556/27*'Unit Prices'!$D$37</f>
        <v>2472.012155657108</v>
      </c>
      <c r="O556" s="65">
        <f>E556*(F556/12+4)/9*'Unit Prices'!$D$38</f>
        <v>2399.0611136303883</v>
      </c>
      <c r="P556" s="65">
        <v>0</v>
      </c>
      <c r="Q556" s="64">
        <f t="shared" si="16"/>
        <v>13860.20838076789</v>
      </c>
      <c r="R556" s="99">
        <v>13288.27</v>
      </c>
      <c r="S556" s="26">
        <v>824</v>
      </c>
      <c r="T556" s="53">
        <f t="shared" si="17"/>
        <v>859.4656569856528</v>
      </c>
    </row>
    <row r="557" spans="2:20" x14ac:dyDescent="0.25">
      <c r="B557" s="50"/>
      <c r="C557" s="51"/>
      <c r="D557" s="57">
        <v>554</v>
      </c>
      <c r="E557" s="60">
        <v>213.908602</v>
      </c>
      <c r="F557" s="57">
        <v>8</v>
      </c>
      <c r="G557" s="57" t="s">
        <v>279</v>
      </c>
      <c r="H557" s="61" t="s">
        <v>534</v>
      </c>
      <c r="I557" s="61" t="s">
        <v>610</v>
      </c>
      <c r="J557" s="62">
        <v>9.9649999999999999</v>
      </c>
      <c r="K557" s="57" t="s">
        <v>105</v>
      </c>
      <c r="L557" s="57">
        <v>1960</v>
      </c>
      <c r="M557" s="65">
        <f>E557*'Unit Prices'!$D$10</f>
        <v>29486.032964646769</v>
      </c>
      <c r="N557" s="65">
        <f>E557*(F557/12+2)*J557/27*'Unit Prices'!$D$37</f>
        <v>9602.2326304805556</v>
      </c>
      <c r="O557" s="65">
        <f>E557*(F557/12+4)/9*'Unit Prices'!$D$38</f>
        <v>7869.3660962292579</v>
      </c>
      <c r="P557" s="65">
        <v>0</v>
      </c>
      <c r="Q557" s="64">
        <f t="shared" si="16"/>
        <v>46957.631691356582</v>
      </c>
      <c r="R557" s="99">
        <v>13288.27</v>
      </c>
      <c r="S557" s="26">
        <v>824</v>
      </c>
      <c r="T557" s="53">
        <f t="shared" si="17"/>
        <v>2911.8228718770629</v>
      </c>
    </row>
    <row r="558" spans="2:20" x14ac:dyDescent="0.25">
      <c r="B558" s="50"/>
      <c r="C558" s="51"/>
      <c r="D558" s="57">
        <v>555</v>
      </c>
      <c r="E558" s="60">
        <v>352.60095100000001</v>
      </c>
      <c r="F558" s="57">
        <v>8</v>
      </c>
      <c r="G558" s="57" t="s">
        <v>279</v>
      </c>
      <c r="H558" s="61" t="s">
        <v>383</v>
      </c>
      <c r="I558" s="61" t="s">
        <v>384</v>
      </c>
      <c r="J558" s="62">
        <v>6.2349999999999994</v>
      </c>
      <c r="K558" s="57" t="s">
        <v>105</v>
      </c>
      <c r="L558" s="57">
        <v>1960</v>
      </c>
      <c r="M558" s="65">
        <f>E558*'Unit Prices'!$D$9</f>
        <v>46459.659287503913</v>
      </c>
      <c r="N558" s="65">
        <f>E558*(F558/12+2)*J558/27*'Unit Prices'!$D$37</f>
        <v>9903.4521592337405</v>
      </c>
      <c r="O558" s="65">
        <f>E558*(F558/12+4)/9*'Unit Prices'!$D$38</f>
        <v>12971.642764032435</v>
      </c>
      <c r="P558" s="65">
        <v>0</v>
      </c>
      <c r="Q558" s="64">
        <f t="shared" si="16"/>
        <v>69334.754210770087</v>
      </c>
      <c r="R558" s="99">
        <v>13288.27</v>
      </c>
      <c r="S558" s="26">
        <v>824</v>
      </c>
      <c r="T558" s="53">
        <f t="shared" si="17"/>
        <v>4299.4187708162572</v>
      </c>
    </row>
    <row r="559" spans="2:20" x14ac:dyDescent="0.25">
      <c r="B559" s="50"/>
      <c r="C559" s="51"/>
      <c r="D559" s="57">
        <v>556</v>
      </c>
      <c r="E559" s="60">
        <v>447.46006599999998</v>
      </c>
      <c r="F559" s="57">
        <v>8</v>
      </c>
      <c r="G559" s="57" t="s">
        <v>279</v>
      </c>
      <c r="H559" s="61" t="s">
        <v>384</v>
      </c>
      <c r="I559" s="61" t="s">
        <v>438</v>
      </c>
      <c r="J559" s="62">
        <v>6.9249999999999998</v>
      </c>
      <c r="K559" s="57" t="s">
        <v>105</v>
      </c>
      <c r="L559" s="57">
        <v>1960</v>
      </c>
      <c r="M559" s="65">
        <f>E559*'Unit Prices'!$D$9</f>
        <v>58958.554003230733</v>
      </c>
      <c r="N559" s="65">
        <f>E559*(F559/12+2)*J559/27*'Unit Prices'!$D$37</f>
        <v>13958.563640081124</v>
      </c>
      <c r="O559" s="65">
        <f>E559*(F559/12+4)/9*'Unit Prices'!$D$38</f>
        <v>16461.362656172685</v>
      </c>
      <c r="P559" s="65">
        <v>0</v>
      </c>
      <c r="Q559" s="64">
        <f t="shared" si="16"/>
        <v>89378.480299484538</v>
      </c>
      <c r="R559" s="99">
        <v>13288.27</v>
      </c>
      <c r="S559" s="26">
        <v>824</v>
      </c>
      <c r="T559" s="53">
        <f t="shared" si="17"/>
        <v>5542.3217444238617</v>
      </c>
    </row>
    <row r="560" spans="2:20" x14ac:dyDescent="0.25">
      <c r="B560" s="50"/>
      <c r="C560" s="51"/>
      <c r="D560" s="57">
        <v>557</v>
      </c>
      <c r="E560" s="60">
        <v>293.86862300000001</v>
      </c>
      <c r="F560" s="57">
        <v>8</v>
      </c>
      <c r="G560" s="57" t="s">
        <v>279</v>
      </c>
      <c r="H560" s="61" t="s">
        <v>564</v>
      </c>
      <c r="I560" s="61" t="s">
        <v>449</v>
      </c>
      <c r="J560" s="62">
        <v>8</v>
      </c>
      <c r="K560" s="57" t="s">
        <v>112</v>
      </c>
      <c r="L560" s="57">
        <v>1960</v>
      </c>
      <c r="M560" s="65">
        <f>E560*'Unit Prices'!$D$9</f>
        <v>38720.928179992166</v>
      </c>
      <c r="N560" s="65">
        <v>0</v>
      </c>
      <c r="O560" s="65">
        <v>0</v>
      </c>
      <c r="P560" s="65">
        <f>E560*10/9*'Unit Prices'!$D$39</f>
        <v>4964.221561537458</v>
      </c>
      <c r="Q560" s="64">
        <f t="shared" si="16"/>
        <v>43685.149741529625</v>
      </c>
      <c r="R560" s="99">
        <v>13288.27</v>
      </c>
      <c r="S560" s="26">
        <v>824</v>
      </c>
      <c r="T560" s="53">
        <f t="shared" si="17"/>
        <v>2708.8976508620317</v>
      </c>
    </row>
    <row r="561" spans="2:20" x14ac:dyDescent="0.25">
      <c r="B561" s="50"/>
      <c r="C561" s="51"/>
      <c r="D561" s="57">
        <v>558</v>
      </c>
      <c r="E561" s="60">
        <v>236.57701599999999</v>
      </c>
      <c r="F561" s="57">
        <v>8</v>
      </c>
      <c r="G561" s="57" t="s">
        <v>279</v>
      </c>
      <c r="H561" s="61" t="s">
        <v>449</v>
      </c>
      <c r="I561" s="61" t="s">
        <v>344</v>
      </c>
      <c r="J561" s="62">
        <v>6.83</v>
      </c>
      <c r="K561" s="57" t="s">
        <v>112</v>
      </c>
      <c r="L561" s="57">
        <v>1960</v>
      </c>
      <c r="M561" s="65">
        <f>E561*'Unit Prices'!$D$9</f>
        <v>31172.030385744369</v>
      </c>
      <c r="N561" s="65">
        <v>0</v>
      </c>
      <c r="O561" s="65">
        <v>0</v>
      </c>
      <c r="P561" s="65">
        <f>E561*10/9*'Unit Prices'!$D$39</f>
        <v>3996.4141520185099</v>
      </c>
      <c r="Q561" s="64">
        <f t="shared" si="16"/>
        <v>35168.44453776288</v>
      </c>
      <c r="R561" s="99">
        <v>13288.27</v>
      </c>
      <c r="S561" s="26">
        <v>824</v>
      </c>
      <c r="T561" s="53">
        <f t="shared" si="17"/>
        <v>2180.7803648719218</v>
      </c>
    </row>
    <row r="562" spans="2:20" x14ac:dyDescent="0.25">
      <c r="B562" s="50"/>
      <c r="C562" s="51"/>
      <c r="D562" s="57">
        <v>559</v>
      </c>
      <c r="E562" s="60">
        <v>215.25500600000001</v>
      </c>
      <c r="F562" s="57">
        <v>8</v>
      </c>
      <c r="G562" s="57" t="s">
        <v>279</v>
      </c>
      <c r="H562" s="61" t="s">
        <v>344</v>
      </c>
      <c r="I562" s="61" t="s">
        <v>345</v>
      </c>
      <c r="J562" s="62">
        <v>5.4749999999999996</v>
      </c>
      <c r="K562" s="57" t="s">
        <v>112</v>
      </c>
      <c r="L562" s="57">
        <v>1960</v>
      </c>
      <c r="M562" s="65">
        <f>E562*'Unit Prices'!$D$9</f>
        <v>28362.584418241149</v>
      </c>
      <c r="N562" s="65">
        <v>0</v>
      </c>
      <c r="O562" s="65">
        <v>0</v>
      </c>
      <c r="P562" s="65">
        <f>E562*10/9*'Unit Prices'!$D$39</f>
        <v>3636.2287715693788</v>
      </c>
      <c r="Q562" s="64">
        <f t="shared" si="16"/>
        <v>31998.813189810528</v>
      </c>
      <c r="R562" s="99">
        <v>13288.27</v>
      </c>
      <c r="S562" s="26">
        <v>824</v>
      </c>
      <c r="T562" s="53">
        <f t="shared" si="17"/>
        <v>1984.2328661596937</v>
      </c>
    </row>
    <row r="563" spans="2:20" x14ac:dyDescent="0.25">
      <c r="B563" s="50"/>
      <c r="C563" s="51"/>
      <c r="D563" s="57">
        <v>560</v>
      </c>
      <c r="E563" s="60">
        <v>200.67259899999999</v>
      </c>
      <c r="F563" s="57">
        <v>8</v>
      </c>
      <c r="G563" s="57" t="s">
        <v>279</v>
      </c>
      <c r="H563" s="61" t="s">
        <v>345</v>
      </c>
      <c r="I563" s="61" t="s">
        <v>381</v>
      </c>
      <c r="J563" s="62">
        <v>6.21</v>
      </c>
      <c r="K563" s="57" t="s">
        <v>112</v>
      </c>
      <c r="L563" s="57">
        <v>1960</v>
      </c>
      <c r="M563" s="65">
        <f>E563*'Unit Prices'!$D$9</f>
        <v>26441.166852887753</v>
      </c>
      <c r="N563" s="65">
        <v>0</v>
      </c>
      <c r="O563" s="65">
        <v>0</v>
      </c>
      <c r="P563" s="65">
        <f>E563*10/9*'Unit Prices'!$D$39</f>
        <v>3389.8931862676609</v>
      </c>
      <c r="Q563" s="64">
        <f t="shared" si="16"/>
        <v>29831.060039155414</v>
      </c>
      <c r="R563" s="99">
        <v>13288.27</v>
      </c>
      <c r="S563" s="26">
        <v>824</v>
      </c>
      <c r="T563" s="53">
        <f t="shared" si="17"/>
        <v>1849.8114105345587</v>
      </c>
    </row>
    <row r="564" spans="2:20" x14ac:dyDescent="0.25">
      <c r="B564" s="50"/>
      <c r="C564" s="51"/>
      <c r="D564" s="57">
        <v>561</v>
      </c>
      <c r="E564" s="60">
        <v>138.79202799999999</v>
      </c>
      <c r="F564" s="57">
        <v>12</v>
      </c>
      <c r="G564" s="57" t="s">
        <v>279</v>
      </c>
      <c r="H564" s="61" t="s">
        <v>381</v>
      </c>
      <c r="I564" s="61" t="s">
        <v>717</v>
      </c>
      <c r="J564" s="62">
        <v>6.8049999999999997</v>
      </c>
      <c r="K564" s="57" t="s">
        <v>112</v>
      </c>
      <c r="L564" s="57">
        <v>1960</v>
      </c>
      <c r="M564" s="65">
        <f>E564*'Unit Prices'!$D$15</f>
        <v>22648.507428989065</v>
      </c>
      <c r="N564" s="65">
        <v>0</v>
      </c>
      <c r="O564" s="65">
        <v>0</v>
      </c>
      <c r="P564" s="65">
        <f>E564*10/9*'Unit Prices'!$D$39</f>
        <v>2344.5659864377917</v>
      </c>
      <c r="Q564" s="64">
        <f t="shared" si="16"/>
        <v>24993.073415426858</v>
      </c>
      <c r="R564" s="99">
        <v>13288.27</v>
      </c>
      <c r="S564" s="26">
        <v>824</v>
      </c>
      <c r="T564" s="53">
        <f t="shared" si="17"/>
        <v>1549.8099071069244</v>
      </c>
    </row>
    <row r="565" spans="2:20" x14ac:dyDescent="0.25">
      <c r="B565" s="50"/>
      <c r="C565" s="51"/>
      <c r="D565" s="57">
        <v>562</v>
      </c>
      <c r="E565" s="60">
        <v>53.337902999999997</v>
      </c>
      <c r="F565" s="57">
        <v>12</v>
      </c>
      <c r="G565" s="57" t="s">
        <v>279</v>
      </c>
      <c r="H565" s="61" t="s">
        <v>724</v>
      </c>
      <c r="I565" s="61" t="s">
        <v>210</v>
      </c>
      <c r="J565" s="62">
        <v>9.875</v>
      </c>
      <c r="K565" s="57" t="s">
        <v>105</v>
      </c>
      <c r="L565" s="57">
        <v>1960</v>
      </c>
      <c r="M565" s="65">
        <f>E565*'Unit Prices'!$D$16</f>
        <v>9028.2088556297822</v>
      </c>
      <c r="N565" s="65">
        <f>E565*(F565/12+2)*J565/27*'Unit Prices'!$D$37</f>
        <v>2669.2683368067101</v>
      </c>
      <c r="O565" s="65">
        <f>E565*(F565/12+4)/9*'Unit Prices'!$D$38</f>
        <v>2102.3773116902353</v>
      </c>
      <c r="P565" s="65">
        <v>0</v>
      </c>
      <c r="Q565" s="64">
        <f t="shared" si="16"/>
        <v>13799.854504126728</v>
      </c>
      <c r="R565" s="99">
        <v>13288.27</v>
      </c>
      <c r="S565" s="26">
        <v>824</v>
      </c>
      <c r="T565" s="53">
        <f t="shared" si="17"/>
        <v>855.72313863282602</v>
      </c>
    </row>
    <row r="566" spans="2:20" x14ac:dyDescent="0.25">
      <c r="B566" s="50"/>
      <c r="C566" s="51"/>
      <c r="D566" s="57">
        <v>563</v>
      </c>
      <c r="E566" s="60">
        <v>271.59780999999998</v>
      </c>
      <c r="F566" s="57">
        <v>12</v>
      </c>
      <c r="G566" s="57" t="s">
        <v>279</v>
      </c>
      <c r="H566" s="61" t="s">
        <v>467</v>
      </c>
      <c r="I566" s="61" t="s">
        <v>466</v>
      </c>
      <c r="J566" s="62">
        <v>7.165</v>
      </c>
      <c r="K566" s="57" t="s">
        <v>105</v>
      </c>
      <c r="L566" s="57">
        <v>1960</v>
      </c>
      <c r="M566" s="65">
        <f>E566*'Unit Prices'!$D$15</f>
        <v>44320.160935195505</v>
      </c>
      <c r="N566" s="65">
        <f>E566*(F566/12+2)*J566/27*'Unit Prices'!$D$37</f>
        <v>9861.9240093377593</v>
      </c>
      <c r="O566" s="65">
        <f>E566*(F566/12+4)/9*'Unit Prices'!$D$38</f>
        <v>10705.352882897467</v>
      </c>
      <c r="P566" s="65">
        <v>0</v>
      </c>
      <c r="Q566" s="64">
        <f t="shared" si="16"/>
        <v>64887.437827430731</v>
      </c>
      <c r="R566" s="99">
        <v>13288.27</v>
      </c>
      <c r="S566" s="26">
        <v>824</v>
      </c>
      <c r="T566" s="53">
        <f t="shared" si="17"/>
        <v>4023.6425636898498</v>
      </c>
    </row>
    <row r="567" spans="2:20" x14ac:dyDescent="0.25">
      <c r="B567" s="50"/>
      <c r="C567" s="51"/>
      <c r="D567" s="57">
        <v>564</v>
      </c>
      <c r="E567" s="60">
        <v>201.51544999999999</v>
      </c>
      <c r="F567" s="57">
        <v>12</v>
      </c>
      <c r="G567" s="57" t="s">
        <v>279</v>
      </c>
      <c r="H567" s="61" t="s">
        <v>467</v>
      </c>
      <c r="I567" s="61" t="s">
        <v>724</v>
      </c>
      <c r="J567" s="62">
        <v>7.4249999999999998</v>
      </c>
      <c r="K567" s="57" t="s">
        <v>105</v>
      </c>
      <c r="L567" s="57">
        <v>1960</v>
      </c>
      <c r="M567" s="65">
        <f>E567*'Unit Prices'!$D$15</f>
        <v>32883.907182198353</v>
      </c>
      <c r="N567" s="65">
        <f>E567*(F567/12+2)*J567/27*'Unit Prices'!$D$37</f>
        <v>7582.7021996218264</v>
      </c>
      <c r="O567" s="65">
        <f>E567*(F567/12+4)/9*'Unit Prices'!$D$38</f>
        <v>7942.972749323274</v>
      </c>
      <c r="P567" s="65">
        <v>0</v>
      </c>
      <c r="Q567" s="64">
        <f t="shared" si="16"/>
        <v>48409.582131143448</v>
      </c>
      <c r="R567" s="99">
        <v>13288.27</v>
      </c>
      <c r="S567" s="26">
        <v>824</v>
      </c>
      <c r="T567" s="53">
        <f t="shared" si="17"/>
        <v>3001.8577042807078</v>
      </c>
    </row>
    <row r="568" spans="2:20" x14ac:dyDescent="0.25">
      <c r="B568" s="50"/>
      <c r="C568" s="51"/>
      <c r="D568" s="57">
        <v>565</v>
      </c>
      <c r="E568" s="60">
        <v>205.686376</v>
      </c>
      <c r="F568" s="57">
        <v>8</v>
      </c>
      <c r="G568" s="57" t="s">
        <v>279</v>
      </c>
      <c r="H568" s="61" t="s">
        <v>466</v>
      </c>
      <c r="I568" s="61" t="s">
        <v>467</v>
      </c>
      <c r="J568" s="62">
        <v>7.165</v>
      </c>
      <c r="K568" s="57" t="s">
        <v>105</v>
      </c>
      <c r="L568" s="57">
        <v>1960</v>
      </c>
      <c r="M568" s="65">
        <f>E568*'Unit Prices'!$D$9</f>
        <v>27101.795732370054</v>
      </c>
      <c r="N568" s="65">
        <f>E568*(F568/12+2)*J568/27*'Unit Prices'!$D$37</f>
        <v>6638.7817580318442</v>
      </c>
      <c r="O568" s="65">
        <f>E568*(F568/12+4)/9*'Unit Prices'!$D$38</f>
        <v>7566.8831389523239</v>
      </c>
      <c r="P568" s="65">
        <v>0</v>
      </c>
      <c r="Q568" s="64">
        <f t="shared" si="16"/>
        <v>41307.460629354224</v>
      </c>
      <c r="R568" s="99">
        <v>13288.27</v>
      </c>
      <c r="S568" s="26">
        <v>824</v>
      </c>
      <c r="T568" s="53">
        <f t="shared" si="17"/>
        <v>2561.4581550937692</v>
      </c>
    </row>
    <row r="569" spans="2:20" x14ac:dyDescent="0.25">
      <c r="B569" s="50"/>
      <c r="C569" s="51"/>
      <c r="D569" s="57">
        <v>566</v>
      </c>
      <c r="E569" s="60">
        <v>83.248560999999995</v>
      </c>
      <c r="F569" s="57">
        <v>8</v>
      </c>
      <c r="G569" s="57" t="s">
        <v>279</v>
      </c>
      <c r="H569" s="61" t="s">
        <v>480</v>
      </c>
      <c r="I569" s="61" t="s">
        <v>528</v>
      </c>
      <c r="J569" s="62">
        <v>7.73</v>
      </c>
      <c r="K569" s="57" t="s">
        <v>105</v>
      </c>
      <c r="L569" s="57">
        <v>1960</v>
      </c>
      <c r="M569" s="65">
        <f>E569*'Unit Prices'!$D$9</f>
        <v>10969.056575899553</v>
      </c>
      <c r="N569" s="65">
        <f>E569*(F569/12+2)*J569/27*'Unit Prices'!$D$37</f>
        <v>2898.831019887301</v>
      </c>
      <c r="O569" s="65">
        <f>E569*(F569/12+4)/9*'Unit Prices'!$D$38</f>
        <v>3062.5855966899039</v>
      </c>
      <c r="P569" s="65">
        <v>0</v>
      </c>
      <c r="Q569" s="64">
        <f t="shared" si="16"/>
        <v>16930.473192476758</v>
      </c>
      <c r="R569" s="99">
        <v>13288.27</v>
      </c>
      <c r="S569" s="26">
        <v>824</v>
      </c>
      <c r="T569" s="53">
        <f t="shared" si="17"/>
        <v>1049.8514788306416</v>
      </c>
    </row>
    <row r="570" spans="2:20" x14ac:dyDescent="0.25">
      <c r="B570" s="50"/>
      <c r="C570" s="51"/>
      <c r="D570" s="57">
        <v>567</v>
      </c>
      <c r="E570" s="60">
        <v>475.61223699999999</v>
      </c>
      <c r="F570" s="57">
        <v>8</v>
      </c>
      <c r="G570" s="57" t="s">
        <v>279</v>
      </c>
      <c r="H570" s="61" t="s">
        <v>479</v>
      </c>
      <c r="I570" s="61" t="s">
        <v>480</v>
      </c>
      <c r="J570" s="62">
        <v>7.2549999999999999</v>
      </c>
      <c r="K570" s="57" t="s">
        <v>105</v>
      </c>
      <c r="L570" s="57">
        <v>1960</v>
      </c>
      <c r="M570" s="65">
        <f>E570*'Unit Prices'!$D$9</f>
        <v>62667.960541001383</v>
      </c>
      <c r="N570" s="65">
        <f>E570*(F570/12+2)*J570/27*'Unit Prices'!$D$37</f>
        <v>15543.796708545815</v>
      </c>
      <c r="O570" s="65">
        <f>E570*(F570/12+4)/9*'Unit Prices'!$D$38</f>
        <v>17497.037416006089</v>
      </c>
      <c r="P570" s="65">
        <v>0</v>
      </c>
      <c r="Q570" s="64">
        <f t="shared" si="16"/>
        <v>95708.794665553287</v>
      </c>
      <c r="R570" s="99">
        <v>13288.27</v>
      </c>
      <c r="S570" s="26">
        <v>824</v>
      </c>
      <c r="T570" s="53">
        <f t="shared" si="17"/>
        <v>5934.8618597015193</v>
      </c>
    </row>
    <row r="571" spans="2:20" x14ac:dyDescent="0.25">
      <c r="B571" s="50"/>
      <c r="C571" s="51"/>
      <c r="D571" s="57">
        <v>568</v>
      </c>
      <c r="E571" s="60">
        <v>229.37054499999999</v>
      </c>
      <c r="F571" s="57">
        <v>8</v>
      </c>
      <c r="G571" s="57" t="s">
        <v>279</v>
      </c>
      <c r="H571" s="61" t="s">
        <v>622</v>
      </c>
      <c r="I571" s="61" t="s">
        <v>621</v>
      </c>
      <c r="J571" s="62">
        <v>9.4250000000000007</v>
      </c>
      <c r="K571" s="57" t="s">
        <v>105</v>
      </c>
      <c r="L571" s="57">
        <v>1960</v>
      </c>
      <c r="M571" s="65">
        <f>E571*'Unit Prices'!$D$10</f>
        <v>31617.370165361535</v>
      </c>
      <c r="N571" s="65">
        <f>E571*(F571/12+2)*J571/27*'Unit Prices'!$D$37</f>
        <v>9738.3566604095595</v>
      </c>
      <c r="O571" s="65">
        <f>E571*(F571/12+4)/9*'Unit Prices'!$D$38</f>
        <v>8438.1870267032427</v>
      </c>
      <c r="P571" s="65">
        <v>0</v>
      </c>
      <c r="Q571" s="64">
        <f t="shared" si="16"/>
        <v>49793.913852474339</v>
      </c>
      <c r="R571" s="99">
        <v>13288.27</v>
      </c>
      <c r="S571" s="26">
        <v>824</v>
      </c>
      <c r="T571" s="53">
        <f t="shared" si="17"/>
        <v>3087.6995285645799</v>
      </c>
    </row>
    <row r="572" spans="2:20" x14ac:dyDescent="0.25">
      <c r="B572" s="50"/>
      <c r="C572" s="51"/>
      <c r="D572" s="57">
        <v>569</v>
      </c>
      <c r="E572" s="60">
        <v>391.39448499999997</v>
      </c>
      <c r="F572" s="57">
        <v>8</v>
      </c>
      <c r="G572" s="57" t="s">
        <v>279</v>
      </c>
      <c r="H572" s="61" t="s">
        <v>621</v>
      </c>
      <c r="I572" s="61" t="s">
        <v>565</v>
      </c>
      <c r="J572" s="62">
        <v>9.4250000000000007</v>
      </c>
      <c r="K572" s="57" t="s">
        <v>105</v>
      </c>
      <c r="L572" s="57">
        <v>1960</v>
      </c>
      <c r="M572" s="65">
        <f>E572*'Unit Prices'!$D$10</f>
        <v>53951.409990005654</v>
      </c>
      <c r="N572" s="65">
        <f>E572*(F572/12+2)*J572/27*'Unit Prices'!$D$37</f>
        <v>16617.386900516452</v>
      </c>
      <c r="O572" s="65">
        <f>E572*(F572/12+4)/9*'Unit Prices'!$D$38</f>
        <v>14398.796783825041</v>
      </c>
      <c r="P572" s="65">
        <v>0</v>
      </c>
      <c r="Q572" s="64">
        <f t="shared" si="16"/>
        <v>84967.593674347154</v>
      </c>
      <c r="R572" s="99">
        <v>13288.27</v>
      </c>
      <c r="S572" s="26">
        <v>824</v>
      </c>
      <c r="T572" s="53">
        <f t="shared" si="17"/>
        <v>5268.8045311889391</v>
      </c>
    </row>
    <row r="573" spans="2:20" x14ac:dyDescent="0.25">
      <c r="B573" s="50"/>
      <c r="C573" s="51"/>
      <c r="D573" s="57">
        <v>570</v>
      </c>
      <c r="E573" s="60">
        <v>433.53876000000002</v>
      </c>
      <c r="F573" s="57">
        <v>8</v>
      </c>
      <c r="G573" s="57" t="s">
        <v>279</v>
      </c>
      <c r="H573" s="61" t="s">
        <v>565</v>
      </c>
      <c r="I573" s="61" t="s">
        <v>566</v>
      </c>
      <c r="J573" s="62">
        <v>8</v>
      </c>
      <c r="K573" s="57" t="s">
        <v>105</v>
      </c>
      <c r="L573" s="57">
        <v>1960</v>
      </c>
      <c r="M573" s="65">
        <f>E573*'Unit Prices'!$D$9</f>
        <v>57124.244901786813</v>
      </c>
      <c r="N573" s="65">
        <f>E573*(F573/12+2)*J573/27*'Unit Prices'!$D$37</f>
        <v>15623.725101343405</v>
      </c>
      <c r="O573" s="65">
        <f>E573*(F573/12+4)/9*'Unit Prices'!$D$38</f>
        <v>15949.219374288061</v>
      </c>
      <c r="P573" s="65">
        <v>0</v>
      </c>
      <c r="Q573" s="64">
        <f t="shared" si="16"/>
        <v>88697.189377418283</v>
      </c>
      <c r="R573" s="99">
        <v>13288.27</v>
      </c>
      <c r="S573" s="26">
        <v>824</v>
      </c>
      <c r="T573" s="53">
        <f t="shared" si="17"/>
        <v>5500.0751826229189</v>
      </c>
    </row>
    <row r="574" spans="2:20" x14ac:dyDescent="0.25">
      <c r="B574" s="50"/>
      <c r="C574" s="51"/>
      <c r="D574" s="57">
        <v>571</v>
      </c>
      <c r="E574" s="60">
        <v>363.157129</v>
      </c>
      <c r="F574" s="57">
        <v>8</v>
      </c>
      <c r="G574" s="57" t="s">
        <v>279</v>
      </c>
      <c r="H574" s="61" t="s">
        <v>631</v>
      </c>
      <c r="I574" s="61" t="s">
        <v>525</v>
      </c>
      <c r="J574" s="62">
        <v>9.9699999999999989</v>
      </c>
      <c r="K574" s="57" t="s">
        <v>105</v>
      </c>
      <c r="L574" s="57">
        <v>1960</v>
      </c>
      <c r="M574" s="65">
        <f>E574*'Unit Prices'!$D$10</f>
        <v>50059.057826204102</v>
      </c>
      <c r="N574" s="65">
        <f>E574*(F574/12+2)*J574/27*'Unit Prices'!$D$37</f>
        <v>16310.091716576957</v>
      </c>
      <c r="O574" s="65">
        <f>E574*(F574/12+4)/9*'Unit Prices'!$D$38</f>
        <v>13359.988199803929</v>
      </c>
      <c r="P574" s="65">
        <v>0</v>
      </c>
      <c r="Q574" s="64">
        <f t="shared" si="16"/>
        <v>79729.137742584993</v>
      </c>
      <c r="R574" s="99">
        <v>13288.27</v>
      </c>
      <c r="S574" s="26">
        <v>824</v>
      </c>
      <c r="T574" s="53">
        <f t="shared" si="17"/>
        <v>4943.9700954217542</v>
      </c>
    </row>
    <row r="575" spans="2:20" x14ac:dyDescent="0.25">
      <c r="B575" s="50"/>
      <c r="C575" s="51"/>
      <c r="D575" s="57">
        <v>572</v>
      </c>
      <c r="E575" s="60">
        <v>266.44388500000002</v>
      </c>
      <c r="F575" s="57">
        <v>8</v>
      </c>
      <c r="G575" s="57" t="s">
        <v>279</v>
      </c>
      <c r="H575" s="61" t="s">
        <v>641</v>
      </c>
      <c r="I575" s="61" t="s">
        <v>631</v>
      </c>
      <c r="J575" s="62">
        <v>11.205</v>
      </c>
      <c r="K575" s="57" t="s">
        <v>105</v>
      </c>
      <c r="L575" s="57">
        <v>1960</v>
      </c>
      <c r="M575" s="65">
        <f>E575*'Unit Prices'!$D$10</f>
        <v>36727.710353315073</v>
      </c>
      <c r="N575" s="65">
        <f>E575*(F575/12+2)*J575/27*'Unit Prices'!$D$37</f>
        <v>13448.823349963901</v>
      </c>
      <c r="O575" s="65">
        <f>E575*(F575/12+4)/9*'Unit Prices'!$D$38</f>
        <v>9802.0577740328899</v>
      </c>
      <c r="P575" s="65">
        <v>0</v>
      </c>
      <c r="Q575" s="64">
        <f t="shared" si="16"/>
        <v>59978.591477311864</v>
      </c>
      <c r="R575" s="99">
        <v>13288.27</v>
      </c>
      <c r="S575" s="26">
        <v>824</v>
      </c>
      <c r="T575" s="53">
        <f t="shared" si="17"/>
        <v>3719.2470786118115</v>
      </c>
    </row>
    <row r="576" spans="2:20" x14ac:dyDescent="0.25">
      <c r="B576" s="50"/>
      <c r="C576" s="51"/>
      <c r="D576" s="57">
        <v>573</v>
      </c>
      <c r="E576" s="60">
        <v>264.797504</v>
      </c>
      <c r="F576" s="57">
        <v>8</v>
      </c>
      <c r="G576" s="57" t="s">
        <v>279</v>
      </c>
      <c r="H576" s="61" t="s">
        <v>524</v>
      </c>
      <c r="I576" s="61" t="s">
        <v>525</v>
      </c>
      <c r="J576" s="62">
        <v>7.7149999999999999</v>
      </c>
      <c r="K576" s="57" t="s">
        <v>105</v>
      </c>
      <c r="L576" s="57">
        <v>1960</v>
      </c>
      <c r="M576" s="65">
        <f>E576*'Unit Prices'!$D$9</f>
        <v>34890.438557045913</v>
      </c>
      <c r="N576" s="65">
        <f>E576*(F576/12+2)*J576/27*'Unit Prices'!$D$37</f>
        <v>9202.7259305165535</v>
      </c>
      <c r="O576" s="65">
        <f>E576*(F576/12+4)/9*'Unit Prices'!$D$38</f>
        <v>9741.4899674943008</v>
      </c>
      <c r="P576" s="65">
        <v>0</v>
      </c>
      <c r="Q576" s="64">
        <f t="shared" si="16"/>
        <v>53834.654455056763</v>
      </c>
      <c r="R576" s="99">
        <v>13288.27</v>
      </c>
      <c r="S576" s="26">
        <v>824</v>
      </c>
      <c r="T576" s="53">
        <f t="shared" si="17"/>
        <v>3338.2641435617106</v>
      </c>
    </row>
    <row r="577" spans="2:20" x14ac:dyDescent="0.25">
      <c r="B577" s="50"/>
      <c r="C577" s="51"/>
      <c r="D577" s="57">
        <v>574</v>
      </c>
      <c r="E577" s="60">
        <v>174.62450899999999</v>
      </c>
      <c r="F577" s="57">
        <v>8</v>
      </c>
      <c r="G577" s="57" t="s">
        <v>279</v>
      </c>
      <c r="H577" s="61" t="s">
        <v>565</v>
      </c>
      <c r="I577" s="61" t="s">
        <v>607</v>
      </c>
      <c r="J577" s="62">
        <v>8.6750000000000007</v>
      </c>
      <c r="K577" s="57" t="s">
        <v>105</v>
      </c>
      <c r="L577" s="57">
        <v>1960</v>
      </c>
      <c r="M577" s="65">
        <f>E577*'Unit Prices'!$D$10</f>
        <v>24070.953578618853</v>
      </c>
      <c r="N577" s="65">
        <f>E577*(F577/12+2)*J577/27*'Unit Prices'!$D$37</f>
        <v>6824.0366762914573</v>
      </c>
      <c r="O577" s="65">
        <f>E577*(F577/12+4)/9*'Unit Prices'!$D$38</f>
        <v>6424.1651707642905</v>
      </c>
      <c r="P577" s="65">
        <v>0</v>
      </c>
      <c r="Q577" s="64">
        <f t="shared" si="16"/>
        <v>37319.155425674602</v>
      </c>
      <c r="R577" s="99">
        <v>13288.27</v>
      </c>
      <c r="S577" s="26">
        <v>824</v>
      </c>
      <c r="T577" s="53">
        <f t="shared" si="17"/>
        <v>2314.1450369954759</v>
      </c>
    </row>
    <row r="578" spans="2:20" x14ac:dyDescent="0.25">
      <c r="B578" s="50"/>
      <c r="C578" s="51"/>
      <c r="D578" s="57">
        <v>575</v>
      </c>
      <c r="E578" s="60">
        <v>225.39768799999999</v>
      </c>
      <c r="F578" s="57">
        <v>8</v>
      </c>
      <c r="G578" s="57" t="s">
        <v>279</v>
      </c>
      <c r="H578" s="61" t="s">
        <v>607</v>
      </c>
      <c r="I578" s="61" t="s">
        <v>608</v>
      </c>
      <c r="J578" s="62">
        <v>9.0249999999999986</v>
      </c>
      <c r="K578" s="57" t="s">
        <v>105</v>
      </c>
      <c r="L578" s="57">
        <v>1960</v>
      </c>
      <c r="M578" s="65">
        <f>E578*'Unit Prices'!$D$10</f>
        <v>31069.735374752094</v>
      </c>
      <c r="N578" s="65">
        <f>E578*(F578/12+2)*J578/27*'Unit Prices'!$D$37</f>
        <v>9163.5412338933875</v>
      </c>
      <c r="O578" s="65">
        <f>E578*(F578/12+4)/9*'Unit Prices'!$D$38</f>
        <v>8292.0317721288284</v>
      </c>
      <c r="P578" s="65">
        <v>0</v>
      </c>
      <c r="Q578" s="64">
        <f t="shared" si="16"/>
        <v>48525.30838077431</v>
      </c>
      <c r="R578" s="99">
        <v>13288.27</v>
      </c>
      <c r="S578" s="26">
        <v>824</v>
      </c>
      <c r="T578" s="53">
        <f t="shared" si="17"/>
        <v>3009.0338400527708</v>
      </c>
    </row>
    <row r="579" spans="2:20" x14ac:dyDescent="0.25">
      <c r="B579" s="50"/>
      <c r="C579" s="51"/>
      <c r="D579" s="57">
        <v>576</v>
      </c>
      <c r="E579" s="60">
        <v>141.54037</v>
      </c>
      <c r="F579" s="57">
        <v>8</v>
      </c>
      <c r="G579" s="57" t="s">
        <v>279</v>
      </c>
      <c r="H579" s="61" t="s">
        <v>608</v>
      </c>
      <c r="I579" s="61" t="s">
        <v>599</v>
      </c>
      <c r="J579" s="62">
        <v>8.7050000000000001</v>
      </c>
      <c r="K579" s="57" t="s">
        <v>105</v>
      </c>
      <c r="L579" s="57">
        <v>1960</v>
      </c>
      <c r="M579" s="65">
        <f>E579*'Unit Prices'!$D$10</f>
        <v>19510.501104805033</v>
      </c>
      <c r="N579" s="65">
        <f>E579*(F579/12+2)*J579/27*'Unit Prices'!$D$37</f>
        <v>5550.2912456643071</v>
      </c>
      <c r="O579" s="65">
        <f>E579*(F579/12+4)/9*'Unit Prices'!$D$38</f>
        <v>5207.0509484501463</v>
      </c>
      <c r="P579" s="65">
        <v>0</v>
      </c>
      <c r="Q579" s="64">
        <f t="shared" si="16"/>
        <v>30267.843298919484</v>
      </c>
      <c r="R579" s="99">
        <v>13288.27</v>
      </c>
      <c r="S579" s="26">
        <v>824</v>
      </c>
      <c r="T579" s="53">
        <f t="shared" si="17"/>
        <v>1876.8961556553002</v>
      </c>
    </row>
    <row r="580" spans="2:20" x14ac:dyDescent="0.25">
      <c r="B580" s="50"/>
      <c r="C580" s="51"/>
      <c r="D580" s="57">
        <v>577</v>
      </c>
      <c r="E580" s="60">
        <v>344.47758900000002</v>
      </c>
      <c r="F580" s="57">
        <v>8</v>
      </c>
      <c r="G580" s="57" t="s">
        <v>279</v>
      </c>
      <c r="H580" s="61" t="s">
        <v>599</v>
      </c>
      <c r="I580" s="61" t="s">
        <v>600</v>
      </c>
      <c r="J580" s="62">
        <v>8.3550000000000004</v>
      </c>
      <c r="K580" s="57" t="s">
        <v>105</v>
      </c>
      <c r="L580" s="57">
        <v>1960</v>
      </c>
      <c r="M580" s="65">
        <f>E580*'Unit Prices'!$D$10</f>
        <v>47484.193949507659</v>
      </c>
      <c r="N580" s="65">
        <f>E580*(F580/12+2)*J580/27*'Unit Prices'!$D$37</f>
        <v>12965.047073468513</v>
      </c>
      <c r="O580" s="65">
        <f>E580*(F580/12+4)/9*'Unit Prices'!$D$38</f>
        <v>12672.79686016272</v>
      </c>
      <c r="P580" s="65">
        <v>0</v>
      </c>
      <c r="Q580" s="64">
        <f t="shared" si="16"/>
        <v>73122.037883138895</v>
      </c>
      <c r="R580" s="99">
        <v>13288.27</v>
      </c>
      <c r="S580" s="26">
        <v>824</v>
      </c>
      <c r="T580" s="53">
        <f t="shared" si="17"/>
        <v>4534.2666288167275</v>
      </c>
    </row>
    <row r="581" spans="2:20" x14ac:dyDescent="0.25">
      <c r="B581" s="50"/>
      <c r="C581" s="51"/>
      <c r="D581" s="57">
        <v>578</v>
      </c>
      <c r="E581" s="60">
        <v>200.59782100000001</v>
      </c>
      <c r="F581" s="57">
        <v>8</v>
      </c>
      <c r="G581" s="57" t="s">
        <v>279</v>
      </c>
      <c r="H581" s="61" t="s">
        <v>600</v>
      </c>
      <c r="I581" s="61" t="s">
        <v>601</v>
      </c>
      <c r="J581" s="62">
        <v>8.375</v>
      </c>
      <c r="K581" s="57" t="s">
        <v>112</v>
      </c>
      <c r="L581" s="57">
        <v>1960</v>
      </c>
      <c r="M581" s="65">
        <f>E581*'Unit Prices'!$D$10</f>
        <v>27651.220695847995</v>
      </c>
      <c r="N581" s="65">
        <v>0</v>
      </c>
      <c r="O581" s="65">
        <v>0</v>
      </c>
      <c r="P581" s="65">
        <f>E581*10/9*'Unit Prices'!$D$39</f>
        <v>3388.6299872362742</v>
      </c>
      <c r="Q581" s="64">
        <f t="shared" si="16"/>
        <v>31039.850683084267</v>
      </c>
      <c r="R581" s="99">
        <v>13288.27</v>
      </c>
      <c r="S581" s="26">
        <v>824</v>
      </c>
      <c r="T581" s="53">
        <f t="shared" si="17"/>
        <v>1924.7680068858804</v>
      </c>
    </row>
    <row r="582" spans="2:20" x14ac:dyDescent="0.25">
      <c r="B582" s="50"/>
      <c r="C582" s="51"/>
      <c r="D582" s="57">
        <v>579</v>
      </c>
      <c r="E582" s="60">
        <v>119.357038</v>
      </c>
      <c r="F582" s="57">
        <v>8</v>
      </c>
      <c r="G582" s="57" t="s">
        <v>279</v>
      </c>
      <c r="H582" s="61" t="s">
        <v>601</v>
      </c>
      <c r="I582" s="61" t="s">
        <v>567</v>
      </c>
      <c r="J582" s="62">
        <v>8.375</v>
      </c>
      <c r="K582" s="57" t="s">
        <v>112</v>
      </c>
      <c r="L582" s="57">
        <v>1960</v>
      </c>
      <c r="M582" s="65">
        <f>E582*'Unit Prices'!$D$10</f>
        <v>16452.660267634292</v>
      </c>
      <c r="N582" s="65">
        <v>0</v>
      </c>
      <c r="O582" s="65">
        <v>0</v>
      </c>
      <c r="P582" s="65">
        <f>E582*10/9*'Unit Prices'!$D$39</f>
        <v>2016.2573857394968</v>
      </c>
      <c r="Q582" s="64">
        <f t="shared" ref="Q582:Q645" si="18">SUM(M582:P582)</f>
        <v>18468.917653373788</v>
      </c>
      <c r="R582" s="99">
        <v>13288.27</v>
      </c>
      <c r="S582" s="26">
        <v>824</v>
      </c>
      <c r="T582" s="53">
        <f t="shared" ref="T582:T645" si="19">Q582*S582/R582</f>
        <v>1145.2497688848887</v>
      </c>
    </row>
    <row r="583" spans="2:20" x14ac:dyDescent="0.25">
      <c r="B583" s="50"/>
      <c r="C583" s="51"/>
      <c r="D583" s="57">
        <v>580</v>
      </c>
      <c r="E583" s="60">
        <v>282.88588900000002</v>
      </c>
      <c r="F583" s="57">
        <v>8</v>
      </c>
      <c r="G583" s="57" t="s">
        <v>279</v>
      </c>
      <c r="H583" s="61" t="s">
        <v>567</v>
      </c>
      <c r="I583" s="61" t="s">
        <v>566</v>
      </c>
      <c r="J583" s="62">
        <v>8</v>
      </c>
      <c r="K583" s="57" t="s">
        <v>105</v>
      </c>
      <c r="L583" s="57">
        <v>1960</v>
      </c>
      <c r="M583" s="65">
        <f>E583*'Unit Prices'!$D$9</f>
        <v>37273.813309093013</v>
      </c>
      <c r="N583" s="65">
        <f>E583*(F583/12+2)*J583/27*'Unit Prices'!$D$37</f>
        <v>10194.547229837406</v>
      </c>
      <c r="O583" s="65">
        <f>E583*(F583/12+4)/9*'Unit Prices'!$D$38</f>
        <v>10406.93363045902</v>
      </c>
      <c r="P583" s="65">
        <v>0</v>
      </c>
      <c r="Q583" s="64">
        <f t="shared" si="18"/>
        <v>57875.294169389439</v>
      </c>
      <c r="R583" s="99">
        <v>13288.27</v>
      </c>
      <c r="S583" s="26">
        <v>824</v>
      </c>
      <c r="T583" s="53">
        <f t="shared" si="19"/>
        <v>3588.8225025211627</v>
      </c>
    </row>
    <row r="584" spans="2:20" x14ac:dyDescent="0.25">
      <c r="B584" s="50"/>
      <c r="C584" s="51"/>
      <c r="D584" s="57">
        <v>581</v>
      </c>
      <c r="E584" s="60">
        <v>540.47478000000001</v>
      </c>
      <c r="F584" s="57">
        <v>10</v>
      </c>
      <c r="G584" s="57" t="s">
        <v>279</v>
      </c>
      <c r="H584" s="61" t="s">
        <v>525</v>
      </c>
      <c r="I584" s="61" t="s">
        <v>662</v>
      </c>
      <c r="J584" s="62">
        <v>7.9249999999999998</v>
      </c>
      <c r="K584" s="57" t="s">
        <v>105</v>
      </c>
      <c r="L584" s="57">
        <v>1960</v>
      </c>
      <c r="M584" s="65">
        <f>E584*'Unit Prices'!$D$12</f>
        <v>81074.884338120493</v>
      </c>
      <c r="N584" s="65">
        <f>E584*(F584/12+2)*J584/27*'Unit Prices'!$D$37</f>
        <v>20500.776637487401</v>
      </c>
      <c r="O584" s="65">
        <f>E584*(F584/12+4)/9*'Unit Prices'!$D$38</f>
        <v>20593.345246044122</v>
      </c>
      <c r="P584" s="65">
        <v>0</v>
      </c>
      <c r="Q584" s="64">
        <f t="shared" si="18"/>
        <v>122169.00622165202</v>
      </c>
      <c r="R584" s="99">
        <v>13288.27</v>
      </c>
      <c r="S584" s="26">
        <v>824</v>
      </c>
      <c r="T584" s="53">
        <f t="shared" si="19"/>
        <v>7575.6483821175561</v>
      </c>
    </row>
    <row r="585" spans="2:20" x14ac:dyDescent="0.25">
      <c r="B585" s="50"/>
      <c r="C585" s="51"/>
      <c r="D585" s="57">
        <v>582</v>
      </c>
      <c r="E585" s="60">
        <v>182.022997</v>
      </c>
      <c r="F585" s="57">
        <v>10</v>
      </c>
      <c r="G585" s="57" t="s">
        <v>279</v>
      </c>
      <c r="H585" s="61" t="s">
        <v>662</v>
      </c>
      <c r="I585" s="61" t="s">
        <v>648</v>
      </c>
      <c r="J585" s="62">
        <v>7.12</v>
      </c>
      <c r="K585" s="57" t="s">
        <v>105</v>
      </c>
      <c r="L585" s="57">
        <v>1960</v>
      </c>
      <c r="M585" s="65">
        <f>E585*'Unit Prices'!$D$12</f>
        <v>27304.684649028495</v>
      </c>
      <c r="N585" s="65">
        <f>E585*(F585/12+2)*J585/27*'Unit Prices'!$D$37</f>
        <v>6203.0011822792976</v>
      </c>
      <c r="O585" s="65">
        <f>E585*(F585/12+4)/9*'Unit Prices'!$D$38</f>
        <v>6935.4992289199008</v>
      </c>
      <c r="P585" s="65">
        <v>0</v>
      </c>
      <c r="Q585" s="64">
        <f t="shared" si="18"/>
        <v>40443.18506022769</v>
      </c>
      <c r="R585" s="99">
        <v>13288.27</v>
      </c>
      <c r="S585" s="26">
        <v>824</v>
      </c>
      <c r="T585" s="53">
        <f t="shared" si="19"/>
        <v>2507.8647927553861</v>
      </c>
    </row>
    <row r="586" spans="2:20" x14ac:dyDescent="0.25">
      <c r="B586" s="50"/>
      <c r="C586" s="51"/>
      <c r="D586" s="57">
        <v>583</v>
      </c>
      <c r="E586" s="60">
        <v>101.067775</v>
      </c>
      <c r="F586" s="57">
        <v>10</v>
      </c>
      <c r="G586" s="57" t="s">
        <v>279</v>
      </c>
      <c r="H586" s="61" t="s">
        <v>648</v>
      </c>
      <c r="I586" s="61" t="s">
        <v>649</v>
      </c>
      <c r="J586" s="62">
        <v>5.6400000000000006</v>
      </c>
      <c r="K586" s="57" t="s">
        <v>112</v>
      </c>
      <c r="L586" s="57">
        <v>1960</v>
      </c>
      <c r="M586" s="65">
        <f>E586*'Unit Prices'!$D$12</f>
        <v>15160.852035383012</v>
      </c>
      <c r="N586" s="65">
        <v>0</v>
      </c>
      <c r="O586" s="65">
        <v>0</v>
      </c>
      <c r="P586" s="65">
        <f>E586*10/9*'Unit Prices'!$D$39</f>
        <v>1707.3031571377269</v>
      </c>
      <c r="Q586" s="64">
        <f t="shared" si="18"/>
        <v>16868.155192520739</v>
      </c>
      <c r="R586" s="99">
        <v>13288.27</v>
      </c>
      <c r="S586" s="26">
        <v>824</v>
      </c>
      <c r="T586" s="53">
        <f t="shared" si="19"/>
        <v>1045.9871660221449</v>
      </c>
    </row>
    <row r="587" spans="2:20" x14ac:dyDescent="0.25">
      <c r="B587" s="50"/>
      <c r="C587" s="51"/>
      <c r="D587" s="57">
        <v>584</v>
      </c>
      <c r="E587" s="60">
        <v>335.08715699999999</v>
      </c>
      <c r="F587" s="57">
        <v>10</v>
      </c>
      <c r="G587" s="57" t="s">
        <v>279</v>
      </c>
      <c r="H587" s="61" t="s">
        <v>649</v>
      </c>
      <c r="I587" s="61" t="s">
        <v>646</v>
      </c>
      <c r="J587" s="62">
        <v>5.84</v>
      </c>
      <c r="K587" s="57" t="s">
        <v>112</v>
      </c>
      <c r="L587" s="57">
        <v>1960</v>
      </c>
      <c r="M587" s="65">
        <f>E587*'Unit Prices'!$D$12</f>
        <v>50265.347250735031</v>
      </c>
      <c r="N587" s="65">
        <v>0</v>
      </c>
      <c r="O587" s="65">
        <v>0</v>
      </c>
      <c r="P587" s="65">
        <f>E587*10/9*'Unit Prices'!$D$39</f>
        <v>5660.5120777854772</v>
      </c>
      <c r="Q587" s="64">
        <f t="shared" si="18"/>
        <v>55925.859328520506</v>
      </c>
      <c r="R587" s="99">
        <v>13288.27</v>
      </c>
      <c r="S587" s="26">
        <v>824</v>
      </c>
      <c r="T587" s="53">
        <f t="shared" si="19"/>
        <v>3467.9388729082789</v>
      </c>
    </row>
    <row r="588" spans="2:20" x14ac:dyDescent="0.25">
      <c r="B588" s="50"/>
      <c r="C588" s="51"/>
      <c r="D588" s="57">
        <v>585</v>
      </c>
      <c r="E588" s="60">
        <v>78.703782000000004</v>
      </c>
      <c r="F588" s="57">
        <v>8</v>
      </c>
      <c r="G588" s="57" t="s">
        <v>279</v>
      </c>
      <c r="H588" s="61" t="s">
        <v>339</v>
      </c>
      <c r="I588" s="61" t="s">
        <v>332</v>
      </c>
      <c r="J588" s="62">
        <v>5.375</v>
      </c>
      <c r="K588" s="57" t="s">
        <v>112</v>
      </c>
      <c r="L588" s="57">
        <v>1960</v>
      </c>
      <c r="M588" s="65">
        <f>E588*'Unit Prices'!$D$9</f>
        <v>10370.224147120873</v>
      </c>
      <c r="N588" s="65">
        <v>0</v>
      </c>
      <c r="O588" s="65">
        <v>0</v>
      </c>
      <c r="P588" s="65">
        <f>E588*10/9*'Unit Prices'!$D$39</f>
        <v>1329.5159162975478</v>
      </c>
      <c r="Q588" s="64">
        <f t="shared" si="18"/>
        <v>11699.74006341842</v>
      </c>
      <c r="R588" s="99">
        <v>13288.27</v>
      </c>
      <c r="S588" s="26">
        <v>824</v>
      </c>
      <c r="T588" s="53">
        <f t="shared" si="19"/>
        <v>725.49593079135036</v>
      </c>
    </row>
    <row r="589" spans="2:20" x14ac:dyDescent="0.25">
      <c r="B589" s="50"/>
      <c r="C589" s="51"/>
      <c r="D589" s="57">
        <v>586</v>
      </c>
      <c r="E589" s="60">
        <v>69.857217000000006</v>
      </c>
      <c r="F589" s="57">
        <v>8</v>
      </c>
      <c r="G589" s="57" t="s">
        <v>279</v>
      </c>
      <c r="H589" s="61" t="s">
        <v>332</v>
      </c>
      <c r="I589" s="61" t="s">
        <v>333</v>
      </c>
      <c r="J589" s="62">
        <v>5.1449999999999996</v>
      </c>
      <c r="K589" s="57" t="s">
        <v>112</v>
      </c>
      <c r="L589" s="57">
        <v>1960</v>
      </c>
      <c r="M589" s="65">
        <f>E589*'Unit Prices'!$D$9</f>
        <v>9204.5767074327232</v>
      </c>
      <c r="N589" s="65">
        <v>0</v>
      </c>
      <c r="O589" s="65">
        <v>0</v>
      </c>
      <c r="P589" s="65">
        <f>E589*10/9*'Unit Prices'!$D$39</f>
        <v>1180.0739368503491</v>
      </c>
      <c r="Q589" s="64">
        <f t="shared" si="18"/>
        <v>10384.650644283072</v>
      </c>
      <c r="R589" s="99">
        <v>13288.27</v>
      </c>
      <c r="S589" s="26">
        <v>824</v>
      </c>
      <c r="T589" s="53">
        <f t="shared" si="19"/>
        <v>643.94779236794943</v>
      </c>
    </row>
    <row r="590" spans="2:20" x14ac:dyDescent="0.25">
      <c r="B590" s="50"/>
      <c r="C590" s="51"/>
      <c r="D590" s="57">
        <v>587</v>
      </c>
      <c r="E590" s="60">
        <v>239.11294100000001</v>
      </c>
      <c r="F590" s="57">
        <v>10</v>
      </c>
      <c r="G590" s="57" t="s">
        <v>279</v>
      </c>
      <c r="H590" s="61" t="s">
        <v>646</v>
      </c>
      <c r="I590" s="61" t="s">
        <v>332</v>
      </c>
      <c r="J590" s="62">
        <v>5.16</v>
      </c>
      <c r="K590" s="57" t="s">
        <v>112</v>
      </c>
      <c r="L590" s="57">
        <v>1960</v>
      </c>
      <c r="M590" s="65">
        <f>E590*'Unit Prices'!$D$12</f>
        <v>35868.56362719243</v>
      </c>
      <c r="N590" s="65">
        <v>0</v>
      </c>
      <c r="O590" s="65">
        <v>0</v>
      </c>
      <c r="P590" s="65">
        <f>E590*10/9*'Unit Prices'!$D$39</f>
        <v>4039.2526607198688</v>
      </c>
      <c r="Q590" s="64">
        <f t="shared" si="18"/>
        <v>39907.816287912297</v>
      </c>
      <c r="R590" s="99">
        <v>13288.27</v>
      </c>
      <c r="S590" s="26">
        <v>824</v>
      </c>
      <c r="T590" s="53">
        <f t="shared" si="19"/>
        <v>2474.6668017160796</v>
      </c>
    </row>
    <row r="591" spans="2:20" x14ac:dyDescent="0.25">
      <c r="B591" s="50"/>
      <c r="C591" s="51"/>
      <c r="D591" s="57">
        <v>588</v>
      </c>
      <c r="E591" s="60">
        <v>207.39259899999999</v>
      </c>
      <c r="F591" s="57">
        <v>8</v>
      </c>
      <c r="G591" s="57" t="s">
        <v>279</v>
      </c>
      <c r="H591" s="61" t="s">
        <v>493</v>
      </c>
      <c r="I591" s="61" t="s">
        <v>339</v>
      </c>
      <c r="J591" s="62">
        <v>7.3250000000000002</v>
      </c>
      <c r="K591" s="57" t="s">
        <v>105</v>
      </c>
      <c r="L591" s="57">
        <v>1960</v>
      </c>
      <c r="M591" s="65">
        <f>E591*'Unit Prices'!$D$9</f>
        <v>27326.612310498065</v>
      </c>
      <c r="N591" s="65">
        <f>E591*(F591/12+2)*J591/27*'Unit Prices'!$D$37</f>
        <v>6843.3311170734478</v>
      </c>
      <c r="O591" s="65">
        <f>E591*(F591/12+4)/9*'Unit Prices'!$D$38</f>
        <v>7629.6524399681211</v>
      </c>
      <c r="P591" s="65">
        <v>0</v>
      </c>
      <c r="Q591" s="64">
        <f t="shared" si="18"/>
        <v>41799.595867539632</v>
      </c>
      <c r="R591" s="99">
        <v>13288.27</v>
      </c>
      <c r="S591" s="26">
        <v>824</v>
      </c>
      <c r="T591" s="53">
        <f t="shared" si="19"/>
        <v>2591.9752529751918</v>
      </c>
    </row>
    <row r="592" spans="2:20" x14ac:dyDescent="0.25">
      <c r="B592" s="50"/>
      <c r="C592" s="51"/>
      <c r="D592" s="57">
        <v>589</v>
      </c>
      <c r="E592" s="60">
        <v>227.57671999999999</v>
      </c>
      <c r="F592" s="57">
        <v>8</v>
      </c>
      <c r="G592" s="57" t="s">
        <v>279</v>
      </c>
      <c r="H592" s="61" t="s">
        <v>614</v>
      </c>
      <c r="I592" s="61" t="s">
        <v>615</v>
      </c>
      <c r="J592" s="62">
        <v>8.93</v>
      </c>
      <c r="K592" s="57" t="s">
        <v>105</v>
      </c>
      <c r="L592" s="57">
        <v>1960</v>
      </c>
      <c r="M592" s="65">
        <f>E592*'Unit Prices'!$D$10</f>
        <v>31370.102020984585</v>
      </c>
      <c r="N592" s="65">
        <f>E592*(F592/12+2)*J592/27*'Unit Prices'!$D$37</f>
        <v>9154.7389231173966</v>
      </c>
      <c r="O592" s="65">
        <f>E592*(F592/12+4)/9*'Unit Prices'!$D$38</f>
        <v>8372.1949838139681</v>
      </c>
      <c r="P592" s="65">
        <v>0</v>
      </c>
      <c r="Q592" s="64">
        <f t="shared" si="18"/>
        <v>48897.035927915953</v>
      </c>
      <c r="R592" s="99">
        <v>13288.27</v>
      </c>
      <c r="S592" s="26">
        <v>824</v>
      </c>
      <c r="T592" s="53">
        <f t="shared" si="19"/>
        <v>3032.0845079609871</v>
      </c>
    </row>
    <row r="593" spans="2:20" x14ac:dyDescent="0.25">
      <c r="B593" s="50"/>
      <c r="C593" s="51"/>
      <c r="D593" s="57">
        <v>590</v>
      </c>
      <c r="E593" s="60">
        <v>181.59612200000001</v>
      </c>
      <c r="F593" s="57">
        <v>10</v>
      </c>
      <c r="G593" s="57" t="s">
        <v>279</v>
      </c>
      <c r="H593" s="61" t="s">
        <v>333</v>
      </c>
      <c r="I593" s="61" t="s">
        <v>659</v>
      </c>
      <c r="J593" s="62">
        <v>6.7750000000000004</v>
      </c>
      <c r="K593" s="57" t="s">
        <v>112</v>
      </c>
      <c r="L593" s="57">
        <v>1960</v>
      </c>
      <c r="M593" s="65">
        <f>E593*'Unit Prices'!$D$12</f>
        <v>27240.650502510438</v>
      </c>
      <c r="N593" s="65">
        <v>0</v>
      </c>
      <c r="O593" s="65">
        <v>0</v>
      </c>
      <c r="P593" s="65">
        <f>E593*10/9*'Unit Prices'!$D$39</f>
        <v>3067.6408223547801</v>
      </c>
      <c r="Q593" s="64">
        <f t="shared" si="18"/>
        <v>30308.291324865218</v>
      </c>
      <c r="R593" s="99">
        <v>13288.27</v>
      </c>
      <c r="S593" s="26">
        <v>824</v>
      </c>
      <c r="T593" s="53">
        <f t="shared" si="19"/>
        <v>1879.4043206293172</v>
      </c>
    </row>
    <row r="594" spans="2:20" x14ac:dyDescent="0.25">
      <c r="B594" s="50"/>
      <c r="C594" s="51"/>
      <c r="D594" s="57">
        <v>591</v>
      </c>
      <c r="E594" s="60">
        <v>160.10023200000001</v>
      </c>
      <c r="F594" s="57">
        <v>10</v>
      </c>
      <c r="G594" s="57" t="s">
        <v>279</v>
      </c>
      <c r="H594" s="61" t="s">
        <v>659</v>
      </c>
      <c r="I594" s="61" t="s">
        <v>615</v>
      </c>
      <c r="J594" s="62">
        <v>7.4450000000000003</v>
      </c>
      <c r="K594" s="57" t="s">
        <v>112</v>
      </c>
      <c r="L594" s="57">
        <v>1960</v>
      </c>
      <c r="M594" s="65">
        <f>E594*'Unit Prices'!$D$12</f>
        <v>24016.121144276625</v>
      </c>
      <c r="N594" s="65">
        <v>0</v>
      </c>
      <c r="O594" s="65">
        <v>0</v>
      </c>
      <c r="P594" s="65">
        <f>E594*10/9*'Unit Prices'!$D$39</f>
        <v>2704.5181468779988</v>
      </c>
      <c r="Q594" s="64">
        <f t="shared" si="18"/>
        <v>26720.639291154625</v>
      </c>
      <c r="R594" s="99">
        <v>13288.27</v>
      </c>
      <c r="S594" s="26">
        <v>824</v>
      </c>
      <c r="T594" s="53">
        <f t="shared" si="19"/>
        <v>1656.935536071393</v>
      </c>
    </row>
    <row r="595" spans="2:20" x14ac:dyDescent="0.25">
      <c r="B595" s="50"/>
      <c r="C595" s="51"/>
      <c r="D595" s="57">
        <v>592</v>
      </c>
      <c r="E595" s="60">
        <v>377.29368699999998</v>
      </c>
      <c r="F595" s="57">
        <v>12</v>
      </c>
      <c r="G595" s="57" t="s">
        <v>279</v>
      </c>
      <c r="H595" s="61" t="s">
        <v>615</v>
      </c>
      <c r="I595" s="61" t="s">
        <v>434</v>
      </c>
      <c r="J595" s="62">
        <v>7.0449999999999999</v>
      </c>
      <c r="K595" s="57" t="s">
        <v>112</v>
      </c>
      <c r="L595" s="57">
        <v>1960</v>
      </c>
      <c r="M595" s="65">
        <f>E595*'Unit Prices'!$D$15</f>
        <v>61567.937266037901</v>
      </c>
      <c r="N595" s="65">
        <v>0</v>
      </c>
      <c r="O595" s="65">
        <v>0</v>
      </c>
      <c r="P595" s="65">
        <f>E595*10/9*'Unit Prices'!$D$39</f>
        <v>6373.4924706043375</v>
      </c>
      <c r="Q595" s="64">
        <f t="shared" si="18"/>
        <v>67941.42973664224</v>
      </c>
      <c r="R595" s="99">
        <v>13288.27</v>
      </c>
      <c r="S595" s="26">
        <v>824</v>
      </c>
      <c r="T595" s="53">
        <f t="shared" si="19"/>
        <v>4213.0193097365727</v>
      </c>
    </row>
    <row r="596" spans="2:20" x14ac:dyDescent="0.25">
      <c r="B596" s="50"/>
      <c r="C596" s="51"/>
      <c r="D596" s="57">
        <v>593</v>
      </c>
      <c r="E596" s="60">
        <v>280.33011800000003</v>
      </c>
      <c r="F596" s="57">
        <v>12</v>
      </c>
      <c r="G596" s="57" t="s">
        <v>279</v>
      </c>
      <c r="H596" s="61" t="s">
        <v>434</v>
      </c>
      <c r="I596" s="61" t="s">
        <v>381</v>
      </c>
      <c r="J596" s="62">
        <v>6.8449999999999998</v>
      </c>
      <c r="K596" s="57" t="s">
        <v>112</v>
      </c>
      <c r="L596" s="57">
        <v>1960</v>
      </c>
      <c r="M596" s="65">
        <f>E596*'Unit Prices'!$D$15</f>
        <v>45745.125650101334</v>
      </c>
      <c r="N596" s="65">
        <v>0</v>
      </c>
      <c r="O596" s="65">
        <v>0</v>
      </c>
      <c r="P596" s="65">
        <f>E596*10/9*'Unit Prices'!$D$39</f>
        <v>4735.5202536336792</v>
      </c>
      <c r="Q596" s="64">
        <f t="shared" si="18"/>
        <v>50480.645903735014</v>
      </c>
      <c r="R596" s="99">
        <v>13288.27</v>
      </c>
      <c r="S596" s="26">
        <v>824</v>
      </c>
      <c r="T596" s="53">
        <f t="shared" si="19"/>
        <v>3130.2834924845483</v>
      </c>
    </row>
    <row r="597" spans="2:20" x14ac:dyDescent="0.25">
      <c r="B597" s="50"/>
      <c r="C597" s="51"/>
      <c r="D597" s="57">
        <v>594</v>
      </c>
      <c r="E597" s="60">
        <v>81.261330999999998</v>
      </c>
      <c r="F597" s="57">
        <v>8</v>
      </c>
      <c r="G597" s="57" t="s">
        <v>279</v>
      </c>
      <c r="H597" s="61" t="s">
        <v>473</v>
      </c>
      <c r="I597" s="61" t="s">
        <v>474</v>
      </c>
      <c r="J597" s="62">
        <v>7.2450000000000001</v>
      </c>
      <c r="K597" s="57" t="s">
        <v>105</v>
      </c>
      <c r="L597" s="57">
        <v>1960</v>
      </c>
      <c r="M597" s="65">
        <f>E597*'Unit Prices'!$D$9</f>
        <v>10707.213751981853</v>
      </c>
      <c r="N597" s="65">
        <f>E597*(F597/12+2)*J597/27*'Unit Prices'!$D$37</f>
        <v>2652.0944831831976</v>
      </c>
      <c r="O597" s="65">
        <f>E597*(F597/12+4)/9*'Unit Prices'!$D$38</f>
        <v>2989.4784834593215</v>
      </c>
      <c r="P597" s="65">
        <v>0</v>
      </c>
      <c r="Q597" s="64">
        <f t="shared" si="18"/>
        <v>16348.786718624373</v>
      </c>
      <c r="R597" s="99">
        <v>13288.27</v>
      </c>
      <c r="S597" s="26">
        <v>824</v>
      </c>
      <c r="T597" s="53">
        <f t="shared" si="19"/>
        <v>1013.7813467175548</v>
      </c>
    </row>
    <row r="598" spans="2:20" x14ac:dyDescent="0.25">
      <c r="B598" s="50"/>
      <c r="C598" s="51"/>
      <c r="D598" s="57">
        <v>595</v>
      </c>
      <c r="E598" s="60">
        <v>220.10350399999999</v>
      </c>
      <c r="F598" s="57">
        <v>8</v>
      </c>
      <c r="G598" s="57" t="s">
        <v>279</v>
      </c>
      <c r="H598" s="61" t="s">
        <v>474</v>
      </c>
      <c r="I598" s="61" t="s">
        <v>477</v>
      </c>
      <c r="J598" s="62">
        <v>7.2450000000000001</v>
      </c>
      <c r="K598" s="57" t="s">
        <v>105</v>
      </c>
      <c r="L598" s="57">
        <v>1960</v>
      </c>
      <c r="M598" s="65">
        <f>E598*'Unit Prices'!$D$9</f>
        <v>29001.435687635891</v>
      </c>
      <c r="N598" s="65">
        <f>E598*(F598/12+2)*J598/27*'Unit Prices'!$D$37</f>
        <v>7183.4325318605834</v>
      </c>
      <c r="O598" s="65">
        <f>E598*(F598/12+4)/9*'Unit Prices'!$D$38</f>
        <v>8097.2669441262615</v>
      </c>
      <c r="P598" s="65">
        <v>0</v>
      </c>
      <c r="Q598" s="64">
        <f t="shared" si="18"/>
        <v>44282.135163622734</v>
      </c>
      <c r="R598" s="99">
        <v>13288.27</v>
      </c>
      <c r="S598" s="26">
        <v>824</v>
      </c>
      <c r="T598" s="53">
        <f t="shared" si="19"/>
        <v>2745.9164642820424</v>
      </c>
    </row>
    <row r="599" spans="2:20" x14ac:dyDescent="0.25">
      <c r="B599" s="50"/>
      <c r="C599" s="51"/>
      <c r="D599" s="57">
        <v>596</v>
      </c>
      <c r="E599" s="60">
        <v>254.95611099999999</v>
      </c>
      <c r="F599" s="57">
        <v>8</v>
      </c>
      <c r="G599" s="57" t="s">
        <v>279</v>
      </c>
      <c r="H599" s="61" t="s">
        <v>477</v>
      </c>
      <c r="I599" s="61" t="s">
        <v>501</v>
      </c>
      <c r="J599" s="62">
        <v>7.4049999999999994</v>
      </c>
      <c r="K599" s="57" t="s">
        <v>105</v>
      </c>
      <c r="L599" s="57">
        <v>1960</v>
      </c>
      <c r="M599" s="65">
        <f>E599*'Unit Prices'!$D$9</f>
        <v>33593.7098772233</v>
      </c>
      <c r="N599" s="65">
        <f>E599*(F599/12+2)*J599/27*'Unit Prices'!$D$37</f>
        <v>8504.6639877209745</v>
      </c>
      <c r="O599" s="65">
        <f>E599*(F599/12+4)/9*'Unit Prices'!$D$38</f>
        <v>9379.4403645808652</v>
      </c>
      <c r="P599" s="65">
        <v>0</v>
      </c>
      <c r="Q599" s="64">
        <f t="shared" si="18"/>
        <v>51477.814229525138</v>
      </c>
      <c r="R599" s="99">
        <v>13288.27</v>
      </c>
      <c r="S599" s="26">
        <v>824</v>
      </c>
      <c r="T599" s="53">
        <f t="shared" si="19"/>
        <v>3192.1174784323853</v>
      </c>
    </row>
    <row r="600" spans="2:20" x14ac:dyDescent="0.25">
      <c r="B600" s="50"/>
      <c r="C600" s="51"/>
      <c r="D600" s="57">
        <v>597</v>
      </c>
      <c r="E600" s="60">
        <v>330.30417499999999</v>
      </c>
      <c r="F600" s="57">
        <v>8</v>
      </c>
      <c r="G600" s="57" t="s">
        <v>279</v>
      </c>
      <c r="H600" s="61" t="s">
        <v>437</v>
      </c>
      <c r="I600" s="61" t="s">
        <v>438</v>
      </c>
      <c r="J600" s="62">
        <v>6.7549999999999999</v>
      </c>
      <c r="K600" s="57" t="s">
        <v>105</v>
      </c>
      <c r="L600" s="57">
        <v>1960</v>
      </c>
      <c r="M600" s="65">
        <f>E600*'Unit Prices'!$D$9</f>
        <v>43521.775503492805</v>
      </c>
      <c r="N600" s="65">
        <f>E600*(F600/12+2)*J600/27*'Unit Prices'!$D$37</f>
        <v>10050.926274396374</v>
      </c>
      <c r="O600" s="65">
        <f>E600*(F600/12+4)/9*'Unit Prices'!$D$38</f>
        <v>12151.378915505114</v>
      </c>
      <c r="P600" s="65">
        <v>0</v>
      </c>
      <c r="Q600" s="64">
        <f t="shared" si="18"/>
        <v>65724.080693394295</v>
      </c>
      <c r="R600" s="99">
        <v>13288.27</v>
      </c>
      <c r="S600" s="26">
        <v>824</v>
      </c>
      <c r="T600" s="53">
        <f t="shared" si="19"/>
        <v>4075.5224337973941</v>
      </c>
    </row>
    <row r="601" spans="2:20" x14ac:dyDescent="0.25">
      <c r="B601" s="50"/>
      <c r="C601" s="51"/>
      <c r="D601" s="57">
        <v>598</v>
      </c>
      <c r="E601" s="60">
        <v>140.390343</v>
      </c>
      <c r="F601" s="57">
        <v>8</v>
      </c>
      <c r="G601" s="57" t="s">
        <v>279</v>
      </c>
      <c r="H601" s="61" t="s">
        <v>503</v>
      </c>
      <c r="I601" s="61" t="s">
        <v>437</v>
      </c>
      <c r="J601" s="62">
        <v>7.4649999999999999</v>
      </c>
      <c r="K601" s="57" t="s">
        <v>105</v>
      </c>
      <c r="L601" s="57">
        <v>1960</v>
      </c>
      <c r="M601" s="65">
        <f>E601*'Unit Prices'!$D$9</f>
        <v>18498.21302108686</v>
      </c>
      <c r="N601" s="65">
        <f>E601*(F601/12+2)*J601/27*'Unit Prices'!$D$37</f>
        <v>4720.9969299970398</v>
      </c>
      <c r="O601" s="65">
        <f>E601*(F601/12+4)/9*'Unit Prices'!$D$38</f>
        <v>5164.7432366567309</v>
      </c>
      <c r="P601" s="65">
        <v>0</v>
      </c>
      <c r="Q601" s="64">
        <f t="shared" si="18"/>
        <v>28383.95318774063</v>
      </c>
      <c r="R601" s="99">
        <v>13288.27</v>
      </c>
      <c r="S601" s="26">
        <v>824</v>
      </c>
      <c r="T601" s="53">
        <f t="shared" si="19"/>
        <v>1760.0769269963869</v>
      </c>
    </row>
    <row r="602" spans="2:20" x14ac:dyDescent="0.25">
      <c r="B602" s="50"/>
      <c r="C602" s="51"/>
      <c r="D602" s="57">
        <v>599</v>
      </c>
      <c r="E602" s="60">
        <v>233.79779400000001</v>
      </c>
      <c r="F602" s="57">
        <v>8</v>
      </c>
      <c r="G602" s="57" t="s">
        <v>279</v>
      </c>
      <c r="H602" s="61" t="s">
        <v>501</v>
      </c>
      <c r="I602" s="61" t="s">
        <v>503</v>
      </c>
      <c r="J602" s="62">
        <v>7.4049999999999994</v>
      </c>
      <c r="K602" s="57" t="s">
        <v>105</v>
      </c>
      <c r="L602" s="57">
        <v>1960</v>
      </c>
      <c r="M602" s="65">
        <f>E602*'Unit Prices'!$D$9</f>
        <v>30805.832544138622</v>
      </c>
      <c r="N602" s="65">
        <f>E602*(F602/12+2)*J602/27*'Unit Prices'!$D$37</f>
        <v>7798.878290234069</v>
      </c>
      <c r="O602" s="65">
        <f>E602*(F602/12+4)/9*'Unit Prices'!$D$38</f>
        <v>8601.0586590472503</v>
      </c>
      <c r="P602" s="65">
        <v>0</v>
      </c>
      <c r="Q602" s="64">
        <f t="shared" si="18"/>
        <v>47205.769493419946</v>
      </c>
      <c r="R602" s="99">
        <v>13288.27</v>
      </c>
      <c r="S602" s="26">
        <v>824</v>
      </c>
      <c r="T602" s="53">
        <f t="shared" si="19"/>
        <v>2927.2097919878233</v>
      </c>
    </row>
    <row r="603" spans="2:20" x14ac:dyDescent="0.25">
      <c r="B603" s="50"/>
      <c r="C603" s="51"/>
      <c r="D603" s="57">
        <v>600</v>
      </c>
      <c r="E603" s="60">
        <v>281.79730999999998</v>
      </c>
      <c r="F603" s="57">
        <v>8</v>
      </c>
      <c r="G603" s="57" t="s">
        <v>279</v>
      </c>
      <c r="H603" s="61" t="s">
        <v>484</v>
      </c>
      <c r="I603" s="61" t="s">
        <v>409</v>
      </c>
      <c r="J603" s="62">
        <v>7.2650000000000006</v>
      </c>
      <c r="K603" s="57" t="s">
        <v>105</v>
      </c>
      <c r="L603" s="57">
        <v>1960</v>
      </c>
      <c r="M603" s="65">
        <f>E603*'Unit Prices'!$D$9</f>
        <v>37130.379182485864</v>
      </c>
      <c r="N603" s="65">
        <f>E603*(F603/12+2)*J603/27*'Unit Prices'!$D$37</f>
        <v>9222.297598658457</v>
      </c>
      <c r="O603" s="65">
        <f>E603*(F603/12+4)/9*'Unit Prices'!$D$38</f>
        <v>10366.886495394916</v>
      </c>
      <c r="P603" s="65">
        <v>0</v>
      </c>
      <c r="Q603" s="64">
        <f t="shared" si="18"/>
        <v>56719.563276539237</v>
      </c>
      <c r="R603" s="99">
        <v>13288.27</v>
      </c>
      <c r="S603" s="26">
        <v>824</v>
      </c>
      <c r="T603" s="53">
        <f t="shared" si="19"/>
        <v>3517.1561188829196</v>
      </c>
    </row>
    <row r="604" spans="2:20" x14ac:dyDescent="0.25">
      <c r="B604" s="50"/>
      <c r="C604" s="51"/>
      <c r="D604" s="57">
        <v>601</v>
      </c>
      <c r="E604" s="60">
        <v>83.931077000000002</v>
      </c>
      <c r="F604" s="57">
        <v>8</v>
      </c>
      <c r="G604" s="57" t="s">
        <v>279</v>
      </c>
      <c r="H604" s="61" t="s">
        <v>409</v>
      </c>
      <c r="I604" s="61" t="s">
        <v>410</v>
      </c>
      <c r="J604" s="62">
        <v>6.5250000000000004</v>
      </c>
      <c r="K604" s="57" t="s">
        <v>105</v>
      </c>
      <c r="L604" s="57">
        <v>1960</v>
      </c>
      <c r="M604" s="65">
        <f>E604*'Unit Prices'!$D$9</f>
        <v>11058.986738391572</v>
      </c>
      <c r="N604" s="65">
        <f>E604*(F604/12+2)*J604/27*'Unit Prices'!$D$37</f>
        <v>2467.0047339488897</v>
      </c>
      <c r="O604" s="65">
        <f>E604*(F604/12+4)/9*'Unit Prices'!$D$38</f>
        <v>3087.6943030267071</v>
      </c>
      <c r="P604" s="65">
        <v>0</v>
      </c>
      <c r="Q604" s="64">
        <f t="shared" si="18"/>
        <v>16613.685775367168</v>
      </c>
      <c r="R604" s="99">
        <v>13288.27</v>
      </c>
      <c r="S604" s="26">
        <v>824</v>
      </c>
      <c r="T604" s="53">
        <f t="shared" si="19"/>
        <v>1030.2076251387537</v>
      </c>
    </row>
    <row r="605" spans="2:20" x14ac:dyDescent="0.25">
      <c r="B605" s="50"/>
      <c r="C605" s="51"/>
      <c r="D605" s="57">
        <v>602</v>
      </c>
      <c r="E605" s="60">
        <v>176.87788399999999</v>
      </c>
      <c r="F605" s="57">
        <v>8</v>
      </c>
      <c r="G605" s="57" t="s">
        <v>279</v>
      </c>
      <c r="H605" s="61" t="s">
        <v>568</v>
      </c>
      <c r="I605" s="61" t="s">
        <v>275</v>
      </c>
      <c r="J605" s="62">
        <v>8</v>
      </c>
      <c r="K605" s="57" t="s">
        <v>105</v>
      </c>
      <c r="L605" s="57">
        <v>1960</v>
      </c>
      <c r="M605" s="65">
        <f>E605*'Unit Prices'!$D$9</f>
        <v>23305.910556476745</v>
      </c>
      <c r="N605" s="65">
        <f>E605*(F605/12+2)*J605/27*'Unit Prices'!$D$37</f>
        <v>6374.2661351047518</v>
      </c>
      <c r="O605" s="65">
        <f>E605*(F605/12+4)/9*'Unit Prices'!$D$38</f>
        <v>6507.0633462527667</v>
      </c>
      <c r="P605" s="65">
        <v>0</v>
      </c>
      <c r="Q605" s="64">
        <f t="shared" si="18"/>
        <v>36187.240037834265</v>
      </c>
      <c r="R605" s="99">
        <v>13288.27</v>
      </c>
      <c r="S605" s="26">
        <v>824</v>
      </c>
      <c r="T605" s="53">
        <f t="shared" si="19"/>
        <v>2243.9554427457774</v>
      </c>
    </row>
    <row r="606" spans="2:20" x14ac:dyDescent="0.25">
      <c r="B606" s="50"/>
      <c r="C606" s="51"/>
      <c r="D606" s="57">
        <v>603</v>
      </c>
      <c r="E606" s="60">
        <v>26.441011</v>
      </c>
      <c r="F606" s="57">
        <v>8</v>
      </c>
      <c r="G606" s="57" t="s">
        <v>279</v>
      </c>
      <c r="H606" s="61" t="s">
        <v>491</v>
      </c>
      <c r="I606" s="61" t="s">
        <v>492</v>
      </c>
      <c r="J606" s="62">
        <v>7.3100000000000005</v>
      </c>
      <c r="K606" s="57" t="s">
        <v>105</v>
      </c>
      <c r="L606" s="57">
        <v>1960</v>
      </c>
      <c r="M606" s="65">
        <f>E606*'Unit Prices'!$D$9</f>
        <v>3483.939447109271</v>
      </c>
      <c r="N606" s="65">
        <f>E606*(F606/12+2)*J606/27*'Unit Prices'!$D$37</f>
        <v>870.68708917500078</v>
      </c>
      <c r="O606" s="65">
        <f>E606*(F606/12+4)/9*'Unit Prices'!$D$38</f>
        <v>972.72383423563701</v>
      </c>
      <c r="P606" s="65">
        <v>0</v>
      </c>
      <c r="Q606" s="64">
        <f t="shared" si="18"/>
        <v>5327.3503705199082</v>
      </c>
      <c r="R606" s="99">
        <v>13288.27</v>
      </c>
      <c r="S606" s="26">
        <v>824</v>
      </c>
      <c r="T606" s="53">
        <f t="shared" si="19"/>
        <v>330.3467423004202</v>
      </c>
    </row>
    <row r="607" spans="2:20" x14ac:dyDescent="0.25">
      <c r="B607" s="50"/>
      <c r="C607" s="51"/>
      <c r="D607" s="57">
        <v>604</v>
      </c>
      <c r="E607" s="60">
        <v>277.17890799999998</v>
      </c>
      <c r="F607" s="57">
        <v>8</v>
      </c>
      <c r="G607" s="57" t="s">
        <v>279</v>
      </c>
      <c r="H607" s="61" t="s">
        <v>625</v>
      </c>
      <c r="I607" s="61" t="s">
        <v>620</v>
      </c>
      <c r="J607" s="62">
        <v>9.4749999999999996</v>
      </c>
      <c r="K607" s="57" t="s">
        <v>112</v>
      </c>
      <c r="L607" s="57">
        <v>1960</v>
      </c>
      <c r="M607" s="65">
        <f>E607*'Unit Prices'!$D$10</f>
        <v>38207.469648148108</v>
      </c>
      <c r="N607" s="65">
        <v>0</v>
      </c>
      <c r="O607" s="65">
        <v>0</v>
      </c>
      <c r="P607" s="65">
        <f>E607*10/9*'Unit Prices'!$D$39</f>
        <v>4682.287947076974</v>
      </c>
      <c r="Q607" s="64">
        <f t="shared" si="18"/>
        <v>42889.757595225085</v>
      </c>
      <c r="R607" s="99">
        <v>13288.27</v>
      </c>
      <c r="S607" s="26">
        <v>824</v>
      </c>
      <c r="T607" s="53">
        <f t="shared" si="19"/>
        <v>2659.5757204260199</v>
      </c>
    </row>
    <row r="608" spans="2:20" x14ac:dyDescent="0.25">
      <c r="B608" s="50"/>
      <c r="C608" s="51"/>
      <c r="D608" s="57">
        <v>605</v>
      </c>
      <c r="E608" s="60">
        <v>130.099458</v>
      </c>
      <c r="F608" s="57">
        <v>8</v>
      </c>
      <c r="G608" s="57" t="s">
        <v>279</v>
      </c>
      <c r="H608" s="61" t="s">
        <v>620</v>
      </c>
      <c r="I608" s="61" t="s">
        <v>457</v>
      </c>
      <c r="J608" s="62">
        <v>9.1050000000000004</v>
      </c>
      <c r="K608" s="57" t="s">
        <v>112</v>
      </c>
      <c r="L608" s="57">
        <v>1960</v>
      </c>
      <c r="M608" s="65">
        <f>E608*'Unit Prices'!$D$10</f>
        <v>17933.439195075836</v>
      </c>
      <c r="N608" s="65">
        <v>0</v>
      </c>
      <c r="O608" s="65">
        <v>0</v>
      </c>
      <c r="P608" s="65">
        <f>E608*10/9*'Unit Prices'!$D$39</f>
        <v>2197.725391553412</v>
      </c>
      <c r="Q608" s="64">
        <f t="shared" si="18"/>
        <v>20131.164586629249</v>
      </c>
      <c r="R608" s="99">
        <v>13288.27</v>
      </c>
      <c r="S608" s="26">
        <v>824</v>
      </c>
      <c r="T608" s="53">
        <f t="shared" si="19"/>
        <v>1248.3249978652225</v>
      </c>
    </row>
    <row r="609" spans="2:20" x14ac:dyDescent="0.25">
      <c r="B609" s="50"/>
      <c r="C609" s="51"/>
      <c r="D609" s="57">
        <v>606</v>
      </c>
      <c r="E609" s="60">
        <v>45.428260999999999</v>
      </c>
      <c r="F609" s="57">
        <v>8</v>
      </c>
      <c r="G609" s="57" t="s">
        <v>279</v>
      </c>
      <c r="H609" s="61" t="s">
        <v>457</v>
      </c>
      <c r="I609" s="61" t="s">
        <v>433</v>
      </c>
      <c r="J609" s="62">
        <v>6.8849999999999998</v>
      </c>
      <c r="K609" s="57" t="s">
        <v>112</v>
      </c>
      <c r="L609" s="57">
        <v>1960</v>
      </c>
      <c r="M609" s="65">
        <f>E609*'Unit Prices'!$D$9</f>
        <v>5985.7510936883491</v>
      </c>
      <c r="N609" s="65">
        <v>0</v>
      </c>
      <c r="O609" s="65">
        <v>0</v>
      </c>
      <c r="P609" s="65">
        <f>E609*10/9*'Unit Prices'!$D$39</f>
        <v>767.40398637030114</v>
      </c>
      <c r="Q609" s="64">
        <f t="shared" si="18"/>
        <v>6753.1550800586501</v>
      </c>
      <c r="R609" s="99">
        <v>13288.27</v>
      </c>
      <c r="S609" s="26">
        <v>824</v>
      </c>
      <c r="T609" s="53">
        <f t="shared" si="19"/>
        <v>418.76028903448889</v>
      </c>
    </row>
    <row r="610" spans="2:20" x14ac:dyDescent="0.25">
      <c r="B610" s="50"/>
      <c r="C610" s="51"/>
      <c r="D610" s="57">
        <v>607</v>
      </c>
      <c r="E610" s="60">
        <v>33.875765999999999</v>
      </c>
      <c r="F610" s="57">
        <v>8</v>
      </c>
      <c r="G610" s="57" t="s">
        <v>279</v>
      </c>
      <c r="H610" s="61" t="s">
        <v>433</v>
      </c>
      <c r="I610" s="61" t="s">
        <v>434</v>
      </c>
      <c r="J610" s="62">
        <v>6.6999999999999993</v>
      </c>
      <c r="K610" s="57" t="s">
        <v>112</v>
      </c>
      <c r="L610" s="57">
        <v>1960</v>
      </c>
      <c r="M610" s="65">
        <f>E610*'Unit Prices'!$D$9</f>
        <v>4463.5629654419436</v>
      </c>
      <c r="N610" s="65">
        <v>0</v>
      </c>
      <c r="O610" s="65">
        <v>0</v>
      </c>
      <c r="P610" s="65">
        <f>E610*10/9*'Unit Prices'!$D$39</f>
        <v>572.25166223614656</v>
      </c>
      <c r="Q610" s="64">
        <f t="shared" si="18"/>
        <v>5035.8146276780899</v>
      </c>
      <c r="R610" s="99">
        <v>13288.27</v>
      </c>
      <c r="S610" s="26">
        <v>824</v>
      </c>
      <c r="T610" s="53">
        <f t="shared" si="19"/>
        <v>312.26873424507073</v>
      </c>
    </row>
    <row r="611" spans="2:20" x14ac:dyDescent="0.25">
      <c r="B611" s="50"/>
      <c r="C611" s="51"/>
      <c r="D611" s="57">
        <v>612</v>
      </c>
      <c r="E611" s="60">
        <v>330.12771099999998</v>
      </c>
      <c r="F611" s="57">
        <v>12</v>
      </c>
      <c r="G611" s="57" t="s">
        <v>279</v>
      </c>
      <c r="H611" s="61" t="s">
        <v>720</v>
      </c>
      <c r="I611" s="61" t="s">
        <v>356</v>
      </c>
      <c r="J611" s="62">
        <v>7.085</v>
      </c>
      <c r="K611" s="57" t="s">
        <v>105</v>
      </c>
      <c r="L611" s="57">
        <v>1960</v>
      </c>
      <c r="M611" s="65">
        <f>E611*'Unit Prices'!$D$15</f>
        <v>53871.249111646786</v>
      </c>
      <c r="N611" s="65">
        <f>E611*(F611/12+2)*J611/27*'Unit Prices'!$D$37</f>
        <v>11853.347824721039</v>
      </c>
      <c r="O611" s="65">
        <f>E611*(F611/12+4)/9*'Unit Prices'!$D$38</f>
        <v>13012.37901247507</v>
      </c>
      <c r="P611" s="65">
        <v>0</v>
      </c>
      <c r="Q611" s="64">
        <f t="shared" si="18"/>
        <v>78736.975948842897</v>
      </c>
      <c r="R611" s="99">
        <v>13288.27</v>
      </c>
      <c r="S611" s="26">
        <v>824</v>
      </c>
      <c r="T611" s="53">
        <f t="shared" si="19"/>
        <v>4882.4465624077884</v>
      </c>
    </row>
    <row r="612" spans="2:20" x14ac:dyDescent="0.25">
      <c r="B612" s="50"/>
      <c r="C612" s="51"/>
      <c r="D612" s="57">
        <v>613</v>
      </c>
      <c r="E612" s="60">
        <v>301.76940300000001</v>
      </c>
      <c r="F612" s="57">
        <v>12</v>
      </c>
      <c r="G612" s="57" t="s">
        <v>279</v>
      </c>
      <c r="H612" s="61" t="s">
        <v>719</v>
      </c>
      <c r="I612" s="61" t="s">
        <v>720</v>
      </c>
      <c r="J612" s="62">
        <v>6.71</v>
      </c>
      <c r="K612" s="57" t="s">
        <v>105</v>
      </c>
      <c r="L612" s="57">
        <v>1960</v>
      </c>
      <c r="M612" s="65">
        <f>E612*'Unit Prices'!$D$15</f>
        <v>49243.653718260364</v>
      </c>
      <c r="N612" s="65">
        <f>E612*(F612/12+2)*J612/27*'Unit Prices'!$D$37</f>
        <v>10261.643367997734</v>
      </c>
      <c r="O612" s="65">
        <f>E612*(F612/12+4)/9*'Unit Prices'!$D$38</f>
        <v>11894.602347405886</v>
      </c>
      <c r="P612" s="65">
        <v>0</v>
      </c>
      <c r="Q612" s="64">
        <f t="shared" si="18"/>
        <v>71399.899433663988</v>
      </c>
      <c r="R612" s="99">
        <v>13288.27</v>
      </c>
      <c r="S612" s="26">
        <v>824</v>
      </c>
      <c r="T612" s="53">
        <f t="shared" si="19"/>
        <v>4427.4775522576774</v>
      </c>
    </row>
    <row r="613" spans="2:20" x14ac:dyDescent="0.25">
      <c r="B613" s="50"/>
      <c r="C613" s="51"/>
      <c r="D613" s="57">
        <v>614</v>
      </c>
      <c r="E613" s="60">
        <v>427.679079</v>
      </c>
      <c r="F613" s="57">
        <v>12</v>
      </c>
      <c r="G613" s="57" t="s">
        <v>279</v>
      </c>
      <c r="H613" s="61" t="s">
        <v>486</v>
      </c>
      <c r="I613" s="61" t="s">
        <v>719</v>
      </c>
      <c r="J613" s="62">
        <v>7.0049999999999999</v>
      </c>
      <c r="K613" s="57" t="s">
        <v>105</v>
      </c>
      <c r="L613" s="57">
        <v>1960</v>
      </c>
      <c r="M613" s="65">
        <f>E613*'Unit Prices'!$D$15</f>
        <v>69789.979565358779</v>
      </c>
      <c r="N613" s="65">
        <f>E613*(F613/12+2)*J613/27*'Unit Prices'!$D$37</f>
        <v>15182.571641470133</v>
      </c>
      <c r="O613" s="65">
        <f>E613*(F613/12+4)/9*'Unit Prices'!$D$38</f>
        <v>16857.482986801635</v>
      </c>
      <c r="P613" s="65">
        <v>0</v>
      </c>
      <c r="Q613" s="64">
        <f t="shared" si="18"/>
        <v>101830.03419363055</v>
      </c>
      <c r="R613" s="99">
        <v>13288.27</v>
      </c>
      <c r="S613" s="26">
        <v>824</v>
      </c>
      <c r="T613" s="53">
        <f t="shared" si="19"/>
        <v>6314.4373327417015</v>
      </c>
    </row>
    <row r="614" spans="2:20" x14ac:dyDescent="0.25">
      <c r="B614" s="50"/>
      <c r="C614" s="51"/>
      <c r="D614" s="57">
        <v>615</v>
      </c>
      <c r="E614" s="60">
        <v>111.55484</v>
      </c>
      <c r="F614" s="57">
        <v>8</v>
      </c>
      <c r="G614" s="57" t="s">
        <v>279</v>
      </c>
      <c r="H614" s="61" t="s">
        <v>438</v>
      </c>
      <c r="I614" s="61" t="s">
        <v>486</v>
      </c>
      <c r="J614" s="62">
        <v>7.29</v>
      </c>
      <c r="K614" s="57" t="s">
        <v>105</v>
      </c>
      <c r="L614" s="57">
        <v>1960</v>
      </c>
      <c r="M614" s="65">
        <f>E614*'Unit Prices'!$D$9</f>
        <v>14698.768802447197</v>
      </c>
      <c r="N614" s="65">
        <f>E614*(F614/12+2)*J614/27*'Unit Prices'!$D$37</f>
        <v>3663.3854553791484</v>
      </c>
      <c r="O614" s="65">
        <f>E614*(F614/12+4)/9*'Unit Prices'!$D$38</f>
        <v>4103.9297511106142</v>
      </c>
      <c r="P614" s="65">
        <v>0</v>
      </c>
      <c r="Q614" s="64">
        <f t="shared" si="18"/>
        <v>22466.084008936959</v>
      </c>
      <c r="R614" s="99">
        <v>13288.27</v>
      </c>
      <c r="S614" s="26">
        <v>824</v>
      </c>
      <c r="T614" s="53">
        <f t="shared" si="19"/>
        <v>1393.112363262039</v>
      </c>
    </row>
    <row r="615" spans="2:20" x14ac:dyDescent="0.25">
      <c r="B615" s="50"/>
      <c r="C615" s="51"/>
      <c r="D615" s="57">
        <v>616</v>
      </c>
      <c r="E615" s="60">
        <v>175.25852800000001</v>
      </c>
      <c r="F615" s="57">
        <v>8</v>
      </c>
      <c r="G615" s="57" t="s">
        <v>279</v>
      </c>
      <c r="H615" s="61" t="s">
        <v>545</v>
      </c>
      <c r="I615" s="61" t="s">
        <v>546</v>
      </c>
      <c r="J615" s="62">
        <v>7.9399999999999995</v>
      </c>
      <c r="K615" s="57" t="s">
        <v>105</v>
      </c>
      <c r="L615" s="57">
        <v>1960</v>
      </c>
      <c r="M615" s="65">
        <f>E615*'Unit Prices'!$D$9</f>
        <v>23092.539810278235</v>
      </c>
      <c r="N615" s="65">
        <f>E615*(F615/12+2)*J615/27*'Unit Prices'!$D$37</f>
        <v>6268.5390117473235</v>
      </c>
      <c r="O615" s="65">
        <f>E615*(F615/12+4)/9*'Unit Prices'!$D$38</f>
        <v>6447.489747599052</v>
      </c>
      <c r="P615" s="65">
        <v>0</v>
      </c>
      <c r="Q615" s="64">
        <f t="shared" si="18"/>
        <v>35808.568569624607</v>
      </c>
      <c r="R615" s="99">
        <v>13288.27</v>
      </c>
      <c r="S615" s="26">
        <v>824</v>
      </c>
      <c r="T615" s="53">
        <f t="shared" si="19"/>
        <v>2220.4741852303328</v>
      </c>
    </row>
    <row r="616" spans="2:20" x14ac:dyDescent="0.25">
      <c r="B616" s="50"/>
      <c r="C616" s="51"/>
      <c r="D616" s="57">
        <v>617</v>
      </c>
      <c r="E616" s="60">
        <v>434.05133799999999</v>
      </c>
      <c r="F616" s="57">
        <v>8</v>
      </c>
      <c r="G616" s="57" t="s">
        <v>279</v>
      </c>
      <c r="H616" s="61" t="s">
        <v>354</v>
      </c>
      <c r="I616" s="61" t="s">
        <v>353</v>
      </c>
      <c r="J616" s="62">
        <v>5.7149999999999999</v>
      </c>
      <c r="K616" s="57" t="s">
        <v>105</v>
      </c>
      <c r="L616" s="57">
        <v>1960</v>
      </c>
      <c r="M616" s="65">
        <f>E616*'Unit Prices'!$D$9</f>
        <v>57191.783571693202</v>
      </c>
      <c r="N616" s="65">
        <f>E616*(F616/12+2)*J616/27*'Unit Prices'!$D$37</f>
        <v>11174.394636315441</v>
      </c>
      <c r="O616" s="65">
        <f>E616*(F616/12+4)/9*'Unit Prices'!$D$38</f>
        <v>15968.076324860214</v>
      </c>
      <c r="P616" s="65">
        <v>0</v>
      </c>
      <c r="Q616" s="64">
        <f t="shared" si="18"/>
        <v>84334.254532868857</v>
      </c>
      <c r="R616" s="99">
        <v>13288.27</v>
      </c>
      <c r="S616" s="26">
        <v>824</v>
      </c>
      <c r="T616" s="53">
        <f t="shared" si="19"/>
        <v>5229.5314390122967</v>
      </c>
    </row>
    <row r="617" spans="2:20" x14ac:dyDescent="0.25">
      <c r="B617" s="50"/>
      <c r="C617" s="51"/>
      <c r="D617" s="57">
        <v>618</v>
      </c>
      <c r="E617" s="60">
        <v>218.57008999999999</v>
      </c>
      <c r="F617" s="57">
        <v>8</v>
      </c>
      <c r="G617" s="57" t="s">
        <v>279</v>
      </c>
      <c r="H617" s="61" t="s">
        <v>436</v>
      </c>
      <c r="I617" s="61" t="s">
        <v>354</v>
      </c>
      <c r="J617" s="62">
        <v>6.7200000000000006</v>
      </c>
      <c r="K617" s="57" t="s">
        <v>105</v>
      </c>
      <c r="L617" s="57">
        <v>1960</v>
      </c>
      <c r="M617" s="65">
        <f>E617*'Unit Prices'!$D$9</f>
        <v>28799.388892853742</v>
      </c>
      <c r="N617" s="65">
        <f>E617*(F617/12+2)*J617/27*'Unit Prices'!$D$37</f>
        <v>6616.4749866658867</v>
      </c>
      <c r="O617" s="65">
        <f>E617*(F617/12+4)/9*'Unit Prices'!$D$38</f>
        <v>8040.85501851757</v>
      </c>
      <c r="P617" s="65">
        <v>0</v>
      </c>
      <c r="Q617" s="64">
        <f t="shared" si="18"/>
        <v>43456.718898037201</v>
      </c>
      <c r="R617" s="99">
        <v>13288.27</v>
      </c>
      <c r="S617" s="26">
        <v>824</v>
      </c>
      <c r="T617" s="53">
        <f t="shared" si="19"/>
        <v>2694.7327509135994</v>
      </c>
    </row>
    <row r="618" spans="2:20" x14ac:dyDescent="0.25">
      <c r="B618" s="50"/>
      <c r="C618" s="51"/>
      <c r="D618" s="57">
        <v>619</v>
      </c>
      <c r="E618" s="60">
        <v>187.15789100000001</v>
      </c>
      <c r="F618" s="57">
        <v>18</v>
      </c>
      <c r="G618" s="57" t="s">
        <v>279</v>
      </c>
      <c r="H618" s="61" t="s">
        <v>769</v>
      </c>
      <c r="I618" s="61" t="s">
        <v>209</v>
      </c>
      <c r="J618" s="62">
        <v>8.8550000000000004</v>
      </c>
      <c r="K618" s="57" t="s">
        <v>105</v>
      </c>
      <c r="L618" s="57">
        <v>1960</v>
      </c>
      <c r="M618" s="65">
        <f>E618*'Unit Prices'!$D$22</f>
        <v>47234.212461111623</v>
      </c>
      <c r="N618" s="65">
        <f>E618*(F618/12+2)*J618/27*'Unit Prices'!$D$37</f>
        <v>9798.5698105823449</v>
      </c>
      <c r="O618" s="65">
        <f>E618*(F618/12+4)/9*'Unit Prices'!$D$38</f>
        <v>8114.75760710753</v>
      </c>
      <c r="P618" s="65">
        <v>0</v>
      </c>
      <c r="Q618" s="64">
        <f t="shared" si="18"/>
        <v>65147.539878801501</v>
      </c>
      <c r="R618" s="99">
        <v>13288.27</v>
      </c>
      <c r="S618" s="26">
        <v>824</v>
      </c>
      <c r="T618" s="53">
        <f t="shared" si="19"/>
        <v>4039.7713818376983</v>
      </c>
    </row>
    <row r="619" spans="2:20" x14ac:dyDescent="0.25">
      <c r="B619" s="50"/>
      <c r="C619" s="51"/>
      <c r="D619" s="57">
        <v>620</v>
      </c>
      <c r="E619" s="60">
        <v>306.30296099999998</v>
      </c>
      <c r="F619" s="57">
        <v>8</v>
      </c>
      <c r="G619" s="57" t="s">
        <v>233</v>
      </c>
      <c r="H619" s="61" t="s">
        <v>235</v>
      </c>
      <c r="I619" s="61" t="s">
        <v>239</v>
      </c>
      <c r="J619" s="62">
        <v>7.1849999999999996</v>
      </c>
      <c r="K619" s="57" t="s">
        <v>105</v>
      </c>
      <c r="L619" s="57">
        <v>1960</v>
      </c>
      <c r="M619" s="65">
        <f>E619*'Unit Prices'!$D$9</f>
        <v>40359.31033780337</v>
      </c>
      <c r="N619" s="65">
        <f>E619*(F619/12+2)*J619/27*'Unit Prices'!$D$37</f>
        <v>9913.9023855424693</v>
      </c>
      <c r="O619" s="65">
        <f>E619*(F619/12+4)/9*'Unit Prices'!$D$38</f>
        <v>11268.41143334681</v>
      </c>
      <c r="P619" s="65">
        <v>0</v>
      </c>
      <c r="Q619" s="64">
        <f t="shared" si="18"/>
        <v>61541.624156692647</v>
      </c>
      <c r="R619" s="99">
        <v>13288.27</v>
      </c>
      <c r="S619" s="26">
        <v>824</v>
      </c>
      <c r="T619" s="53">
        <f t="shared" si="19"/>
        <v>3816.1700736901594</v>
      </c>
    </row>
    <row r="620" spans="2:20" x14ac:dyDescent="0.25">
      <c r="B620" s="50"/>
      <c r="C620" s="51"/>
      <c r="D620" s="57">
        <v>621</v>
      </c>
      <c r="E620" s="60">
        <v>361.33604000000003</v>
      </c>
      <c r="F620" s="57">
        <v>10</v>
      </c>
      <c r="G620" s="57" t="s">
        <v>279</v>
      </c>
      <c r="H620" s="61" t="s">
        <v>595</v>
      </c>
      <c r="I620" s="61" t="s">
        <v>683</v>
      </c>
      <c r="J620" s="62">
        <v>8.1750000000000007</v>
      </c>
      <c r="K620" s="57" t="s">
        <v>105</v>
      </c>
      <c r="L620" s="57">
        <v>1960</v>
      </c>
      <c r="M620" s="65">
        <f>E620*'Unit Prices'!$D$13</f>
        <v>60795.097273302548</v>
      </c>
      <c r="N620" s="65">
        <f>E620*(F620/12+2)*J620/27*'Unit Prices'!$D$37</f>
        <v>14138.217275028817</v>
      </c>
      <c r="O620" s="65">
        <f>E620*(F620/12+4)/9*'Unit Prices'!$D$38</f>
        <v>13767.742912182523</v>
      </c>
      <c r="P620" s="65">
        <v>0</v>
      </c>
      <c r="Q620" s="64">
        <f t="shared" si="18"/>
        <v>88701.057460513897</v>
      </c>
      <c r="R620" s="99">
        <v>13288.27</v>
      </c>
      <c r="S620" s="26">
        <v>824</v>
      </c>
      <c r="T620" s="53">
        <f t="shared" si="19"/>
        <v>5500.3150408189667</v>
      </c>
    </row>
    <row r="621" spans="2:20" x14ac:dyDescent="0.25">
      <c r="B621" s="50"/>
      <c r="C621" s="51"/>
      <c r="D621" s="57">
        <v>622</v>
      </c>
      <c r="E621" s="60">
        <v>174.25626199999999</v>
      </c>
      <c r="F621" s="57">
        <v>10</v>
      </c>
      <c r="G621" s="57" t="s">
        <v>279</v>
      </c>
      <c r="H621" s="61" t="s">
        <v>667</v>
      </c>
      <c r="I621" s="61" t="s">
        <v>187</v>
      </c>
      <c r="J621" s="62">
        <v>7.7750000000000004</v>
      </c>
      <c r="K621" s="57" t="s">
        <v>105</v>
      </c>
      <c r="L621" s="57">
        <v>1960</v>
      </c>
      <c r="M621" s="65">
        <f>E621*'Unit Prices'!$D$12</f>
        <v>26139.621698616946</v>
      </c>
      <c r="N621" s="65">
        <f>E621*(F621/12+2)*J621/27*'Unit Prices'!$D$37</f>
        <v>6484.6180518293841</v>
      </c>
      <c r="O621" s="65">
        <f>E621*(F621/12+4)/9*'Unit Prices'!$D$38</f>
        <v>6639.5685745986493</v>
      </c>
      <c r="P621" s="65">
        <v>0</v>
      </c>
      <c r="Q621" s="64">
        <f t="shared" si="18"/>
        <v>39263.808325044978</v>
      </c>
      <c r="R621" s="99">
        <v>13288.27</v>
      </c>
      <c r="S621" s="26">
        <v>824</v>
      </c>
      <c r="T621" s="53">
        <f t="shared" si="19"/>
        <v>2434.7321404394297</v>
      </c>
    </row>
    <row r="622" spans="2:20" x14ac:dyDescent="0.25">
      <c r="B622" s="50"/>
      <c r="C622" s="51"/>
      <c r="D622" s="57">
        <v>624</v>
      </c>
      <c r="E622" s="60">
        <v>2.000124</v>
      </c>
      <c r="F622" s="57">
        <v>12</v>
      </c>
      <c r="G622" s="57" t="s">
        <v>64</v>
      </c>
      <c r="H622" s="61" t="s">
        <v>193</v>
      </c>
      <c r="I622" s="61" t="s">
        <v>173</v>
      </c>
      <c r="J622" s="62">
        <v>7.3149999999999995</v>
      </c>
      <c r="K622" s="57" t="s">
        <v>105</v>
      </c>
      <c r="L622" s="57">
        <v>1990</v>
      </c>
      <c r="M622" s="65">
        <f>E622*'Unit Prices'!$D$15</f>
        <v>326.3863488823676</v>
      </c>
      <c r="N622" s="65">
        <f>E622*(F622/12+2)*J622/27*'Unit Prices'!$D$37</f>
        <v>74.146464039581346</v>
      </c>
      <c r="O622" s="65">
        <f>E622*(F622/12+4)/9*'Unit Prices'!$D$38</f>
        <v>78.837282338736131</v>
      </c>
      <c r="P622" s="65">
        <v>0</v>
      </c>
      <c r="Q622" s="64">
        <f t="shared" si="18"/>
        <v>479.3700952606851</v>
      </c>
      <c r="R622" s="99">
        <v>13288.27</v>
      </c>
      <c r="S622" s="26">
        <v>4732</v>
      </c>
      <c r="T622" s="53">
        <f t="shared" si="19"/>
        <v>170.70538834427367</v>
      </c>
    </row>
    <row r="623" spans="2:20" x14ac:dyDescent="0.25">
      <c r="B623" s="50"/>
      <c r="C623" s="51"/>
      <c r="D623" s="57">
        <v>625</v>
      </c>
      <c r="E623" s="60">
        <v>2.9999419999999999</v>
      </c>
      <c r="F623" s="57">
        <v>8</v>
      </c>
      <c r="G623" s="57" t="s">
        <v>64</v>
      </c>
      <c r="H623" s="61" t="s">
        <v>172</v>
      </c>
      <c r="I623" s="61" t="s">
        <v>173</v>
      </c>
      <c r="J623" s="62">
        <v>7.3149999999999995</v>
      </c>
      <c r="K623" s="57" t="s">
        <v>105</v>
      </c>
      <c r="L623" s="57">
        <v>1990</v>
      </c>
      <c r="M623" s="65">
        <f>E623*'Unit Prices'!$D$9</f>
        <v>395.28050848130886</v>
      </c>
      <c r="N623" s="65">
        <f>E623*(F623/12+2)*J623/27*'Unit Prices'!$D$37</f>
        <v>98.853911779171767</v>
      </c>
      <c r="O623" s="65">
        <f>E623*(F623/12+4)/9*'Unit Prices'!$D$38</f>
        <v>110.3632188922173</v>
      </c>
      <c r="P623" s="65">
        <v>0</v>
      </c>
      <c r="Q623" s="64">
        <f t="shared" si="18"/>
        <v>604.49763915269796</v>
      </c>
      <c r="R623" s="99">
        <v>13288.27</v>
      </c>
      <c r="S623" s="26">
        <v>4732</v>
      </c>
      <c r="T623" s="53">
        <f t="shared" si="19"/>
        <v>215.26374979365761</v>
      </c>
    </row>
    <row r="624" spans="2:20" x14ac:dyDescent="0.25">
      <c r="B624" s="50"/>
      <c r="C624" s="51"/>
      <c r="D624" s="57">
        <v>626</v>
      </c>
      <c r="E624" s="60">
        <v>6.6670600000000002</v>
      </c>
      <c r="F624" s="57">
        <v>12</v>
      </c>
      <c r="G624" s="57" t="s">
        <v>64</v>
      </c>
      <c r="H624" s="61" t="s">
        <v>173</v>
      </c>
      <c r="I624" s="61" t="s">
        <v>194</v>
      </c>
      <c r="J624" s="62">
        <v>7.3149999999999995</v>
      </c>
      <c r="K624" s="57" t="s">
        <v>105</v>
      </c>
      <c r="L624" s="57">
        <v>1990</v>
      </c>
      <c r="M624" s="65">
        <f>E624*'Unit Prices'!$D$15</f>
        <v>1087.9512326134168</v>
      </c>
      <c r="N624" s="65">
        <f>E624*(F624/12+2)*J624/27*'Unit Prices'!$D$37</f>
        <v>247.15413871326538</v>
      </c>
      <c r="O624" s="65">
        <f>E624*(F624/12+4)/9*'Unit Prices'!$D$38</f>
        <v>262.79015280517319</v>
      </c>
      <c r="P624" s="65">
        <v>0</v>
      </c>
      <c r="Q624" s="64">
        <f t="shared" si="18"/>
        <v>1597.8955241318554</v>
      </c>
      <c r="R624" s="99">
        <v>13288.27</v>
      </c>
      <c r="S624" s="26">
        <v>4732</v>
      </c>
      <c r="T624" s="53">
        <f t="shared" si="19"/>
        <v>569.01625419952632</v>
      </c>
    </row>
    <row r="625" spans="2:20" x14ac:dyDescent="0.25">
      <c r="B625" s="50"/>
      <c r="C625" s="51"/>
      <c r="D625" s="57">
        <v>628</v>
      </c>
      <c r="E625" s="60">
        <v>3.4581729999999999</v>
      </c>
      <c r="F625" s="57">
        <v>8</v>
      </c>
      <c r="G625" s="57" t="s">
        <v>64</v>
      </c>
      <c r="H625" s="61" t="s">
        <v>162</v>
      </c>
      <c r="I625" s="61" t="s">
        <v>163</v>
      </c>
      <c r="J625" s="62">
        <v>7.1</v>
      </c>
      <c r="K625" s="57" t="s">
        <v>105</v>
      </c>
      <c r="L625" s="57">
        <v>1990</v>
      </c>
      <c r="M625" s="65">
        <f>E625*'Unit Prices'!$D$9</f>
        <v>455.65827001199801</v>
      </c>
      <c r="N625" s="65">
        <f>E625*(F625/12+2)*J625/27*'Unit Prices'!$D$37</f>
        <v>110.60422964393797</v>
      </c>
      <c r="O625" s="65">
        <f>E625*(F625/12+4)/9*'Unit Prices'!$D$38</f>
        <v>127.22082752471742</v>
      </c>
      <c r="P625" s="65">
        <v>0</v>
      </c>
      <c r="Q625" s="64">
        <f t="shared" si="18"/>
        <v>693.4833271806533</v>
      </c>
      <c r="R625" s="99">
        <v>13288.27</v>
      </c>
      <c r="S625" s="26">
        <v>4732</v>
      </c>
      <c r="T625" s="53">
        <f t="shared" si="19"/>
        <v>246.95186839361716</v>
      </c>
    </row>
    <row r="626" spans="2:20" x14ac:dyDescent="0.25">
      <c r="B626" s="50"/>
      <c r="C626" s="51"/>
      <c r="D626" s="57">
        <v>629</v>
      </c>
      <c r="E626" s="60">
        <v>1.249995</v>
      </c>
      <c r="F626" s="57">
        <v>6</v>
      </c>
      <c r="G626" s="57" t="s">
        <v>64</v>
      </c>
      <c r="H626" s="61" t="s">
        <v>126</v>
      </c>
      <c r="I626" s="61">
        <v>132</v>
      </c>
      <c r="J626" s="62">
        <v>6.9249999999999998</v>
      </c>
      <c r="K626" s="57" t="s">
        <v>105</v>
      </c>
      <c r="L626" s="57">
        <v>1990</v>
      </c>
      <c r="M626" s="65">
        <f>E626*'Unit Prices'!$D$6</f>
        <v>158.36801665315969</v>
      </c>
      <c r="N626" s="65">
        <f>E626*(F626/12+2)*J626/27*'Unit Prices'!$D$37</f>
        <v>36.556617177437694</v>
      </c>
      <c r="O626" s="65">
        <f>E626*(F626/12+4)/9*'Unit Prices'!$D$38</f>
        <v>44.343044662884708</v>
      </c>
      <c r="P626" s="65">
        <v>0</v>
      </c>
      <c r="Q626" s="64">
        <f t="shared" si="18"/>
        <v>239.26767849348209</v>
      </c>
      <c r="R626" s="99">
        <v>13288.27</v>
      </c>
      <c r="S626" s="26">
        <v>4732</v>
      </c>
      <c r="T626" s="53">
        <f t="shared" si="19"/>
        <v>85.204067544620713</v>
      </c>
    </row>
    <row r="627" spans="2:20" x14ac:dyDescent="0.25">
      <c r="B627" s="50"/>
      <c r="C627" s="51"/>
      <c r="D627" s="57">
        <v>631</v>
      </c>
      <c r="E627" s="60">
        <v>2.0000290000000001</v>
      </c>
      <c r="F627" s="57">
        <v>8</v>
      </c>
      <c r="G627" s="57" t="s">
        <v>64</v>
      </c>
      <c r="H627" s="61" t="s">
        <v>163</v>
      </c>
      <c r="I627" s="61" t="s">
        <v>164</v>
      </c>
      <c r="J627" s="62">
        <v>7.1</v>
      </c>
      <c r="K627" s="57" t="s">
        <v>105</v>
      </c>
      <c r="L627" s="57">
        <v>1990</v>
      </c>
      <c r="M627" s="65">
        <f>E627*'Unit Prices'!$D$9</f>
        <v>263.52925493138326</v>
      </c>
      <c r="N627" s="65">
        <f>E627*(F627/12+2)*J627/27*'Unit Prices'!$D$37</f>
        <v>63.967784957703294</v>
      </c>
      <c r="O627" s="65">
        <f>E627*(F627/12+4)/9*'Unit Prices'!$D$38</f>
        <v>73.577968613320692</v>
      </c>
      <c r="P627" s="65">
        <v>0</v>
      </c>
      <c r="Q627" s="64">
        <f t="shared" si="18"/>
        <v>401.07500850240729</v>
      </c>
      <c r="R627" s="99">
        <v>13288.27</v>
      </c>
      <c r="S627" s="26">
        <v>4732</v>
      </c>
      <c r="T627" s="53">
        <f t="shared" si="19"/>
        <v>142.82423071125069</v>
      </c>
    </row>
    <row r="628" spans="2:20" x14ac:dyDescent="0.25">
      <c r="B628" s="50"/>
      <c r="C628" s="51"/>
      <c r="D628" s="57">
        <v>633</v>
      </c>
      <c r="E628" s="60">
        <v>6.5000489999999997</v>
      </c>
      <c r="F628" s="57">
        <v>6</v>
      </c>
      <c r="G628" s="57" t="s">
        <v>64</v>
      </c>
      <c r="H628" s="61" t="s">
        <v>125</v>
      </c>
      <c r="I628" s="61">
        <v>382</v>
      </c>
      <c r="J628" s="62">
        <v>6.3650000000000002</v>
      </c>
      <c r="K628" s="57" t="s">
        <v>105</v>
      </c>
      <c r="L628" s="57">
        <v>1990</v>
      </c>
      <c r="M628" s="65">
        <f>E628*'Unit Prices'!$D$6</f>
        <v>823.52318871543798</v>
      </c>
      <c r="N628" s="65">
        <f>E628*(F628/12+2)*J628/27*'Unit Prices'!$D$37</f>
        <v>174.72416987245879</v>
      </c>
      <c r="O628" s="65">
        <f>E628*(F628/12+4)/9*'Unit Prices'!$D$38</f>
        <v>230.58649284032265</v>
      </c>
      <c r="P628" s="65">
        <v>0</v>
      </c>
      <c r="Q628" s="64">
        <f t="shared" si="18"/>
        <v>1228.8338514282195</v>
      </c>
      <c r="R628" s="99">
        <v>13288.27</v>
      </c>
      <c r="S628" s="26">
        <v>4732</v>
      </c>
      <c r="T628" s="53">
        <f t="shared" si="19"/>
        <v>437.59208572359944</v>
      </c>
    </row>
    <row r="629" spans="2:20" x14ac:dyDescent="0.25">
      <c r="B629" s="50"/>
      <c r="C629" s="51"/>
      <c r="D629" s="57">
        <v>634</v>
      </c>
      <c r="E629" s="60">
        <v>2.8749009999999999</v>
      </c>
      <c r="F629" s="57">
        <v>10</v>
      </c>
      <c r="G629" s="57" t="s">
        <v>64</v>
      </c>
      <c r="H629" s="61" t="s">
        <v>190</v>
      </c>
      <c r="I629" s="61" t="s">
        <v>188</v>
      </c>
      <c r="J629" s="62">
        <v>8.125</v>
      </c>
      <c r="K629" s="57" t="s">
        <v>105</v>
      </c>
      <c r="L629" s="57">
        <v>1990</v>
      </c>
      <c r="M629" s="65">
        <f>E629*'Unit Prices'!$D$13</f>
        <v>483.70454811569516</v>
      </c>
      <c r="N629" s="65">
        <f>E629*(F629/12+2)*J629/27*'Unit Prices'!$D$37</f>
        <v>111.80001791914388</v>
      </c>
      <c r="O629" s="65">
        <f>E629*(F629/12+4)/9*'Unit Prices'!$D$38</f>
        <v>109.54040971383991</v>
      </c>
      <c r="P629" s="65">
        <v>0</v>
      </c>
      <c r="Q629" s="64">
        <f t="shared" si="18"/>
        <v>705.04497574867901</v>
      </c>
      <c r="R629" s="99">
        <v>13288.27</v>
      </c>
      <c r="S629" s="26">
        <v>4732</v>
      </c>
      <c r="T629" s="53">
        <f t="shared" si="19"/>
        <v>251.0690123878239</v>
      </c>
    </row>
    <row r="630" spans="2:20" x14ac:dyDescent="0.25">
      <c r="B630" s="50"/>
      <c r="C630" s="51"/>
      <c r="D630" s="57">
        <v>635</v>
      </c>
      <c r="E630" s="60">
        <v>4.0000900000000001</v>
      </c>
      <c r="F630" s="57">
        <v>10</v>
      </c>
      <c r="G630" s="57" t="s">
        <v>64</v>
      </c>
      <c r="H630" s="61" t="s">
        <v>188</v>
      </c>
      <c r="I630" s="61" t="s">
        <v>189</v>
      </c>
      <c r="J630" s="62">
        <v>8.125</v>
      </c>
      <c r="K630" s="57" t="s">
        <v>105</v>
      </c>
      <c r="L630" s="57">
        <v>1990</v>
      </c>
      <c r="M630" s="65">
        <f>E630*'Unit Prices'!$D$13</f>
        <v>673.01855815978047</v>
      </c>
      <c r="N630" s="65">
        <f>E630*(F630/12+2)*J630/27*'Unit Prices'!$D$37</f>
        <v>155.5567074059901</v>
      </c>
      <c r="O630" s="65">
        <f>E630*(F630/12+4)/9*'Unit Prices'!$D$38</f>
        <v>152.41272568767894</v>
      </c>
      <c r="P630" s="65">
        <v>0</v>
      </c>
      <c r="Q630" s="64">
        <f t="shared" si="18"/>
        <v>980.98799125344954</v>
      </c>
      <c r="R630" s="99">
        <v>13288.27</v>
      </c>
      <c r="S630" s="26">
        <v>4732</v>
      </c>
      <c r="T630" s="53">
        <f t="shared" si="19"/>
        <v>349.333297307424</v>
      </c>
    </row>
    <row r="631" spans="2:20" x14ac:dyDescent="0.25">
      <c r="B631" s="50"/>
      <c r="C631" s="51"/>
      <c r="D631" s="57">
        <v>638</v>
      </c>
      <c r="E631" s="60">
        <v>2.0001359999999999</v>
      </c>
      <c r="F631" s="57">
        <v>6</v>
      </c>
      <c r="G631" s="57" t="s">
        <v>64</v>
      </c>
      <c r="H631" s="61" t="s">
        <v>128</v>
      </c>
      <c r="I631" s="61" t="s">
        <v>129</v>
      </c>
      <c r="J631" s="62">
        <v>8</v>
      </c>
      <c r="K631" s="57" t="s">
        <v>105</v>
      </c>
      <c r="L631" s="57">
        <v>1990</v>
      </c>
      <c r="M631" s="65">
        <f>E631*'Unit Prices'!$D$6</f>
        <v>253.40707071355021</v>
      </c>
      <c r="N631" s="65">
        <f>E631*(F631/12+2)*J631/27*'Unit Prices'!$D$37</f>
        <v>67.575218856946719</v>
      </c>
      <c r="O631" s="65">
        <f>E631*(F631/12+4)/9*'Unit Prices'!$D$38</f>
        <v>70.953979799794055</v>
      </c>
      <c r="P631" s="65">
        <v>0</v>
      </c>
      <c r="Q631" s="64">
        <f t="shared" si="18"/>
        <v>391.93626937029103</v>
      </c>
      <c r="R631" s="99">
        <v>13288.27</v>
      </c>
      <c r="S631" s="26">
        <v>4732</v>
      </c>
      <c r="T631" s="53">
        <f t="shared" si="19"/>
        <v>139.5698933465543</v>
      </c>
    </row>
    <row r="632" spans="2:20" x14ac:dyDescent="0.25">
      <c r="B632" s="50"/>
      <c r="C632" s="51"/>
      <c r="D632" s="57">
        <v>639</v>
      </c>
      <c r="E632" s="60">
        <v>5.1670499999999997</v>
      </c>
      <c r="F632" s="57">
        <v>12</v>
      </c>
      <c r="G632" s="57" t="s">
        <v>64</v>
      </c>
      <c r="H632" s="61" t="s">
        <v>191</v>
      </c>
      <c r="I632" s="61" t="s">
        <v>192</v>
      </c>
      <c r="J632" s="62">
        <v>6.2799999999999994</v>
      </c>
      <c r="K632" s="57" t="s">
        <v>105</v>
      </c>
      <c r="L632" s="57">
        <v>1990</v>
      </c>
      <c r="M632" s="65">
        <f>E632*'Unit Prices'!$D$15</f>
        <v>843.17501514537969</v>
      </c>
      <c r="N632" s="65">
        <f>E632*(F632/12+2)*J632/27*'Unit Prices'!$D$37</f>
        <v>164.44531351282561</v>
      </c>
      <c r="O632" s="65">
        <f>E632*(F632/12+4)/9*'Unit Prices'!$D$38</f>
        <v>203.66546259550233</v>
      </c>
      <c r="P632" s="65">
        <v>0</v>
      </c>
      <c r="Q632" s="64">
        <f t="shared" si="18"/>
        <v>1211.2857912537077</v>
      </c>
      <c r="R632" s="99">
        <v>13288.27</v>
      </c>
      <c r="S632" s="26">
        <v>4732</v>
      </c>
      <c r="T632" s="53">
        <f t="shared" si="19"/>
        <v>431.34315935878368</v>
      </c>
    </row>
    <row r="633" spans="2:20" x14ac:dyDescent="0.25">
      <c r="B633" s="50"/>
      <c r="C633" s="51"/>
      <c r="D633" s="57">
        <v>642</v>
      </c>
      <c r="E633" s="60">
        <v>1.9998689999999999</v>
      </c>
      <c r="F633" s="57">
        <v>8</v>
      </c>
      <c r="G633" s="57" t="s">
        <v>279</v>
      </c>
      <c r="H633" s="61" t="s">
        <v>336</v>
      </c>
      <c r="I633" s="61" t="s">
        <v>337</v>
      </c>
      <c r="J633" s="62">
        <v>5.2</v>
      </c>
      <c r="K633" s="57" t="s">
        <v>105</v>
      </c>
      <c r="L633" s="57">
        <v>1960</v>
      </c>
      <c r="M633" s="65">
        <f>E633*'Unit Prices'!$D$9</f>
        <v>263.50817289667822</v>
      </c>
      <c r="N633" s="65">
        <f>E633*(F633/12+2)*J633/27*'Unit Prices'!$D$37</f>
        <v>46.845897403853904</v>
      </c>
      <c r="O633" s="65">
        <f>E633*(F633/12+4)/9*'Unit Prices'!$D$38</f>
        <v>73.572082461180827</v>
      </c>
      <c r="P633" s="65">
        <v>0</v>
      </c>
      <c r="Q633" s="64">
        <f t="shared" si="18"/>
        <v>383.92615276171296</v>
      </c>
      <c r="R633" s="99">
        <v>13288.27</v>
      </c>
      <c r="S633" s="26">
        <v>824</v>
      </c>
      <c r="T633" s="53">
        <f t="shared" si="19"/>
        <v>23.80709828108937</v>
      </c>
    </row>
    <row r="634" spans="2:20" x14ac:dyDescent="0.25">
      <c r="B634" s="50"/>
      <c r="C634" s="51"/>
      <c r="D634" s="57">
        <v>643</v>
      </c>
      <c r="E634" s="60">
        <v>2.9579789999999999</v>
      </c>
      <c r="F634" s="57">
        <v>10</v>
      </c>
      <c r="G634" s="57" t="s">
        <v>64</v>
      </c>
      <c r="H634" s="61" t="s">
        <v>183</v>
      </c>
      <c r="I634" s="61" t="s">
        <v>181</v>
      </c>
      <c r="J634" s="62">
        <v>5.9399999999999995</v>
      </c>
      <c r="K634" s="57" t="s">
        <v>105</v>
      </c>
      <c r="L634" s="57">
        <v>1990</v>
      </c>
      <c r="M634" s="65">
        <f>E634*'Unit Prices'!$D$12</f>
        <v>443.71692107370728</v>
      </c>
      <c r="N634" s="65">
        <f>E634*(F634/12+2)*J634/27*'Unit Prices'!$D$37</f>
        <v>84.096348892685739</v>
      </c>
      <c r="O634" s="65">
        <f>E634*(F634/12+4)/9*'Unit Prices'!$D$38</f>
        <v>112.70587459705028</v>
      </c>
      <c r="P634" s="65">
        <v>0</v>
      </c>
      <c r="Q634" s="64">
        <f t="shared" si="18"/>
        <v>640.51914456344332</v>
      </c>
      <c r="R634" s="99">
        <v>13288.27</v>
      </c>
      <c r="S634" s="26">
        <v>4732</v>
      </c>
      <c r="T634" s="53">
        <f t="shared" si="19"/>
        <v>228.09113542050349</v>
      </c>
    </row>
    <row r="635" spans="2:20" x14ac:dyDescent="0.25">
      <c r="B635" s="50"/>
      <c r="C635" s="51"/>
      <c r="D635" s="57">
        <v>644</v>
      </c>
      <c r="E635" s="60">
        <v>3.0000659999999999</v>
      </c>
      <c r="F635" s="57">
        <v>10</v>
      </c>
      <c r="G635" s="57" t="s">
        <v>64</v>
      </c>
      <c r="H635" s="61" t="s">
        <v>181</v>
      </c>
      <c r="I635" s="61" t="s">
        <v>182</v>
      </c>
      <c r="J635" s="62">
        <v>5.9399999999999995</v>
      </c>
      <c r="K635" s="57" t="s">
        <v>105</v>
      </c>
      <c r="L635" s="57">
        <v>1990</v>
      </c>
      <c r="M635" s="65">
        <f>E635*'Unit Prices'!$D$12</f>
        <v>450.03025665087978</v>
      </c>
      <c r="N635" s="65">
        <f>E635*(F635/12+2)*J635/27*'Unit Prices'!$D$37</f>
        <v>85.292896615251209</v>
      </c>
      <c r="O635" s="65">
        <f>E635*(F635/12+4)/9*'Unit Prices'!$D$38</f>
        <v>114.30948711227303</v>
      </c>
      <c r="P635" s="65">
        <v>0</v>
      </c>
      <c r="Q635" s="64">
        <f t="shared" si="18"/>
        <v>649.63264037840395</v>
      </c>
      <c r="R635" s="99">
        <v>13288.27</v>
      </c>
      <c r="S635" s="26">
        <v>4732</v>
      </c>
      <c r="T635" s="53">
        <f t="shared" si="19"/>
        <v>231.33648355057562</v>
      </c>
    </row>
    <row r="636" spans="2:20" x14ac:dyDescent="0.25">
      <c r="B636" s="50"/>
      <c r="C636" s="51"/>
      <c r="D636" s="57">
        <v>645</v>
      </c>
      <c r="E636" s="60">
        <v>1.500013</v>
      </c>
      <c r="F636" s="57">
        <v>8</v>
      </c>
      <c r="G636" s="57" t="s">
        <v>64</v>
      </c>
      <c r="H636" s="61" t="s">
        <v>165</v>
      </c>
      <c r="I636" s="61" t="s">
        <v>166</v>
      </c>
      <c r="J636" s="62">
        <v>7.1449999999999996</v>
      </c>
      <c r="K636" s="57" t="s">
        <v>105</v>
      </c>
      <c r="L636" s="57">
        <v>1990</v>
      </c>
      <c r="M636" s="65">
        <f>E636*'Unit Prices'!$D$9</f>
        <v>197.6457882747645</v>
      </c>
      <c r="N636" s="65">
        <f>E636*(F636/12+2)*J636/27*'Unit Prices'!$D$37</f>
        <v>48.279629306775803</v>
      </c>
      <c r="O636" s="65">
        <f>E636*(F636/12+4)/9*'Unit Prices'!$D$38</f>
        <v>55.18315456104537</v>
      </c>
      <c r="P636" s="65">
        <v>0</v>
      </c>
      <c r="Q636" s="64">
        <f t="shared" si="18"/>
        <v>301.10857214258567</v>
      </c>
      <c r="R636" s="99">
        <v>13288.27</v>
      </c>
      <c r="S636" s="26">
        <v>4732</v>
      </c>
      <c r="T636" s="53">
        <f t="shared" si="19"/>
        <v>107.22582874811509</v>
      </c>
    </row>
    <row r="637" spans="2:20" x14ac:dyDescent="0.25">
      <c r="B637" s="50"/>
      <c r="C637" s="51"/>
      <c r="D637" s="57">
        <v>646</v>
      </c>
      <c r="E637" s="60">
        <v>4.5000450000000001</v>
      </c>
      <c r="F637" s="57">
        <v>8</v>
      </c>
      <c r="G637" s="57" t="s">
        <v>64</v>
      </c>
      <c r="H637" s="61" t="s">
        <v>175</v>
      </c>
      <c r="I637" s="61" t="s">
        <v>165</v>
      </c>
      <c r="J637" s="62">
        <v>8</v>
      </c>
      <c r="K637" s="57" t="s">
        <v>105</v>
      </c>
      <c r="L637" s="57">
        <v>1990</v>
      </c>
      <c r="M637" s="65">
        <f>E637*'Unit Prices'!$D$9</f>
        <v>592.93815540059495</v>
      </c>
      <c r="N637" s="65">
        <f>E637*(F637/12+2)*J637/27*'Unit Prices'!$D$37</f>
        <v>162.17111942580374</v>
      </c>
      <c r="O637" s="65">
        <f>E637*(F637/12+4)/9*'Unit Prices'!$D$38</f>
        <v>165.54968441384136</v>
      </c>
      <c r="P637" s="65">
        <v>0</v>
      </c>
      <c r="Q637" s="64">
        <f t="shared" si="18"/>
        <v>920.65895924023994</v>
      </c>
      <c r="R637" s="99">
        <v>13288.27</v>
      </c>
      <c r="S637" s="26">
        <v>4732</v>
      </c>
      <c r="T637" s="53">
        <f t="shared" si="19"/>
        <v>327.84991538588656</v>
      </c>
    </row>
    <row r="638" spans="2:20" x14ac:dyDescent="0.25">
      <c r="B638" s="50"/>
      <c r="C638" s="51"/>
      <c r="D638" s="57">
        <v>647</v>
      </c>
      <c r="E638" s="60">
        <v>1.2888930000000001</v>
      </c>
      <c r="F638" s="57">
        <v>8</v>
      </c>
      <c r="G638" s="57" t="s">
        <v>279</v>
      </c>
      <c r="H638" s="61" t="s">
        <v>469</v>
      </c>
      <c r="I638" s="61" t="s">
        <v>175</v>
      </c>
      <c r="J638" s="62">
        <v>8</v>
      </c>
      <c r="K638" s="57" t="s">
        <v>105</v>
      </c>
      <c r="L638" s="57">
        <v>1960</v>
      </c>
      <c r="M638" s="65">
        <f>E638*'Unit Prices'!$D$9</f>
        <v>169.82804348150719</v>
      </c>
      <c r="N638" s="65">
        <f>E638*(F638/12+2)*J638/27*'Unit Prices'!$D$37</f>
        <v>46.448695653061797</v>
      </c>
      <c r="O638" s="65">
        <f>E638*(F638/12+4)/9*'Unit Prices'!$D$38</f>
        <v>47.416376812500587</v>
      </c>
      <c r="P638" s="65">
        <v>0</v>
      </c>
      <c r="Q638" s="64">
        <f t="shared" si="18"/>
        <v>263.6931159470696</v>
      </c>
      <c r="R638" s="99">
        <v>13288.27</v>
      </c>
      <c r="S638" s="26">
        <v>824</v>
      </c>
      <c r="T638" s="53">
        <f t="shared" si="19"/>
        <v>16.351498542728688</v>
      </c>
    </row>
    <row r="639" spans="2:20" x14ac:dyDescent="0.25">
      <c r="B639" s="50"/>
      <c r="C639" s="51"/>
      <c r="D639" s="57">
        <v>648</v>
      </c>
      <c r="E639" s="60">
        <v>4.5000150000000003</v>
      </c>
      <c r="F639" s="57">
        <v>8</v>
      </c>
      <c r="G639" s="57" t="s">
        <v>64</v>
      </c>
      <c r="H639" s="61" t="s">
        <v>166</v>
      </c>
      <c r="I639" s="61" t="s">
        <v>167</v>
      </c>
      <c r="J639" s="62">
        <v>7.1449999999999996</v>
      </c>
      <c r="K639" s="57" t="s">
        <v>105</v>
      </c>
      <c r="L639" s="57">
        <v>1990</v>
      </c>
      <c r="M639" s="65">
        <f>E639*'Unit Prices'!$D$9</f>
        <v>592.93420251908776</v>
      </c>
      <c r="N639" s="65">
        <f>E639*(F639/12+2)*J639/27*'Unit Prices'!$D$37</f>
        <v>144.83811545295325</v>
      </c>
      <c r="O639" s="65">
        <f>E639*(F639/12+4)/9*'Unit Prices'!$D$38</f>
        <v>165.54858076031516</v>
      </c>
      <c r="P639" s="65">
        <v>0</v>
      </c>
      <c r="Q639" s="64">
        <f t="shared" si="18"/>
        <v>903.32089873235623</v>
      </c>
      <c r="R639" s="99">
        <v>13288.27</v>
      </c>
      <c r="S639" s="26">
        <v>4732</v>
      </c>
      <c r="T639" s="53">
        <f t="shared" si="19"/>
        <v>321.67577064595389</v>
      </c>
    </row>
    <row r="640" spans="2:20" x14ac:dyDescent="0.25">
      <c r="B640" s="50"/>
      <c r="C640" s="51"/>
      <c r="D640" s="57">
        <v>650</v>
      </c>
      <c r="E640" s="60">
        <v>3.0831040000000001</v>
      </c>
      <c r="F640" s="57">
        <v>8</v>
      </c>
      <c r="G640" s="57" t="s">
        <v>279</v>
      </c>
      <c r="H640" s="61" t="s">
        <v>169</v>
      </c>
      <c r="I640" s="61" t="s">
        <v>481</v>
      </c>
      <c r="J640" s="62">
        <v>7.2549999999999999</v>
      </c>
      <c r="K640" s="57" t="s">
        <v>105</v>
      </c>
      <c r="L640" s="57">
        <v>1960</v>
      </c>
      <c r="M640" s="65">
        <f>E640*'Unit Prices'!$D$9</f>
        <v>406.23815954467028</v>
      </c>
      <c r="N640" s="65">
        <f>E640*(F640/12+2)*J640/27*'Unit Prices'!$D$37</f>
        <v>100.76095205116525</v>
      </c>
      <c r="O640" s="65">
        <f>E640*(F640/12+4)/9*'Unit Prices'!$D$38</f>
        <v>113.42262004381109</v>
      </c>
      <c r="P640" s="65">
        <v>0</v>
      </c>
      <c r="Q640" s="64">
        <f t="shared" si="18"/>
        <v>620.42173163964662</v>
      </c>
      <c r="R640" s="99">
        <v>13288.27</v>
      </c>
      <c r="S640" s="26">
        <v>824</v>
      </c>
      <c r="T640" s="53">
        <f t="shared" si="19"/>
        <v>38.472089058325032</v>
      </c>
    </row>
    <row r="641" spans="2:20" x14ac:dyDescent="0.25">
      <c r="B641" s="50"/>
      <c r="C641" s="51"/>
      <c r="D641" s="57">
        <v>651</v>
      </c>
      <c r="E641" s="60">
        <v>2.666995</v>
      </c>
      <c r="F641" s="57">
        <v>8</v>
      </c>
      <c r="G641" s="57" t="s">
        <v>64</v>
      </c>
      <c r="H641" s="61" t="s">
        <v>168</v>
      </c>
      <c r="I641" s="61" t="s">
        <v>169</v>
      </c>
      <c r="J641" s="62">
        <v>7.2549999999999999</v>
      </c>
      <c r="K641" s="57" t="s">
        <v>105</v>
      </c>
      <c r="L641" s="57">
        <v>1990</v>
      </c>
      <c r="M641" s="65">
        <f>E641*'Unit Prices'!$D$9</f>
        <v>351.41050717550814</v>
      </c>
      <c r="N641" s="65">
        <f>E641*(F641/12+2)*J641/27*'Unit Prices'!$D$37</f>
        <v>87.161819813959383</v>
      </c>
      <c r="O641" s="65">
        <f>E641*(F641/12+4)/9*'Unit Prices'!$D$38</f>
        <v>98.114614539030768</v>
      </c>
      <c r="P641" s="65">
        <v>0</v>
      </c>
      <c r="Q641" s="64">
        <f t="shared" si="18"/>
        <v>536.68694152849832</v>
      </c>
      <c r="R641" s="99">
        <v>13288.27</v>
      </c>
      <c r="S641" s="26">
        <v>4732</v>
      </c>
      <c r="T641" s="53">
        <f t="shared" si="19"/>
        <v>191.11612025589892</v>
      </c>
    </row>
    <row r="642" spans="2:20" x14ac:dyDescent="0.25">
      <c r="B642" s="50"/>
      <c r="C642" s="51"/>
      <c r="D642" s="57">
        <v>652</v>
      </c>
      <c r="E642" s="60">
        <v>0.99997000000000003</v>
      </c>
      <c r="F642" s="57">
        <v>6</v>
      </c>
      <c r="G642" s="57" t="s">
        <v>64</v>
      </c>
      <c r="H642" s="61" t="s">
        <v>127</v>
      </c>
      <c r="I642" s="61">
        <v>371</v>
      </c>
      <c r="J642" s="62">
        <v>7.12</v>
      </c>
      <c r="K642" s="57" t="s">
        <v>105</v>
      </c>
      <c r="L642" s="57">
        <v>1990</v>
      </c>
      <c r="M642" s="65">
        <f>E642*'Unit Prices'!$D$6</f>
        <v>126.6911192546051</v>
      </c>
      <c r="N642" s="65">
        <f>E642*(F642/12+2)*J642/27*'Unit Prices'!$D$37</f>
        <v>30.068025636426281</v>
      </c>
      <c r="O642" s="65">
        <f>E642*(F642/12+4)/9*'Unit Prices'!$D$38</f>
        <v>35.473513391289423</v>
      </c>
      <c r="P642" s="65">
        <v>0</v>
      </c>
      <c r="Q642" s="64">
        <f t="shared" si="18"/>
        <v>192.23265828232081</v>
      </c>
      <c r="R642" s="99">
        <v>13288.27</v>
      </c>
      <c r="S642" s="26">
        <v>4732</v>
      </c>
      <c r="T642" s="53">
        <f t="shared" si="19"/>
        <v>68.454730299124122</v>
      </c>
    </row>
    <row r="643" spans="2:20" x14ac:dyDescent="0.25">
      <c r="B643" s="50"/>
      <c r="C643" s="51"/>
      <c r="D643" s="57">
        <v>654</v>
      </c>
      <c r="E643" s="60">
        <v>1.0001009999999999</v>
      </c>
      <c r="F643" s="57">
        <v>6</v>
      </c>
      <c r="G643" s="57" t="s">
        <v>64</v>
      </c>
      <c r="H643" s="61" t="s">
        <v>130</v>
      </c>
      <c r="I643" s="61" t="s">
        <v>131</v>
      </c>
      <c r="J643" s="62">
        <v>8</v>
      </c>
      <c r="K643" s="57" t="s">
        <v>105</v>
      </c>
      <c r="L643" s="57">
        <v>1990</v>
      </c>
      <c r="M643" s="65">
        <f>E643*'Unit Prices'!$D$6</f>
        <v>126.70771628913847</v>
      </c>
      <c r="N643" s="65">
        <f>E643*(F643/12+2)*J643/27*'Unit Prices'!$D$37</f>
        <v>33.788724343770262</v>
      </c>
      <c r="O643" s="65">
        <f>E643*(F643/12+4)/9*'Unit Prices'!$D$38</f>
        <v>35.47816056095877</v>
      </c>
      <c r="P643" s="65">
        <v>0</v>
      </c>
      <c r="Q643" s="64">
        <f t="shared" si="18"/>
        <v>195.9746011938675</v>
      </c>
      <c r="R643" s="99">
        <v>13288.27</v>
      </c>
      <c r="S643" s="26">
        <v>4732</v>
      </c>
      <c r="T643" s="53">
        <f t="shared" si="19"/>
        <v>69.787249419930589</v>
      </c>
    </row>
    <row r="644" spans="2:20" x14ac:dyDescent="0.25">
      <c r="B644" s="50"/>
      <c r="C644" s="51"/>
      <c r="D644" s="57">
        <v>656</v>
      </c>
      <c r="E644" s="60">
        <v>7.5831229999999996</v>
      </c>
      <c r="F644" s="57">
        <v>10</v>
      </c>
      <c r="G644" s="57" t="s">
        <v>64</v>
      </c>
      <c r="H644" s="61" t="s">
        <v>187</v>
      </c>
      <c r="I644" s="61" t="s">
        <v>176</v>
      </c>
      <c r="J644" s="62">
        <v>8</v>
      </c>
      <c r="K644" s="57" t="s">
        <v>105</v>
      </c>
      <c r="L644" s="57">
        <v>1990</v>
      </c>
      <c r="M644" s="65">
        <f>E644*'Unit Prices'!$D$12</f>
        <v>1137.5199045304967</v>
      </c>
      <c r="N644" s="65">
        <f>E644*(F644/12+2)*J644/27*'Unit Prices'!$D$37</f>
        <v>290.35793358886559</v>
      </c>
      <c r="O644" s="65">
        <f>E644*(F644/12+4)/9*'Unit Prices'!$D$38</f>
        <v>288.93461038499856</v>
      </c>
      <c r="P644" s="65">
        <v>0</v>
      </c>
      <c r="Q644" s="64">
        <f t="shared" si="18"/>
        <v>1716.8124485043609</v>
      </c>
      <c r="R644" s="99">
        <v>13288.27</v>
      </c>
      <c r="S644" s="26">
        <v>4732</v>
      </c>
      <c r="T644" s="53">
        <f t="shared" si="19"/>
        <v>611.362992046567</v>
      </c>
    </row>
    <row r="645" spans="2:20" x14ac:dyDescent="0.25">
      <c r="B645" s="50"/>
      <c r="C645" s="51"/>
      <c r="D645" s="57">
        <v>657</v>
      </c>
      <c r="E645" s="60">
        <v>3.0000200000000001</v>
      </c>
      <c r="F645" s="57">
        <v>10</v>
      </c>
      <c r="G645" s="57" t="s">
        <v>64</v>
      </c>
      <c r="H645" s="61" t="s">
        <v>176</v>
      </c>
      <c r="I645" s="61" t="s">
        <v>186</v>
      </c>
      <c r="J645" s="62">
        <v>8</v>
      </c>
      <c r="K645" s="57" t="s">
        <v>105</v>
      </c>
      <c r="L645" s="57">
        <v>1990</v>
      </c>
      <c r="M645" s="65">
        <f>E645*'Unit Prices'!$D$12</f>
        <v>450.02335633875134</v>
      </c>
      <c r="N645" s="65">
        <f>E645*(F645/12+2)*J645/27*'Unit Prices'!$D$37</f>
        <v>114.8708266930747</v>
      </c>
      <c r="O645" s="65">
        <f>E645*(F645/12+4)/9*'Unit Prices'!$D$38</f>
        <v>114.30773440536352</v>
      </c>
      <c r="P645" s="65">
        <v>0</v>
      </c>
      <c r="Q645" s="64">
        <f t="shared" si="18"/>
        <v>679.20191743718954</v>
      </c>
      <c r="R645" s="99">
        <v>13288.27</v>
      </c>
      <c r="S645" s="26">
        <v>4732</v>
      </c>
      <c r="T645" s="53">
        <f t="shared" si="19"/>
        <v>241.86620781431898</v>
      </c>
    </row>
    <row r="646" spans="2:20" x14ac:dyDescent="0.25">
      <c r="B646" s="50"/>
      <c r="C646" s="51"/>
      <c r="D646" s="57">
        <v>658</v>
      </c>
      <c r="E646" s="60">
        <v>2.0000110000000002</v>
      </c>
      <c r="F646" s="57">
        <v>8</v>
      </c>
      <c r="G646" s="57" t="s">
        <v>64</v>
      </c>
      <c r="H646" s="61" t="s">
        <v>133</v>
      </c>
      <c r="I646" s="61" t="s">
        <v>176</v>
      </c>
      <c r="J646" s="62">
        <v>8</v>
      </c>
      <c r="K646" s="57" t="s">
        <v>105</v>
      </c>
      <c r="L646" s="57">
        <v>1990</v>
      </c>
      <c r="M646" s="65">
        <f>E646*'Unit Prices'!$D$9</f>
        <v>263.52688320247893</v>
      </c>
      <c r="N646" s="65">
        <f>E646*(F646/12+2)*J646/27*'Unit Prices'!$D$37</f>
        <v>72.075728739139549</v>
      </c>
      <c r="O646" s="65">
        <f>E646*(F646/12+4)/9*'Unit Prices'!$D$38</f>
        <v>73.577306421204952</v>
      </c>
      <c r="P646" s="65">
        <v>0</v>
      </c>
      <c r="Q646" s="64">
        <f t="shared" ref="Q646:Q681" si="20">SUM(M646:P646)</f>
        <v>409.1799183628234</v>
      </c>
      <c r="R646" s="99">
        <v>13288.27</v>
      </c>
      <c r="S646" s="26">
        <v>4732</v>
      </c>
      <c r="T646" s="53">
        <f t="shared" ref="T646:T681" si="21">Q646*S646/R646</f>
        <v>145.71041781156467</v>
      </c>
    </row>
    <row r="647" spans="2:20" x14ac:dyDescent="0.25">
      <c r="B647" s="50"/>
      <c r="C647" s="51"/>
      <c r="D647" s="57">
        <v>659</v>
      </c>
      <c r="E647" s="60">
        <v>2.500013</v>
      </c>
      <c r="F647" s="57">
        <v>6</v>
      </c>
      <c r="G647" s="57" t="s">
        <v>64</v>
      </c>
      <c r="H647" s="61" t="s">
        <v>132</v>
      </c>
      <c r="I647" s="61" t="s">
        <v>133</v>
      </c>
      <c r="J647" s="62">
        <v>8</v>
      </c>
      <c r="K647" s="57" t="s">
        <v>105</v>
      </c>
      <c r="L647" s="57">
        <v>1990</v>
      </c>
      <c r="M647" s="65">
        <f>E647*'Unit Prices'!$D$6</f>
        <v>316.73894728948176</v>
      </c>
      <c r="N647" s="65">
        <f>E647*(F647/12+2)*J647/27*'Unit Prices'!$D$37</f>
        <v>84.463719277195125</v>
      </c>
      <c r="O647" s="65">
        <f>E647*(F647/12+4)/9*'Unit Prices'!$D$38</f>
        <v>88.686905241054887</v>
      </c>
      <c r="P647" s="65">
        <v>0</v>
      </c>
      <c r="Q647" s="64">
        <f t="shared" si="20"/>
        <v>489.88957180773178</v>
      </c>
      <c r="R647" s="99">
        <v>13288.27</v>
      </c>
      <c r="S647" s="26">
        <v>4732</v>
      </c>
      <c r="T647" s="53">
        <f t="shared" si="21"/>
        <v>174.45141119153863</v>
      </c>
    </row>
    <row r="648" spans="2:20" x14ac:dyDescent="0.25">
      <c r="B648" s="50"/>
      <c r="C648" s="51"/>
      <c r="D648" s="57">
        <v>664</v>
      </c>
      <c r="E648" s="60">
        <v>146.03506400000001</v>
      </c>
      <c r="F648" s="57">
        <v>8</v>
      </c>
      <c r="G648" s="57" t="s">
        <v>64</v>
      </c>
      <c r="H648" s="61" t="s">
        <v>155</v>
      </c>
      <c r="I648" s="61" t="s">
        <v>156</v>
      </c>
      <c r="J648" s="62">
        <v>6.2249999999999996</v>
      </c>
      <c r="K648" s="57" t="s">
        <v>105</v>
      </c>
      <c r="L648" s="57">
        <v>1990</v>
      </c>
      <c r="M648" s="65">
        <f>E648*'Unit Prices'!$D$9</f>
        <v>19241.976796224888</v>
      </c>
      <c r="N648" s="65">
        <f>E648*(F648/12+2)*J648/27*'Unit Prices'!$D$37</f>
        <v>4095.0873694529887</v>
      </c>
      <c r="O648" s="65">
        <f>E648*(F648/12+4)/9*'Unit Prices'!$D$38</f>
        <v>5372.4037778633592</v>
      </c>
      <c r="P648" s="65">
        <v>0</v>
      </c>
      <c r="Q648" s="64">
        <f t="shared" si="20"/>
        <v>28709.467943541233</v>
      </c>
      <c r="R648" s="99">
        <v>13288.27</v>
      </c>
      <c r="S648" s="26">
        <v>4732</v>
      </c>
      <c r="T648" s="53">
        <f t="shared" si="21"/>
        <v>10223.543193270238</v>
      </c>
    </row>
    <row r="649" spans="2:20" x14ac:dyDescent="0.25">
      <c r="B649" s="50"/>
      <c r="C649" s="51"/>
      <c r="D649" s="57">
        <v>665</v>
      </c>
      <c r="E649" s="60">
        <v>256.43949199999997</v>
      </c>
      <c r="F649" s="57">
        <v>8</v>
      </c>
      <c r="G649" s="57" t="s">
        <v>279</v>
      </c>
      <c r="H649" s="61" t="s">
        <v>549</v>
      </c>
      <c r="I649" s="61">
        <v>422</v>
      </c>
      <c r="J649" s="62">
        <v>8</v>
      </c>
      <c r="K649" s="57" t="s">
        <v>105</v>
      </c>
      <c r="L649" s="57">
        <v>1960</v>
      </c>
      <c r="M649" s="65">
        <f>E649*'Unit Prices'!$D$9</f>
        <v>33789.164187990478</v>
      </c>
      <c r="N649" s="65">
        <f>E649*(F649/12+2)*J649/27*'Unit Prices'!$D$37</f>
        <v>9241.4808035529513</v>
      </c>
      <c r="O649" s="65">
        <f>E649*(F649/12+4)/9*'Unit Prices'!$D$38</f>
        <v>9434.0116536269707</v>
      </c>
      <c r="P649" s="65">
        <v>0</v>
      </c>
      <c r="Q649" s="64">
        <f t="shared" si="20"/>
        <v>52464.656645170398</v>
      </c>
      <c r="R649" s="99">
        <v>13288.27</v>
      </c>
      <c r="S649" s="26">
        <v>824</v>
      </c>
      <c r="T649" s="53">
        <f t="shared" si="21"/>
        <v>3253.311159061368</v>
      </c>
    </row>
    <row r="650" spans="2:20" x14ac:dyDescent="0.25">
      <c r="B650" s="50"/>
      <c r="C650" s="51"/>
      <c r="D650" s="57">
        <v>666</v>
      </c>
      <c r="E650" s="60">
        <v>310.71487200000001</v>
      </c>
      <c r="F650" s="57">
        <v>8</v>
      </c>
      <c r="G650" s="57" t="s">
        <v>279</v>
      </c>
      <c r="H650" s="61" t="s">
        <v>628</v>
      </c>
      <c r="I650" s="61" t="s">
        <v>527</v>
      </c>
      <c r="J650" s="62">
        <v>9.495000000000001</v>
      </c>
      <c r="K650" s="57" t="s">
        <v>105</v>
      </c>
      <c r="L650" s="57">
        <v>1960</v>
      </c>
      <c r="M650" s="65">
        <f>E650*'Unit Prices'!$D$10</f>
        <v>42830.203520277326</v>
      </c>
      <c r="N650" s="65">
        <f>E650*(F650/12+2)*J650/27*'Unit Prices'!$D$37</f>
        <v>13289.960209968407</v>
      </c>
      <c r="O650" s="65">
        <f>E650*(F650/12+4)/9*'Unit Prices'!$D$38</f>
        <v>11430.718804431312</v>
      </c>
      <c r="P650" s="65">
        <v>0</v>
      </c>
      <c r="Q650" s="64">
        <f t="shared" si="20"/>
        <v>67550.882534677046</v>
      </c>
      <c r="R650" s="99">
        <v>13288.27</v>
      </c>
      <c r="S650" s="26">
        <v>824</v>
      </c>
      <c r="T650" s="53">
        <f t="shared" si="21"/>
        <v>4188.8016429959571</v>
      </c>
    </row>
    <row r="651" spans="2:20" x14ac:dyDescent="0.25">
      <c r="B651" s="50"/>
      <c r="C651" s="51"/>
      <c r="D651" s="57">
        <v>688</v>
      </c>
      <c r="E651" s="60">
        <v>487.26949100000002</v>
      </c>
      <c r="F651" s="57">
        <v>10</v>
      </c>
      <c r="G651" s="57" t="s">
        <v>279</v>
      </c>
      <c r="H651" s="61" t="s">
        <v>668</v>
      </c>
      <c r="I651" s="61" t="s">
        <v>542</v>
      </c>
      <c r="J651" s="62">
        <v>9.375</v>
      </c>
      <c r="K651" s="57" t="s">
        <v>105</v>
      </c>
      <c r="L651" s="57">
        <v>1960</v>
      </c>
      <c r="M651" s="65">
        <f>E651*'Unit Prices'!$D$13</f>
        <v>81983.507938088922</v>
      </c>
      <c r="N651" s="65">
        <f>E651*(F651/12+2)*J651/27*'Unit Prices'!$D$37</f>
        <v>21864.326602464731</v>
      </c>
      <c r="O651" s="65">
        <f>E651*(F651/12+4)/9*'Unit Prices'!$D$38</f>
        <v>18566.100079687691</v>
      </c>
      <c r="P651" s="65">
        <v>0</v>
      </c>
      <c r="Q651" s="64">
        <f t="shared" si="20"/>
        <v>122413.93462024134</v>
      </c>
      <c r="R651" s="99">
        <v>13288.27</v>
      </c>
      <c r="S651" s="26">
        <v>824</v>
      </c>
      <c r="T651" s="53">
        <f t="shared" si="21"/>
        <v>7590.836288476894</v>
      </c>
    </row>
    <row r="652" spans="2:20" x14ac:dyDescent="0.25">
      <c r="B652" s="50"/>
      <c r="C652" s="51"/>
      <c r="D652" s="57">
        <v>705</v>
      </c>
      <c r="E652" s="60">
        <v>24.869253</v>
      </c>
      <c r="F652" s="57">
        <v>8</v>
      </c>
      <c r="G652" s="57" t="s">
        <v>263</v>
      </c>
      <c r="H652" s="61" t="s">
        <v>276</v>
      </c>
      <c r="I652" s="61" t="s">
        <v>170</v>
      </c>
      <c r="J652" s="62">
        <v>8</v>
      </c>
      <c r="K652" s="57" t="s">
        <v>105</v>
      </c>
      <c r="L652" s="57">
        <v>1960</v>
      </c>
      <c r="M652" s="65">
        <f>E652*'Unit Prices'!$D$9</f>
        <v>3276.8403427100643</v>
      </c>
      <c r="N652" s="65">
        <f>E652*(F652/12+2)*J652/27*'Unit Prices'!$D$37</f>
        <v>896.22983732241084</v>
      </c>
      <c r="O652" s="65">
        <f>E652*(F652/12+4)/9*'Unit Prices'!$D$38</f>
        <v>914.90129226662771</v>
      </c>
      <c r="P652" s="65">
        <v>0</v>
      </c>
      <c r="Q652" s="64">
        <f t="shared" si="20"/>
        <v>5087.971472299103</v>
      </c>
      <c r="R652" s="99">
        <v>13288.27</v>
      </c>
      <c r="S652" s="26">
        <v>824</v>
      </c>
      <c r="T652" s="53">
        <f t="shared" si="21"/>
        <v>315.50295811075938</v>
      </c>
    </row>
    <row r="653" spans="2:20" x14ac:dyDescent="0.25">
      <c r="B653" s="50"/>
      <c r="C653" s="51"/>
      <c r="D653" s="57">
        <v>706</v>
      </c>
      <c r="E653" s="60">
        <v>47.431339000000001</v>
      </c>
      <c r="F653" s="57">
        <v>8</v>
      </c>
      <c r="G653" s="57" t="s">
        <v>64</v>
      </c>
      <c r="H653" s="61" t="s">
        <v>170</v>
      </c>
      <c r="I653" s="61" t="s">
        <v>171</v>
      </c>
      <c r="J653" s="62">
        <v>7.27</v>
      </c>
      <c r="K653" s="57" t="s">
        <v>105</v>
      </c>
      <c r="L653" s="57">
        <v>1990</v>
      </c>
      <c r="M653" s="65">
        <f>E653*'Unit Prices'!$D$9</f>
        <v>6249.6820931435796</v>
      </c>
      <c r="N653" s="65">
        <f>E653*(F653/12+2)*J653/27*'Unit Prices'!$D$37</f>
        <v>1553.3397886206437</v>
      </c>
      <c r="O653" s="65">
        <f>E653*(F653/12+4)/9*'Unit Prices'!$D$38</f>
        <v>1744.9254846953586</v>
      </c>
      <c r="P653" s="65">
        <v>0</v>
      </c>
      <c r="Q653" s="64">
        <f t="shared" si="20"/>
        <v>9547.9473664595826</v>
      </c>
      <c r="R653" s="99">
        <v>13288.27</v>
      </c>
      <c r="S653" s="26">
        <v>4732</v>
      </c>
      <c r="T653" s="53">
        <f t="shared" si="21"/>
        <v>3400.057865928879</v>
      </c>
    </row>
    <row r="654" spans="2:20" x14ac:dyDescent="0.25">
      <c r="B654" s="50"/>
      <c r="C654" s="51"/>
      <c r="D654" s="57">
        <v>713</v>
      </c>
      <c r="E654" s="60">
        <v>69.134636</v>
      </c>
      <c r="F654" s="57">
        <v>30</v>
      </c>
      <c r="G654" s="57" t="s">
        <v>109</v>
      </c>
      <c r="H654" s="61" t="s">
        <v>115</v>
      </c>
      <c r="I654" s="61" t="s">
        <v>116</v>
      </c>
      <c r="J654" s="62">
        <v>9.48</v>
      </c>
      <c r="K654" s="57" t="s">
        <v>112</v>
      </c>
      <c r="L654" s="63">
        <v>31321</v>
      </c>
      <c r="M654" s="65">
        <f>E654*'Unit Prices'!$D$31</f>
        <v>34825.812564837412</v>
      </c>
      <c r="N654" s="65">
        <v>0</v>
      </c>
      <c r="O654" s="65">
        <v>0</v>
      </c>
      <c r="P654" s="65">
        <f>E654*10/9*'Unit Prices'!$D$39</f>
        <v>1167.8676245753659</v>
      </c>
      <c r="Q654" s="64">
        <f t="shared" si="20"/>
        <v>35993.680189412778</v>
      </c>
      <c r="R654" s="99">
        <v>13288.27</v>
      </c>
      <c r="S654" s="26">
        <v>4195</v>
      </c>
      <c r="T654" s="53">
        <f t="shared" si="21"/>
        <v>11362.915443062686</v>
      </c>
    </row>
    <row r="655" spans="2:20" x14ac:dyDescent="0.25">
      <c r="B655" s="50"/>
      <c r="C655" s="51"/>
      <c r="D655" s="57">
        <v>714</v>
      </c>
      <c r="E655" s="60">
        <v>69.087290999999993</v>
      </c>
      <c r="F655" s="57">
        <v>30</v>
      </c>
      <c r="G655" s="57" t="s">
        <v>207</v>
      </c>
      <c r="H655" s="61" t="s">
        <v>222</v>
      </c>
      <c r="I655" s="61" t="s">
        <v>116</v>
      </c>
      <c r="J655" s="62">
        <v>8</v>
      </c>
      <c r="K655" s="57" t="s">
        <v>112</v>
      </c>
      <c r="L655" s="57">
        <v>1960</v>
      </c>
      <c r="M655" s="65">
        <f>E655*'Unit Prices'!$D$30</f>
        <v>33331.457561134004</v>
      </c>
      <c r="N655" s="65">
        <v>0</v>
      </c>
      <c r="O655" s="65">
        <v>0</v>
      </c>
      <c r="P655" s="65">
        <f>E655*10/9*'Unit Prices'!$D$39</f>
        <v>1167.0678417764007</v>
      </c>
      <c r="Q655" s="64">
        <f t="shared" si="20"/>
        <v>34498.525402910403</v>
      </c>
      <c r="R655" s="99">
        <v>13288.27</v>
      </c>
      <c r="S655" s="26">
        <v>824</v>
      </c>
      <c r="T655" s="53">
        <f t="shared" si="21"/>
        <v>2139.2389627843331</v>
      </c>
    </row>
    <row r="656" spans="2:20" x14ac:dyDescent="0.25">
      <c r="B656" s="50"/>
      <c r="C656" s="51"/>
      <c r="D656" s="57">
        <v>749</v>
      </c>
      <c r="E656" s="60">
        <v>194.874864</v>
      </c>
      <c r="F656" s="57">
        <v>8</v>
      </c>
      <c r="G656" s="57" t="s">
        <v>64</v>
      </c>
      <c r="H656" s="61" t="s">
        <v>137</v>
      </c>
      <c r="I656" s="61" t="s">
        <v>138</v>
      </c>
      <c r="J656" s="62">
        <v>8.9</v>
      </c>
      <c r="K656" s="57" t="s">
        <v>105</v>
      </c>
      <c r="L656" s="63">
        <v>32264</v>
      </c>
      <c r="M656" s="65">
        <f>E656*'Unit Prices'!$D$10</f>
        <v>26862.344992956645</v>
      </c>
      <c r="N656" s="65">
        <f>E656*(F656/12+2)*J656/27*'Unit Prices'!$D$37</f>
        <v>7812.9042626573246</v>
      </c>
      <c r="O656" s="65">
        <f>E656*(F656/12+4)/9*'Unit Prices'!$D$38</f>
        <v>7169.1443608653362</v>
      </c>
      <c r="P656" s="65">
        <v>0</v>
      </c>
      <c r="Q656" s="64">
        <f t="shared" si="20"/>
        <v>41844.393616479305</v>
      </c>
      <c r="R656" s="99">
        <v>13288.27</v>
      </c>
      <c r="S656" s="26">
        <v>4519</v>
      </c>
      <c r="T656" s="53">
        <f t="shared" si="21"/>
        <v>14230.205643990526</v>
      </c>
    </row>
    <row r="657" spans="2:20" x14ac:dyDescent="0.25">
      <c r="B657" s="50"/>
      <c r="C657" s="51"/>
      <c r="D657" s="57">
        <v>780</v>
      </c>
      <c r="E657" s="60">
        <v>224.92057</v>
      </c>
      <c r="F657" s="57">
        <v>8</v>
      </c>
      <c r="G657" s="57" t="s">
        <v>279</v>
      </c>
      <c r="H657" s="61" t="s">
        <v>359</v>
      </c>
      <c r="I657" s="61" t="s">
        <v>360</v>
      </c>
      <c r="J657" s="62">
        <v>5.75</v>
      </c>
      <c r="K657" s="57" t="s">
        <v>105</v>
      </c>
      <c r="L657" s="57">
        <v>1960</v>
      </c>
      <c r="M657" s="65">
        <f>E657*'Unit Prices'!$D$9</f>
        <v>29636.145391312839</v>
      </c>
      <c r="N657" s="65">
        <f>E657*(F657/12+2)*J657/27*'Unit Prices'!$D$37</f>
        <v>5825.9089230785939</v>
      </c>
      <c r="O657" s="65">
        <f>E657*(F657/12+4)/9*'Unit Prices'!$D$38</f>
        <v>8274.479340024669</v>
      </c>
      <c r="P657" s="65">
        <v>0</v>
      </c>
      <c r="Q657" s="64">
        <f t="shared" si="20"/>
        <v>43736.533654416104</v>
      </c>
      <c r="R657" s="99">
        <v>13288.27</v>
      </c>
      <c r="S657" s="26">
        <v>824</v>
      </c>
      <c r="T657" s="53">
        <f t="shared" si="21"/>
        <v>2712.0839455579148</v>
      </c>
    </row>
    <row r="658" spans="2:20" x14ac:dyDescent="0.25">
      <c r="B658" s="50"/>
      <c r="C658" s="51"/>
      <c r="D658" s="57">
        <v>781</v>
      </c>
      <c r="E658" s="60">
        <v>249.94106099999999</v>
      </c>
      <c r="F658" s="57">
        <v>8</v>
      </c>
      <c r="G658" s="57" t="s">
        <v>279</v>
      </c>
      <c r="H658" s="61" t="s">
        <v>360</v>
      </c>
      <c r="I658" s="61" t="s">
        <v>432</v>
      </c>
      <c r="J658" s="62">
        <v>6.68</v>
      </c>
      <c r="K658" s="57" t="s">
        <v>105</v>
      </c>
      <c r="L658" s="57">
        <v>1960</v>
      </c>
      <c r="M658" s="65">
        <f>E658*'Unit Prices'!$D$9</f>
        <v>32932.91326380238</v>
      </c>
      <c r="N658" s="65">
        <f>E658*(F658/12+2)*J658/27*'Unit Prices'!$D$37</f>
        <v>7521.0892513572608</v>
      </c>
      <c r="O658" s="65">
        <f>E658*(F658/12+4)/9*'Unit Prices'!$D$38</f>
        <v>9194.944444024597</v>
      </c>
      <c r="P658" s="65">
        <v>0</v>
      </c>
      <c r="Q658" s="64">
        <f t="shared" si="20"/>
        <v>49648.946959184235</v>
      </c>
      <c r="R658" s="99">
        <v>13288.27</v>
      </c>
      <c r="S658" s="26">
        <v>824</v>
      </c>
      <c r="T658" s="53">
        <f t="shared" si="21"/>
        <v>3078.7101928518769</v>
      </c>
    </row>
    <row r="659" spans="2:20" x14ac:dyDescent="0.25">
      <c r="B659" s="50"/>
      <c r="C659" s="51"/>
      <c r="D659" s="57">
        <v>782</v>
      </c>
      <c r="E659" s="60">
        <v>297.992302</v>
      </c>
      <c r="F659" s="57">
        <v>8</v>
      </c>
      <c r="G659" s="57" t="s">
        <v>279</v>
      </c>
      <c r="H659" s="61" t="s">
        <v>432</v>
      </c>
      <c r="I659" s="61" t="s">
        <v>437</v>
      </c>
      <c r="J659" s="62">
        <v>7.27</v>
      </c>
      <c r="K659" s="57" t="s">
        <v>105</v>
      </c>
      <c r="L659" s="57">
        <v>1960</v>
      </c>
      <c r="M659" s="65">
        <f>E659*'Unit Prices'!$D$9</f>
        <v>39264.275328681608</v>
      </c>
      <c r="N659" s="65">
        <f>E659*(F659/12+2)*J659/27*'Unit Prices'!$D$37</f>
        <v>9759.0181757099235</v>
      </c>
      <c r="O659" s="65">
        <f>E659*(F659/12+4)/9*'Unit Prices'!$D$38</f>
        <v>10962.675162993726</v>
      </c>
      <c r="P659" s="65">
        <v>0</v>
      </c>
      <c r="Q659" s="64">
        <f t="shared" si="20"/>
        <v>59985.968667385263</v>
      </c>
      <c r="R659" s="99">
        <v>13288.27</v>
      </c>
      <c r="S659" s="26">
        <v>824</v>
      </c>
      <c r="T659" s="53">
        <f t="shared" si="21"/>
        <v>3719.7045350467329</v>
      </c>
    </row>
    <row r="660" spans="2:20" x14ac:dyDescent="0.25">
      <c r="B660" s="50"/>
      <c r="C660" s="51"/>
      <c r="D660" s="57">
        <v>789</v>
      </c>
      <c r="E660" s="60">
        <v>70.709549999999993</v>
      </c>
      <c r="F660" s="57">
        <v>8</v>
      </c>
      <c r="G660" s="57" t="s">
        <v>279</v>
      </c>
      <c r="H660" s="61" t="s">
        <v>374</v>
      </c>
      <c r="I660" s="61" t="s">
        <v>373</v>
      </c>
      <c r="J660" s="62">
        <v>6.16</v>
      </c>
      <c r="K660" s="57" t="s">
        <v>105</v>
      </c>
      <c r="L660" s="57">
        <v>1960</v>
      </c>
      <c r="M660" s="65">
        <f>E660*'Unit Prices'!$D$9</f>
        <v>9316.8824192216143</v>
      </c>
      <c r="N660" s="65">
        <f>E660*(F660/12+2)*J660/27*'Unit Prices'!$D$37</f>
        <v>1962.1195111933387</v>
      </c>
      <c r="O660" s="65">
        <f>E660*(F660/12+4)/9*'Unit Prices'!$D$38</f>
        <v>2601.2948065063201</v>
      </c>
      <c r="P660" s="65">
        <v>0</v>
      </c>
      <c r="Q660" s="64">
        <f t="shared" si="20"/>
        <v>13880.296736921275</v>
      </c>
      <c r="R660" s="99">
        <v>13288.27</v>
      </c>
      <c r="S660" s="26">
        <v>824</v>
      </c>
      <c r="T660" s="53">
        <f t="shared" si="21"/>
        <v>860.71132745068621</v>
      </c>
    </row>
    <row r="661" spans="2:20" x14ac:dyDescent="0.25">
      <c r="B661" s="50"/>
      <c r="C661" s="51"/>
      <c r="D661" s="57">
        <v>795</v>
      </c>
      <c r="E661" s="60">
        <v>171.31500500000001</v>
      </c>
      <c r="F661" s="57">
        <v>10</v>
      </c>
      <c r="G661" s="57" t="s">
        <v>279</v>
      </c>
      <c r="H661" s="61" t="s">
        <v>358</v>
      </c>
      <c r="I661" s="61" t="s">
        <v>427</v>
      </c>
      <c r="J661" s="62">
        <v>7.77</v>
      </c>
      <c r="K661" s="57" t="s">
        <v>105</v>
      </c>
      <c r="L661" s="63">
        <v>32264</v>
      </c>
      <c r="M661" s="65">
        <f>E661*'Unit Prices'!$D$12</f>
        <v>25698.413191008716</v>
      </c>
      <c r="N661" s="65">
        <f>E661*(F661/12+2)*J661/27*'Unit Prices'!$D$37</f>
        <v>6371.0649369375788</v>
      </c>
      <c r="O661" s="65">
        <f>E661*(F661/12+4)/9*'Unit Prices'!$D$38</f>
        <v>6527.4998470655282</v>
      </c>
      <c r="P661" s="65">
        <v>0</v>
      </c>
      <c r="Q661" s="64">
        <f t="shared" si="20"/>
        <v>38596.977975011825</v>
      </c>
      <c r="R661" s="99">
        <v>13288.27</v>
      </c>
      <c r="S661" s="26">
        <v>4519</v>
      </c>
      <c r="T661" s="53">
        <f t="shared" si="21"/>
        <v>13125.842827477049</v>
      </c>
    </row>
    <row r="662" spans="2:20" x14ac:dyDescent="0.25">
      <c r="B662" s="50"/>
      <c r="C662" s="51"/>
      <c r="D662" s="57">
        <v>800</v>
      </c>
      <c r="E662" s="60">
        <v>137.826482</v>
      </c>
      <c r="F662" s="57">
        <v>8</v>
      </c>
      <c r="G662" s="57" t="s">
        <v>279</v>
      </c>
      <c r="H662" s="61" t="s">
        <v>410</v>
      </c>
      <c r="I662" s="61" t="s">
        <v>171</v>
      </c>
      <c r="J662" s="62">
        <v>6.5299999999999994</v>
      </c>
      <c r="K662" s="57" t="s">
        <v>105</v>
      </c>
      <c r="L662" s="57">
        <v>1960</v>
      </c>
      <c r="M662" s="65">
        <f>E662*'Unit Prices'!$D$9</f>
        <v>18160.391729956766</v>
      </c>
      <c r="N662" s="65">
        <f>E662*(F662/12+2)*J662/27*'Unit Prices'!$D$37</f>
        <v>4054.2686494570157</v>
      </c>
      <c r="O662" s="65">
        <f>E662*(F662/12+4)/9*'Unit Prices'!$D$38</f>
        <v>5070.4227622101516</v>
      </c>
      <c r="P662" s="65">
        <v>0</v>
      </c>
      <c r="Q662" s="64">
        <f t="shared" si="20"/>
        <v>27285.083141623931</v>
      </c>
      <c r="R662" s="99">
        <v>13288.27</v>
      </c>
      <c r="S662" s="26">
        <v>824</v>
      </c>
      <c r="T662" s="53">
        <f t="shared" si="21"/>
        <v>1691.9364604044108</v>
      </c>
    </row>
    <row r="663" spans="2:20" x14ac:dyDescent="0.25">
      <c r="B663" s="50"/>
      <c r="C663" s="51"/>
      <c r="D663" s="57">
        <v>801</v>
      </c>
      <c r="E663" s="60">
        <v>49.681821999999997</v>
      </c>
      <c r="F663" s="57">
        <v>8</v>
      </c>
      <c r="G663" s="57" t="s">
        <v>279</v>
      </c>
      <c r="H663" s="61" t="s">
        <v>482</v>
      </c>
      <c r="I663" s="61" t="s">
        <v>410</v>
      </c>
      <c r="J663" s="62">
        <v>7.26</v>
      </c>
      <c r="K663" s="57" t="s">
        <v>105</v>
      </c>
      <c r="L663" s="57">
        <v>1960</v>
      </c>
      <c r="M663" s="65">
        <f>E663*'Unit Prices'!$D$9</f>
        <v>6546.2118475750121</v>
      </c>
      <c r="N663" s="65">
        <f>E663*(F663/12+2)*J663/27*'Unit Prices'!$D$37</f>
        <v>1624.803350885285</v>
      </c>
      <c r="O663" s="65">
        <f>E663*(F663/12+4)/9*'Unit Prices'!$D$38</f>
        <v>1827.7172679839066</v>
      </c>
      <c r="P663" s="65">
        <v>0</v>
      </c>
      <c r="Q663" s="64">
        <f t="shared" si="20"/>
        <v>9998.732466444204</v>
      </c>
      <c r="R663" s="99">
        <v>13288.27</v>
      </c>
      <c r="S663" s="26">
        <v>824</v>
      </c>
      <c r="T663" s="53">
        <f t="shared" si="21"/>
        <v>620.0171694547164</v>
      </c>
    </row>
    <row r="664" spans="2:20" x14ac:dyDescent="0.25">
      <c r="B664" s="50"/>
      <c r="C664" s="51"/>
      <c r="D664" s="57">
        <v>802</v>
      </c>
      <c r="E664" s="60">
        <v>68.463417000000007</v>
      </c>
      <c r="F664" s="57">
        <v>8</v>
      </c>
      <c r="G664" s="57" t="s">
        <v>279</v>
      </c>
      <c r="H664" s="61" t="s">
        <v>550</v>
      </c>
      <c r="I664" s="61" t="s">
        <v>482</v>
      </c>
      <c r="J664" s="62">
        <v>8</v>
      </c>
      <c r="K664" s="57" t="s">
        <v>105</v>
      </c>
      <c r="L664" s="57">
        <v>1960</v>
      </c>
      <c r="M664" s="65">
        <f>E664*'Unit Prices'!$D$9</f>
        <v>9020.9258326087256</v>
      </c>
      <c r="N664" s="65">
        <f>E664*(F664/12+2)*J664/27*'Unit Prices'!$D$37</f>
        <v>2467.2617661835834</v>
      </c>
      <c r="O664" s="65">
        <f>E664*(F664/12+4)/9*'Unit Prices'!$D$38</f>
        <v>2518.663052979075</v>
      </c>
      <c r="P664" s="65">
        <v>0</v>
      </c>
      <c r="Q664" s="64">
        <f t="shared" si="20"/>
        <v>14006.850651771383</v>
      </c>
      <c r="R664" s="99">
        <v>13288.27</v>
      </c>
      <c r="S664" s="26">
        <v>824</v>
      </c>
      <c r="T664" s="53">
        <f t="shared" si="21"/>
        <v>868.55888216145672</v>
      </c>
    </row>
    <row r="665" spans="2:20" x14ac:dyDescent="0.25">
      <c r="B665" s="50"/>
      <c r="C665" s="51"/>
      <c r="D665" s="57">
        <v>803</v>
      </c>
      <c r="E665" s="60">
        <v>177.41660300000001</v>
      </c>
      <c r="F665" s="57">
        <v>8</v>
      </c>
      <c r="G665" s="57" t="s">
        <v>279</v>
      </c>
      <c r="H665" s="61" t="s">
        <v>520</v>
      </c>
      <c r="I665" s="61" t="s">
        <v>484</v>
      </c>
      <c r="J665" s="62">
        <v>7.6850000000000005</v>
      </c>
      <c r="K665" s="57" t="s">
        <v>105</v>
      </c>
      <c r="L665" s="57">
        <v>1960</v>
      </c>
      <c r="M665" s="65">
        <f>E665*'Unit Prices'!$D$9</f>
        <v>23376.89363556579</v>
      </c>
      <c r="N665" s="65">
        <f>E665*(F665/12+2)*J665/27*'Unit Prices'!$D$37</f>
        <v>6141.9291483529287</v>
      </c>
      <c r="O665" s="65">
        <f>E665*(F665/12+4)/9*'Unit Prices'!$D$38</f>
        <v>6526.8819837192241</v>
      </c>
      <c r="P665" s="65">
        <v>0</v>
      </c>
      <c r="Q665" s="64">
        <f t="shared" si="20"/>
        <v>36045.704767637944</v>
      </c>
      <c r="R665" s="99">
        <v>13288.27</v>
      </c>
      <c r="S665" s="26">
        <v>824</v>
      </c>
      <c r="T665" s="53">
        <f t="shared" si="21"/>
        <v>2235.178900529088</v>
      </c>
    </row>
    <row r="666" spans="2:20" x14ac:dyDescent="0.25">
      <c r="B666" s="50"/>
      <c r="C666" s="51"/>
      <c r="D666" s="57">
        <v>811</v>
      </c>
      <c r="E666" s="60">
        <v>57.806398999999999</v>
      </c>
      <c r="F666" s="57">
        <v>8</v>
      </c>
      <c r="G666" s="57" t="s">
        <v>279</v>
      </c>
      <c r="H666" s="61" t="s">
        <v>586</v>
      </c>
      <c r="I666" s="61" t="s">
        <v>586</v>
      </c>
      <c r="J666" s="62">
        <v>8</v>
      </c>
      <c r="K666" s="57" t="s">
        <v>105</v>
      </c>
      <c r="L666" s="57">
        <v>1960</v>
      </c>
      <c r="M666" s="65">
        <f>E666*'Unit Prices'!$D$9</f>
        <v>7616.7281868094196</v>
      </c>
      <c r="N666" s="65">
        <f>E666*(F666/12+2)*J666/27*'Unit Prices'!$D$37</f>
        <v>2083.2077092128329</v>
      </c>
      <c r="O666" s="65">
        <f>E666*(F666/12+4)/9*'Unit Prices'!$D$38</f>
        <v>2126.6078698214333</v>
      </c>
      <c r="P666" s="65">
        <v>0</v>
      </c>
      <c r="Q666" s="64">
        <f t="shared" si="20"/>
        <v>11826.543765843686</v>
      </c>
      <c r="R666" s="99">
        <v>13288.27</v>
      </c>
      <c r="S666" s="26">
        <v>824</v>
      </c>
      <c r="T666" s="53">
        <f t="shared" si="21"/>
        <v>733.358974723963</v>
      </c>
    </row>
    <row r="667" spans="2:20" x14ac:dyDescent="0.25">
      <c r="B667" s="50"/>
      <c r="C667" s="51"/>
      <c r="D667" s="57">
        <v>822</v>
      </c>
      <c r="E667" s="60">
        <v>468.38823400000001</v>
      </c>
      <c r="F667" s="57">
        <v>8</v>
      </c>
      <c r="G667" s="57" t="s">
        <v>279</v>
      </c>
      <c r="H667" s="61" t="s">
        <v>443</v>
      </c>
      <c r="I667" s="61" t="s">
        <v>235</v>
      </c>
      <c r="J667" s="62">
        <v>6.7799999999999994</v>
      </c>
      <c r="K667" s="57" t="s">
        <v>105</v>
      </c>
      <c r="L667" s="57">
        <v>1960</v>
      </c>
      <c r="M667" s="65">
        <f>E667*'Unit Prices'!$D$9</f>
        <v>61716.10627878215</v>
      </c>
      <c r="N667" s="65">
        <f>E667*(F667/12+2)*J667/27*'Unit Prices'!$D$37</f>
        <v>14305.47694256899</v>
      </c>
      <c r="O667" s="65">
        <f>E667*(F667/12+4)/9*'Unit Prices'!$D$38</f>
        <v>17231.277536526071</v>
      </c>
      <c r="P667" s="65">
        <v>0</v>
      </c>
      <c r="Q667" s="64">
        <f t="shared" si="20"/>
        <v>93252.860757877221</v>
      </c>
      <c r="R667" s="99">
        <v>13288.27</v>
      </c>
      <c r="S667" s="26">
        <v>824</v>
      </c>
      <c r="T667" s="53">
        <f t="shared" si="21"/>
        <v>5782.570437272183</v>
      </c>
    </row>
    <row r="668" spans="2:20" x14ac:dyDescent="0.25">
      <c r="B668" s="50"/>
      <c r="C668" s="51"/>
      <c r="D668" s="57">
        <v>868</v>
      </c>
      <c r="E668" s="60">
        <v>136.78015099999999</v>
      </c>
      <c r="F668" s="57">
        <v>8</v>
      </c>
      <c r="G668" s="57" t="s">
        <v>279</v>
      </c>
      <c r="H668" s="61" t="s">
        <v>623</v>
      </c>
      <c r="I668" s="61" t="s">
        <v>397</v>
      </c>
      <c r="J668" s="62">
        <v>9.4749999999999996</v>
      </c>
      <c r="K668" s="57" t="s">
        <v>105</v>
      </c>
      <c r="L668" s="57">
        <v>1960</v>
      </c>
      <c r="M668" s="65">
        <f>E668*'Unit Prices'!$D$10</f>
        <v>18854.333129134106</v>
      </c>
      <c r="N668" s="65">
        <f>E668*(F668/12+2)*J668/27*'Unit Prices'!$D$37</f>
        <v>5838.0655685799229</v>
      </c>
      <c r="O668" s="65">
        <f>E668*(F668/12+4)/9*'Unit Prices'!$D$38</f>
        <v>5031.9298656185802</v>
      </c>
      <c r="P668" s="65">
        <v>0</v>
      </c>
      <c r="Q668" s="64">
        <f t="shared" si="20"/>
        <v>29724.328563332609</v>
      </c>
      <c r="R668" s="99">
        <v>13288.27</v>
      </c>
      <c r="S668" s="26">
        <v>824</v>
      </c>
      <c r="T668" s="53">
        <f t="shared" si="21"/>
        <v>1843.1930368803514</v>
      </c>
    </row>
    <row r="669" spans="2:20" x14ac:dyDescent="0.25">
      <c r="B669" s="50"/>
      <c r="C669" s="51"/>
      <c r="D669" s="57">
        <v>880</v>
      </c>
      <c r="E669" s="60">
        <v>167.792855</v>
      </c>
      <c r="F669" s="57">
        <v>8</v>
      </c>
      <c r="G669" s="57" t="s">
        <v>279</v>
      </c>
      <c r="H669" s="61" t="s">
        <v>406</v>
      </c>
      <c r="I669" s="61" t="s">
        <v>626</v>
      </c>
      <c r="J669" s="62">
        <v>9.48</v>
      </c>
      <c r="K669" s="57" t="s">
        <v>105</v>
      </c>
      <c r="L669" s="57">
        <v>1960</v>
      </c>
      <c r="M669" s="65">
        <f>E669*'Unit Prices'!$D$10</f>
        <v>23129.25056544568</v>
      </c>
      <c r="N669" s="65">
        <f>E669*(F669/12+2)*J669/27*'Unit Prices'!$D$37</f>
        <v>7165.5325281184678</v>
      </c>
      <c r="O669" s="65">
        <f>E669*(F669/12+4)/9*'Unit Prices'!$D$38</f>
        <v>6172.8392031962885</v>
      </c>
      <c r="P669" s="65">
        <v>0</v>
      </c>
      <c r="Q669" s="64">
        <f t="shared" si="20"/>
        <v>36467.622296760434</v>
      </c>
      <c r="R669" s="99">
        <v>13288.27</v>
      </c>
      <c r="S669" s="26">
        <v>824</v>
      </c>
      <c r="T669" s="53">
        <f t="shared" si="21"/>
        <v>2261.3418279829198</v>
      </c>
    </row>
    <row r="670" spans="2:20" x14ac:dyDescent="0.25">
      <c r="B670" s="50"/>
      <c r="C670" s="51"/>
      <c r="D670" s="57">
        <v>881</v>
      </c>
      <c r="E670" s="60">
        <v>66.785084999999995</v>
      </c>
      <c r="F670" s="57">
        <v>6</v>
      </c>
      <c r="G670" s="57" t="s">
        <v>64</v>
      </c>
      <c r="H670" s="61" t="s">
        <v>103</v>
      </c>
      <c r="I670" s="61" t="s">
        <v>104</v>
      </c>
      <c r="J670" s="62">
        <v>5.4249999999999998</v>
      </c>
      <c r="K670" s="57" t="s">
        <v>112</v>
      </c>
      <c r="L670" s="57">
        <v>1990</v>
      </c>
      <c r="M670" s="65">
        <f>E670*'Unit Prices'!$D$6</f>
        <v>8461.3310080941792</v>
      </c>
      <c r="N670" s="65">
        <v>0</v>
      </c>
      <c r="O670" s="65">
        <v>0</v>
      </c>
      <c r="P670" s="65">
        <f>E670*10/9*'Unit Prices'!$D$39</f>
        <v>1128.1774677458907</v>
      </c>
      <c r="Q670" s="64">
        <f t="shared" si="20"/>
        <v>9589.5084758400699</v>
      </c>
      <c r="R670" s="99">
        <v>13288.27</v>
      </c>
      <c r="S670" s="26">
        <v>4732</v>
      </c>
      <c r="T670" s="53">
        <f t="shared" si="21"/>
        <v>3414.8579241447687</v>
      </c>
    </row>
    <row r="671" spans="2:20" x14ac:dyDescent="0.25">
      <c r="B671" s="50"/>
      <c r="C671" s="51"/>
      <c r="D671" s="57">
        <v>882</v>
      </c>
      <c r="E671" s="60">
        <v>9.7938050000000008</v>
      </c>
      <c r="F671" s="57">
        <v>6</v>
      </c>
      <c r="G671" s="57" t="s">
        <v>102</v>
      </c>
      <c r="H671" s="61" t="s">
        <v>103</v>
      </c>
      <c r="I671" s="61" t="s">
        <v>104</v>
      </c>
      <c r="J671" s="62">
        <v>5.4249999999999998</v>
      </c>
      <c r="K671" s="57" t="s">
        <v>105</v>
      </c>
      <c r="L671" s="57">
        <v>1960</v>
      </c>
      <c r="M671" s="65">
        <f>E671*'Unit Prices'!$D$6</f>
        <v>1240.8253419716068</v>
      </c>
      <c r="N671" s="65">
        <f>E671*(F671/12+2)*J671/27*'Unit Prices'!$D$37</f>
        <v>224.3825826731989</v>
      </c>
      <c r="O671" s="65">
        <f>E671*(F671/12+4)/9*'Unit Prices'!$D$38</f>
        <v>347.43109575204994</v>
      </c>
      <c r="P671" s="65">
        <v>0</v>
      </c>
      <c r="Q671" s="64">
        <f t="shared" si="20"/>
        <v>1812.6390203968556</v>
      </c>
      <c r="R671" s="99">
        <v>13288.27</v>
      </c>
      <c r="S671" s="26">
        <v>824</v>
      </c>
      <c r="T671" s="53">
        <f t="shared" si="21"/>
        <v>112.40097866817946</v>
      </c>
    </row>
    <row r="672" spans="2:20" x14ac:dyDescent="0.25">
      <c r="B672" s="50"/>
      <c r="C672" s="51"/>
      <c r="D672" s="57">
        <v>883</v>
      </c>
      <c r="E672" s="60">
        <v>160.48339000000001</v>
      </c>
      <c r="F672" s="57">
        <v>8</v>
      </c>
      <c r="G672" s="57" t="s">
        <v>279</v>
      </c>
      <c r="H672" s="61" t="s">
        <v>537</v>
      </c>
      <c r="I672" s="61" t="s">
        <v>581</v>
      </c>
      <c r="J672" s="62">
        <v>8.129999999999999</v>
      </c>
      <c r="K672" s="57" t="s">
        <v>105</v>
      </c>
      <c r="L672" s="57">
        <v>1960</v>
      </c>
      <c r="M672" s="65">
        <f>E672*'Unit Prices'!$D$10</f>
        <v>22121.684137874287</v>
      </c>
      <c r="N672" s="65">
        <f>E672*(F672/12+2)*J672/27*'Unit Prices'!$D$37</f>
        <v>5877.4278444744423</v>
      </c>
      <c r="O672" s="65">
        <f>E672*(F672/12+4)/9*'Unit Prices'!$D$38</f>
        <v>5903.9353091276698</v>
      </c>
      <c r="P672" s="65">
        <v>0</v>
      </c>
      <c r="Q672" s="64">
        <f t="shared" si="20"/>
        <v>33903.047291476396</v>
      </c>
      <c r="R672" s="99">
        <v>13288.27</v>
      </c>
      <c r="S672" s="26">
        <v>824</v>
      </c>
      <c r="T672" s="53">
        <f t="shared" si="21"/>
        <v>2102.3136170605017</v>
      </c>
    </row>
    <row r="673" spans="2:20" x14ac:dyDescent="0.25">
      <c r="B673" s="50"/>
      <c r="C673" s="51"/>
      <c r="D673" s="57">
        <v>885</v>
      </c>
      <c r="E673" s="60">
        <v>29.666864</v>
      </c>
      <c r="F673" s="57">
        <v>8</v>
      </c>
      <c r="G673" s="57" t="s">
        <v>279</v>
      </c>
      <c r="H673" s="61" t="s">
        <v>464</v>
      </c>
      <c r="I673" s="61" t="s">
        <v>595</v>
      </c>
      <c r="J673" s="62">
        <v>8.1750000000000007</v>
      </c>
      <c r="K673" s="57" t="s">
        <v>105</v>
      </c>
      <c r="L673" s="57">
        <v>1960</v>
      </c>
      <c r="M673" s="65">
        <f>E673*'Unit Prices'!$D$10</f>
        <v>4089.4013690094262</v>
      </c>
      <c r="N673" s="65">
        <f>E673*(F673/12+2)*J673/27*'Unit Prices'!$D$37</f>
        <v>1092.5116402500676</v>
      </c>
      <c r="O673" s="65">
        <f>E673*(F673/12+4)/9*'Unit Prices'!$D$38</f>
        <v>1091.3979688532784</v>
      </c>
      <c r="P673" s="65">
        <v>0</v>
      </c>
      <c r="Q673" s="64">
        <f t="shared" si="20"/>
        <v>6273.3109781127714</v>
      </c>
      <c r="R673" s="99">
        <v>13288.27</v>
      </c>
      <c r="S673" s="26">
        <v>824</v>
      </c>
      <c r="T673" s="53">
        <f t="shared" si="21"/>
        <v>389.00535931049893</v>
      </c>
    </row>
    <row r="674" spans="2:20" x14ac:dyDescent="0.25">
      <c r="B674" s="50"/>
      <c r="C674" s="51"/>
      <c r="D674" s="57">
        <v>886</v>
      </c>
      <c r="E674" s="60">
        <v>208.50516300000001</v>
      </c>
      <c r="F674" s="57">
        <v>10</v>
      </c>
      <c r="G674" s="57" t="s">
        <v>279</v>
      </c>
      <c r="H674" s="61" t="s">
        <v>637</v>
      </c>
      <c r="I674" s="61" t="s">
        <v>714</v>
      </c>
      <c r="J674" s="62">
        <v>10.574999999999999</v>
      </c>
      <c r="K674" s="57" t="s">
        <v>105</v>
      </c>
      <c r="L674" s="57">
        <v>1960</v>
      </c>
      <c r="M674" s="65">
        <f>E674*'Unit Prices'!$D$13</f>
        <v>35081.171716418881</v>
      </c>
      <c r="N674" s="65">
        <f>E674*(F674/12+2)*J674/27*'Unit Prices'!$D$37</f>
        <v>10553.409714389565</v>
      </c>
      <c r="O674" s="65">
        <f>E674*(F674/12+4)/9*'Unit Prices'!$D$38</f>
        <v>7944.5313012416691</v>
      </c>
      <c r="P674" s="65">
        <v>0</v>
      </c>
      <c r="Q674" s="64">
        <f t="shared" si="20"/>
        <v>53579.112732050111</v>
      </c>
      <c r="R674" s="99">
        <v>13288.27</v>
      </c>
      <c r="S674" s="26">
        <v>824</v>
      </c>
      <c r="T674" s="53">
        <f t="shared" si="21"/>
        <v>3322.4181094460969</v>
      </c>
    </row>
    <row r="675" spans="2:20" x14ac:dyDescent="0.25">
      <c r="B675" s="50"/>
      <c r="C675" s="51"/>
      <c r="D675" s="57">
        <v>888</v>
      </c>
      <c r="E675" s="60">
        <v>140.86868100000001</v>
      </c>
      <c r="F675" s="57">
        <v>8</v>
      </c>
      <c r="G675" s="57" t="s">
        <v>279</v>
      </c>
      <c r="H675" s="61" t="s">
        <v>388</v>
      </c>
      <c r="I675" s="61" t="s">
        <v>389</v>
      </c>
      <c r="J675" s="62">
        <v>6.33</v>
      </c>
      <c r="K675" s="57" t="s">
        <v>105</v>
      </c>
      <c r="L675" s="57">
        <v>1960</v>
      </c>
      <c r="M675" s="65">
        <f>E675*'Unit Prices'!$D$9</f>
        <v>18561.240135566386</v>
      </c>
      <c r="N675" s="65">
        <f>E675*(F675/12+2)*J675/27*'Unit Prices'!$D$37</f>
        <v>4016.8427370302643</v>
      </c>
      <c r="O675" s="65">
        <f>E675*(F675/12+4)/9*'Unit Prices'!$D$38</f>
        <v>5182.3405506709578</v>
      </c>
      <c r="P675" s="65">
        <v>0</v>
      </c>
      <c r="Q675" s="64">
        <f t="shared" si="20"/>
        <v>27760.423423267606</v>
      </c>
      <c r="R675" s="99">
        <v>13288.27</v>
      </c>
      <c r="S675" s="26">
        <v>824</v>
      </c>
      <c r="T675" s="53">
        <f t="shared" si="21"/>
        <v>1721.4121101371741</v>
      </c>
    </row>
    <row r="676" spans="2:20" x14ac:dyDescent="0.25">
      <c r="B676" s="50"/>
      <c r="C676" s="51"/>
      <c r="D676" s="57">
        <v>889</v>
      </c>
      <c r="E676" s="60">
        <v>191.58437499999999</v>
      </c>
      <c r="F676" s="57">
        <v>8</v>
      </c>
      <c r="G676" s="57" t="s">
        <v>279</v>
      </c>
      <c r="H676" s="61" t="s">
        <v>566</v>
      </c>
      <c r="I676" s="61" t="s">
        <v>631</v>
      </c>
      <c r="J676" s="62">
        <v>10.254999999999999</v>
      </c>
      <c r="K676" s="57" t="s">
        <v>105</v>
      </c>
      <c r="L676" s="57">
        <v>1960</v>
      </c>
      <c r="M676" s="65">
        <f>E676*'Unit Prices'!$D$10</f>
        <v>26408.770586800656</v>
      </c>
      <c r="N676" s="65">
        <f>E676*(F676/12+2)*J676/27*'Unit Prices'!$D$37</f>
        <v>8850.3902734523108</v>
      </c>
      <c r="O676" s="65">
        <f>E676*(F676/12+4)/9*'Unit Prices'!$D$38</f>
        <v>7048.0923679369944</v>
      </c>
      <c r="P676" s="65">
        <v>0</v>
      </c>
      <c r="Q676" s="64">
        <f t="shared" si="20"/>
        <v>42307.253228189962</v>
      </c>
      <c r="R676" s="99">
        <v>13288.27</v>
      </c>
      <c r="S676" s="26">
        <v>824</v>
      </c>
      <c r="T676" s="53">
        <f t="shared" si="21"/>
        <v>2623.4548711027492</v>
      </c>
    </row>
    <row r="677" spans="2:20" x14ac:dyDescent="0.25">
      <c r="B677" s="50"/>
      <c r="C677" s="51"/>
      <c r="D677" s="57">
        <v>890</v>
      </c>
      <c r="E677" s="60">
        <v>202.56265500000001</v>
      </c>
      <c r="F677" s="57">
        <v>8</v>
      </c>
      <c r="G677" s="57" t="s">
        <v>279</v>
      </c>
      <c r="H677" s="61" t="s">
        <v>493</v>
      </c>
      <c r="I677" s="61" t="s">
        <v>339</v>
      </c>
      <c r="J677" s="62">
        <v>7.3250000000000002</v>
      </c>
      <c r="K677" s="57" t="s">
        <v>105</v>
      </c>
      <c r="L677" s="57">
        <v>1960</v>
      </c>
      <c r="M677" s="65">
        <f>E677*'Unit Prices'!$D$9</f>
        <v>26690.205766552801</v>
      </c>
      <c r="N677" s="65">
        <f>E677*(F677/12+2)*J677/27*'Unit Prices'!$D$37</f>
        <v>6683.957512478607</v>
      </c>
      <c r="O677" s="65">
        <f>E677*(F677/12+4)/9*'Unit Prices'!$D$38</f>
        <v>7451.9662823993585</v>
      </c>
      <c r="P677" s="65">
        <v>0</v>
      </c>
      <c r="Q677" s="64">
        <f t="shared" si="20"/>
        <v>40826.129561430767</v>
      </c>
      <c r="R677" s="99">
        <v>13288.27</v>
      </c>
      <c r="S677" s="26">
        <v>824</v>
      </c>
      <c r="T677" s="53">
        <f t="shared" si="21"/>
        <v>2531.6110192386932</v>
      </c>
    </row>
    <row r="678" spans="2:20" x14ac:dyDescent="0.25">
      <c r="B678" s="50"/>
      <c r="C678" s="51"/>
      <c r="D678" s="57">
        <v>892</v>
      </c>
      <c r="E678" s="60">
        <v>274.68291399999998</v>
      </c>
      <c r="F678" s="57">
        <v>8</v>
      </c>
      <c r="G678" s="57" t="s">
        <v>233</v>
      </c>
      <c r="H678" s="61" t="s">
        <v>245</v>
      </c>
      <c r="I678" s="61" t="s">
        <v>246</v>
      </c>
      <c r="J678" s="62">
        <v>8</v>
      </c>
      <c r="K678" s="57" t="s">
        <v>105</v>
      </c>
      <c r="L678" s="57">
        <v>1960</v>
      </c>
      <c r="M678" s="65">
        <f>E678*'Unit Prices'!$D$9</f>
        <v>36192.967036378577</v>
      </c>
      <c r="N678" s="65">
        <f>E678*(F678/12+2)*J678/27*'Unit Prices'!$D$37</f>
        <v>9898.9311552488434</v>
      </c>
      <c r="O678" s="65">
        <f>E678*(F678/12+4)/9*'Unit Prices'!$D$38</f>
        <v>10105.158887649861</v>
      </c>
      <c r="P678" s="65">
        <v>0</v>
      </c>
      <c r="Q678" s="64">
        <f t="shared" si="20"/>
        <v>56197.057079277278</v>
      </c>
      <c r="R678" s="99">
        <v>13288.27</v>
      </c>
      <c r="S678" s="26">
        <v>824</v>
      </c>
      <c r="T678" s="53">
        <f t="shared" si="21"/>
        <v>3484.7557306801018</v>
      </c>
    </row>
    <row r="679" spans="2:20" x14ac:dyDescent="0.25">
      <c r="B679" s="50"/>
      <c r="C679" s="51"/>
      <c r="D679" s="57">
        <v>895</v>
      </c>
      <c r="E679" s="60">
        <v>63.367798999999998</v>
      </c>
      <c r="F679" s="57">
        <v>8</v>
      </c>
      <c r="G679" s="57" t="s">
        <v>279</v>
      </c>
      <c r="H679" s="61" t="s">
        <v>318</v>
      </c>
      <c r="I679" s="61" t="s">
        <v>398</v>
      </c>
      <c r="J679" s="62">
        <v>6.42</v>
      </c>
      <c r="K679" s="57" t="s">
        <v>105</v>
      </c>
      <c r="L679" s="57">
        <v>1960</v>
      </c>
      <c r="M679" s="65">
        <f>E679*'Unit Prices'!$D$9</f>
        <v>8349.5133606120962</v>
      </c>
      <c r="N679" s="65">
        <f>E679*(F679/12+2)*J679/27*'Unit Prices'!$D$37</f>
        <v>1832.6111376112708</v>
      </c>
      <c r="O679" s="65">
        <f>E679*(F679/12+4)/9*'Unit Prices'!$D$38</f>
        <v>2331.20316051278</v>
      </c>
      <c r="P679" s="65">
        <v>0</v>
      </c>
      <c r="Q679" s="64">
        <f t="shared" si="20"/>
        <v>12513.327658736147</v>
      </c>
      <c r="R679" s="99">
        <v>13288.27</v>
      </c>
      <c r="S679" s="26">
        <v>824</v>
      </c>
      <c r="T679" s="53">
        <f t="shared" si="21"/>
        <v>775.94615332158253</v>
      </c>
    </row>
    <row r="680" spans="2:20" x14ac:dyDescent="0.25">
      <c r="B680" s="50"/>
      <c r="C680" s="51"/>
      <c r="D680" s="57">
        <v>896</v>
      </c>
      <c r="E680" s="60">
        <v>174.786023</v>
      </c>
      <c r="F680" s="57">
        <v>8</v>
      </c>
      <c r="G680" s="57" t="s">
        <v>279</v>
      </c>
      <c r="H680" s="61" t="s">
        <v>570</v>
      </c>
      <c r="I680" s="61" t="s">
        <v>526</v>
      </c>
      <c r="J680" s="62">
        <v>8</v>
      </c>
      <c r="K680" s="57" t="s">
        <v>105</v>
      </c>
      <c r="L680" s="57">
        <v>1960</v>
      </c>
      <c r="M680" s="65">
        <f>E680*'Unit Prices'!$D$9</f>
        <v>23030.281267726423</v>
      </c>
      <c r="N680" s="65">
        <f>E680*(F680/12+2)*J680/27*'Unit Prices'!$D$37</f>
        <v>6298.8803467285952</v>
      </c>
      <c r="O680" s="65">
        <f>E680*(F680/12+4)/9*'Unit Prices'!$D$38</f>
        <v>6430.1070206187742</v>
      </c>
      <c r="P680" s="65">
        <v>0</v>
      </c>
      <c r="Q680" s="64">
        <f t="shared" si="20"/>
        <v>35759.268635073793</v>
      </c>
      <c r="R680" s="99">
        <v>13288.27</v>
      </c>
      <c r="S680" s="26">
        <v>824</v>
      </c>
      <c r="T680" s="53">
        <f t="shared" si="21"/>
        <v>2217.4171171492458</v>
      </c>
    </row>
    <row r="681" spans="2:20" x14ac:dyDescent="0.25">
      <c r="B681" s="50"/>
      <c r="C681" s="51"/>
      <c r="D681" s="57">
        <v>897</v>
      </c>
      <c r="E681" s="60">
        <v>26.539161</v>
      </c>
      <c r="F681" s="57">
        <v>8</v>
      </c>
      <c r="G681" s="57" t="s">
        <v>279</v>
      </c>
      <c r="H681" s="61" t="s">
        <v>303</v>
      </c>
      <c r="I681" s="61" t="s">
        <v>206</v>
      </c>
      <c r="J681" s="62">
        <v>5.7750000000000004</v>
      </c>
      <c r="K681" s="57" t="s">
        <v>105</v>
      </c>
      <c r="L681" s="63">
        <v>32264</v>
      </c>
      <c r="M681" s="65">
        <f>E681*'Unit Prices'!$D$9</f>
        <v>3496.8719577736242</v>
      </c>
      <c r="N681" s="65">
        <f>E681*(F681/12+2)*J681/27*'Unit Prices'!$D$37</f>
        <v>690.40805320145932</v>
      </c>
      <c r="O681" s="65">
        <f>E681*(F681/12+4)/9*'Unit Prices'!$D$38</f>
        <v>976.33462068893232</v>
      </c>
      <c r="P681" s="65">
        <v>0</v>
      </c>
      <c r="Q681" s="64">
        <f t="shared" si="20"/>
        <v>5163.6146316640152</v>
      </c>
      <c r="R681" s="99">
        <v>13288.27</v>
      </c>
      <c r="S681" s="26">
        <v>4519</v>
      </c>
      <c r="T681" s="53">
        <f t="shared" si="21"/>
        <v>1756.0129738852149</v>
      </c>
    </row>
    <row r="682" spans="2:20" ht="15.75" thickBot="1" x14ac:dyDescent="0.3">
      <c r="B682" s="14"/>
      <c r="C682" s="44"/>
      <c r="D682" s="58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18"/>
      <c r="R682" s="18"/>
      <c r="S682" s="18"/>
      <c r="T682" s="54"/>
    </row>
    <row r="683" spans="2:20" ht="30.75" customHeight="1" thickBot="1" x14ac:dyDescent="0.3">
      <c r="B683" s="154" t="s">
        <v>856</v>
      </c>
      <c r="C683" s="155"/>
      <c r="D683" s="155"/>
      <c r="E683" s="155"/>
      <c r="F683" s="155"/>
      <c r="G683" s="155"/>
      <c r="H683" s="155"/>
      <c r="I683" s="155"/>
      <c r="J683" s="155"/>
      <c r="K683" s="155"/>
      <c r="L683" s="155"/>
      <c r="M683" s="155"/>
      <c r="N683" s="155"/>
      <c r="O683" s="155"/>
      <c r="P683" s="155"/>
      <c r="Q683" s="155"/>
      <c r="R683" s="155"/>
      <c r="S683" s="156"/>
      <c r="T683" s="55">
        <f>SUM(T4:T682)</f>
        <v>3221022.9310726933</v>
      </c>
    </row>
    <row r="684" spans="2:20" x14ac:dyDescent="0.25">
      <c r="B684" s="40" t="s">
        <v>74</v>
      </c>
      <c r="C684" s="40"/>
    </row>
    <row r="685" spans="2:20" x14ac:dyDescent="0.25">
      <c r="B685" s="39" t="s">
        <v>90</v>
      </c>
      <c r="C685" s="39"/>
    </row>
    <row r="686" spans="2:20" x14ac:dyDescent="0.25">
      <c r="B686" s="39" t="s">
        <v>89</v>
      </c>
      <c r="C686" s="39"/>
    </row>
    <row r="687" spans="2:20" x14ac:dyDescent="0.25">
      <c r="B687" s="39" t="s">
        <v>92</v>
      </c>
      <c r="C687" s="39"/>
    </row>
    <row r="688" spans="2:20" x14ac:dyDescent="0.25">
      <c r="B688" s="39" t="s">
        <v>88</v>
      </c>
      <c r="C688" s="39"/>
    </row>
    <row r="689" spans="2:3" x14ac:dyDescent="0.25">
      <c r="B689" s="39" t="s">
        <v>885</v>
      </c>
      <c r="C689" s="2"/>
    </row>
    <row r="690" spans="2:3" x14ac:dyDescent="0.25">
      <c r="B690" s="2"/>
      <c r="C690" s="2"/>
    </row>
    <row r="691" spans="2:3" x14ac:dyDescent="0.25">
      <c r="B691" s="2"/>
      <c r="C691" s="2"/>
    </row>
    <row r="692" spans="2:3" x14ac:dyDescent="0.25">
      <c r="B692" s="2"/>
      <c r="C692" s="2"/>
    </row>
    <row r="693" spans="2:3" x14ac:dyDescent="0.25">
      <c r="B693" s="2"/>
      <c r="C693" s="2"/>
    </row>
    <row r="694" spans="2:3" x14ac:dyDescent="0.25">
      <c r="B694" s="2"/>
      <c r="C694" s="2"/>
    </row>
    <row r="695" spans="2:3" x14ac:dyDescent="0.25">
      <c r="B695" s="2"/>
      <c r="C695" s="2"/>
    </row>
    <row r="696" spans="2:3" x14ac:dyDescent="0.25">
      <c r="B696" s="2"/>
      <c r="C696" s="2"/>
    </row>
    <row r="697" spans="2:3" x14ac:dyDescent="0.25">
      <c r="B697" s="2"/>
      <c r="C697" s="2"/>
    </row>
    <row r="698" spans="2:3" x14ac:dyDescent="0.25">
      <c r="B698" s="2"/>
      <c r="C698" s="2"/>
    </row>
    <row r="699" spans="2:3" x14ac:dyDescent="0.25">
      <c r="B699" s="2"/>
      <c r="C699" s="2"/>
    </row>
    <row r="700" spans="2:3" x14ac:dyDescent="0.25">
      <c r="B700" s="2"/>
      <c r="C700" s="2"/>
    </row>
    <row r="701" spans="2:3" x14ac:dyDescent="0.25">
      <c r="B701" s="2"/>
      <c r="C701" s="2"/>
    </row>
    <row r="702" spans="2:3" x14ac:dyDescent="0.25">
      <c r="B702" s="2"/>
      <c r="C702" s="2"/>
    </row>
    <row r="703" spans="2:3" x14ac:dyDescent="0.25">
      <c r="B703" s="2"/>
      <c r="C703" s="2"/>
    </row>
    <row r="704" spans="2:3" x14ac:dyDescent="0.25">
      <c r="B704" s="2"/>
      <c r="C704" s="2"/>
    </row>
  </sheetData>
  <sortState xmlns:xlrd2="http://schemas.microsoft.com/office/spreadsheetml/2017/richdata2" ref="D6:T681">
    <sortCondition ref="D6:D681"/>
  </sortState>
  <mergeCells count="2">
    <mergeCell ref="B2:T2"/>
    <mergeCell ref="B683:S683"/>
  </mergeCells>
  <printOptions horizontalCentered="1"/>
  <pageMargins left="0.7" right="0.7" top="0.75" bottom="0.75" header="0.3" footer="0.3"/>
  <pageSetup paperSize="4" scale="53" fitToHeight="8" orientation="portrait" verticalDpi="1200" r:id="rId1"/>
  <ignoredErrors>
    <ignoredError sqref="B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7D778-CA48-4584-9B78-D4E6E8890222}">
  <sheetPr>
    <pageSetUpPr fitToPage="1"/>
  </sheetPr>
  <dimension ref="B1:T699"/>
  <sheetViews>
    <sheetView topLeftCell="A66" zoomScaleNormal="100" workbookViewId="0">
      <selection activeCell="P5" sqref="P5"/>
    </sheetView>
  </sheetViews>
  <sheetFormatPr defaultRowHeight="15" x14ac:dyDescent="0.25"/>
  <cols>
    <col min="1" max="1" width="9.140625" style="67"/>
    <col min="2" max="2" width="16.7109375" style="66" customWidth="1"/>
    <col min="3" max="3" width="9.28515625" style="66" customWidth="1"/>
    <col min="4" max="4" width="28.5703125" style="66" customWidth="1"/>
    <col min="5" max="5" width="14.28515625" style="66" customWidth="1"/>
    <col min="6" max="6" width="20.42578125" style="66" customWidth="1"/>
    <col min="7" max="9" width="14.28515625" style="67" customWidth="1"/>
    <col min="10" max="10" width="22.42578125" style="67" customWidth="1"/>
    <col min="11" max="16384" width="9.140625" style="67"/>
  </cols>
  <sheetData>
    <row r="1" spans="2:10" ht="15.75" thickBot="1" x14ac:dyDescent="0.3"/>
    <row r="2" spans="2:10" ht="72" customHeight="1" thickBot="1" x14ac:dyDescent="0.3">
      <c r="B2" s="157" t="s">
        <v>858</v>
      </c>
      <c r="C2" s="158"/>
      <c r="D2" s="159"/>
      <c r="E2" s="160"/>
      <c r="F2" s="160"/>
      <c r="G2" s="160"/>
      <c r="H2" s="160"/>
      <c r="I2" s="160"/>
      <c r="J2" s="161"/>
    </row>
    <row r="3" spans="2:10" ht="58.5" customHeight="1" thickBot="1" x14ac:dyDescent="0.3">
      <c r="B3" s="68" t="s">
        <v>0</v>
      </c>
      <c r="C3" s="69" t="s">
        <v>75</v>
      </c>
      <c r="D3" s="94" t="s">
        <v>93</v>
      </c>
      <c r="E3" s="70" t="s">
        <v>790</v>
      </c>
      <c r="F3" s="70" t="s">
        <v>11</v>
      </c>
      <c r="G3" s="70" t="s">
        <v>15</v>
      </c>
      <c r="H3" s="70" t="s">
        <v>16</v>
      </c>
      <c r="I3" s="70" t="s">
        <v>17</v>
      </c>
      <c r="J3" s="71" t="s">
        <v>2</v>
      </c>
    </row>
    <row r="4" spans="2:10" x14ac:dyDescent="0.25">
      <c r="B4" s="72" t="s">
        <v>843</v>
      </c>
      <c r="C4" s="73" t="s">
        <v>882</v>
      </c>
      <c r="D4" s="95" t="s">
        <v>789</v>
      </c>
      <c r="E4" s="89"/>
      <c r="F4" s="89"/>
      <c r="G4" s="74"/>
      <c r="H4" s="74"/>
      <c r="I4" s="74"/>
      <c r="J4" s="75"/>
    </row>
    <row r="5" spans="2:10" x14ac:dyDescent="0.25">
      <c r="B5" s="76"/>
      <c r="C5" s="77"/>
      <c r="D5" s="96"/>
      <c r="E5" s="90"/>
      <c r="F5" s="90"/>
      <c r="G5" s="78"/>
      <c r="H5" s="78"/>
      <c r="I5" s="78"/>
      <c r="J5" s="79"/>
    </row>
    <row r="6" spans="2:10" x14ac:dyDescent="0.25">
      <c r="B6" s="76"/>
      <c r="C6" s="77"/>
      <c r="D6" s="97" t="s">
        <v>165</v>
      </c>
      <c r="E6" s="91">
        <v>8</v>
      </c>
      <c r="F6" s="91">
        <v>1960</v>
      </c>
      <c r="G6" s="80">
        <f>'Unit Prices'!$D$33</f>
        <v>5473.2205484153919</v>
      </c>
      <c r="H6" s="99">
        <v>13288.27</v>
      </c>
      <c r="I6" s="26">
        <v>824</v>
      </c>
      <c r="J6" s="79">
        <f t="shared" ref="J6:J69" si="0">G6*I6/H6</f>
        <v>339.39209030929402</v>
      </c>
    </row>
    <row r="7" spans="2:10" x14ac:dyDescent="0.25">
      <c r="B7" s="76"/>
      <c r="C7" s="77"/>
      <c r="D7" s="97" t="s">
        <v>175</v>
      </c>
      <c r="E7" s="91">
        <v>8</v>
      </c>
      <c r="F7" s="91">
        <v>1960</v>
      </c>
      <c r="G7" s="80">
        <f>'Unit Prices'!$D$33</f>
        <v>5473.2205484153919</v>
      </c>
      <c r="H7" s="99">
        <v>13288.27</v>
      </c>
      <c r="I7" s="26">
        <v>824</v>
      </c>
      <c r="J7" s="79">
        <f t="shared" si="0"/>
        <v>339.39209030929402</v>
      </c>
    </row>
    <row r="8" spans="2:10" x14ac:dyDescent="0.25">
      <c r="B8" s="76"/>
      <c r="C8" s="77"/>
      <c r="D8" s="97" t="s">
        <v>791</v>
      </c>
      <c r="E8" s="91">
        <v>8</v>
      </c>
      <c r="F8" s="91">
        <v>1960</v>
      </c>
      <c r="G8" s="80">
        <f>'Unit Prices'!$D$33</f>
        <v>5473.2205484153919</v>
      </c>
      <c r="H8" s="99">
        <v>13288.27</v>
      </c>
      <c r="I8" s="26">
        <v>824</v>
      </c>
      <c r="J8" s="79">
        <f t="shared" si="0"/>
        <v>339.39209030929402</v>
      </c>
    </row>
    <row r="9" spans="2:10" x14ac:dyDescent="0.25">
      <c r="B9" s="76"/>
      <c r="C9" s="77"/>
      <c r="D9" s="97" t="s">
        <v>792</v>
      </c>
      <c r="E9" s="91">
        <v>8</v>
      </c>
      <c r="F9" s="91">
        <v>1960</v>
      </c>
      <c r="G9" s="80">
        <f>'Unit Prices'!$D$33</f>
        <v>5473.2205484153919</v>
      </c>
      <c r="H9" s="99">
        <v>13288.27</v>
      </c>
      <c r="I9" s="26">
        <v>824</v>
      </c>
      <c r="J9" s="79">
        <f t="shared" si="0"/>
        <v>339.39209030929402</v>
      </c>
    </row>
    <row r="10" spans="2:10" x14ac:dyDescent="0.25">
      <c r="B10" s="76"/>
      <c r="C10" s="77"/>
      <c r="D10" s="97" t="s">
        <v>127</v>
      </c>
      <c r="E10" s="91">
        <v>8</v>
      </c>
      <c r="F10" s="91">
        <v>1960</v>
      </c>
      <c r="G10" s="80">
        <f>'Unit Prices'!$D$33</f>
        <v>5473.2205484153919</v>
      </c>
      <c r="H10" s="99">
        <v>13288.27</v>
      </c>
      <c r="I10" s="26">
        <v>824</v>
      </c>
      <c r="J10" s="79">
        <f t="shared" si="0"/>
        <v>339.39209030929402</v>
      </c>
    </row>
    <row r="11" spans="2:10" x14ac:dyDescent="0.25">
      <c r="B11" s="76"/>
      <c r="C11" s="77"/>
      <c r="D11" s="97" t="s">
        <v>131</v>
      </c>
      <c r="E11" s="91">
        <v>8</v>
      </c>
      <c r="F11" s="91">
        <v>1960</v>
      </c>
      <c r="G11" s="80">
        <f>'Unit Prices'!$D$33</f>
        <v>5473.2205484153919</v>
      </c>
      <c r="H11" s="99">
        <v>13288.27</v>
      </c>
      <c r="I11" s="26">
        <v>824</v>
      </c>
      <c r="J11" s="79">
        <f t="shared" si="0"/>
        <v>339.39209030929402</v>
      </c>
    </row>
    <row r="12" spans="2:10" x14ac:dyDescent="0.25">
      <c r="B12" s="76"/>
      <c r="C12" s="77"/>
      <c r="D12" s="97" t="s">
        <v>129</v>
      </c>
      <c r="E12" s="91">
        <v>8</v>
      </c>
      <c r="F12" s="91">
        <v>1960</v>
      </c>
      <c r="G12" s="80">
        <f>'Unit Prices'!$D$33</f>
        <v>5473.2205484153919</v>
      </c>
      <c r="H12" s="99">
        <v>13288.27</v>
      </c>
      <c r="I12" s="26">
        <v>824</v>
      </c>
      <c r="J12" s="79">
        <f t="shared" si="0"/>
        <v>339.39209030929402</v>
      </c>
    </row>
    <row r="13" spans="2:10" x14ac:dyDescent="0.25">
      <c r="B13" s="76"/>
      <c r="C13" s="77"/>
      <c r="D13" s="97" t="s">
        <v>164</v>
      </c>
      <c r="E13" s="91">
        <v>8</v>
      </c>
      <c r="F13" s="91">
        <v>1960</v>
      </c>
      <c r="G13" s="80">
        <f>'Unit Prices'!$D$33</f>
        <v>5473.2205484153919</v>
      </c>
      <c r="H13" s="99">
        <v>13288.27</v>
      </c>
      <c r="I13" s="26">
        <v>824</v>
      </c>
      <c r="J13" s="79">
        <f t="shared" si="0"/>
        <v>339.39209030929402</v>
      </c>
    </row>
    <row r="14" spans="2:10" x14ac:dyDescent="0.25">
      <c r="B14" s="76"/>
      <c r="C14" s="77"/>
      <c r="D14" s="97" t="s">
        <v>162</v>
      </c>
      <c r="E14" s="91">
        <v>8</v>
      </c>
      <c r="F14" s="91">
        <v>1960</v>
      </c>
      <c r="G14" s="80">
        <f>'Unit Prices'!$D$33</f>
        <v>5473.2205484153919</v>
      </c>
      <c r="H14" s="99">
        <v>13288.27</v>
      </c>
      <c r="I14" s="26">
        <v>824</v>
      </c>
      <c r="J14" s="79">
        <f t="shared" si="0"/>
        <v>339.39209030929402</v>
      </c>
    </row>
    <row r="15" spans="2:10" x14ac:dyDescent="0.25">
      <c r="B15" s="76"/>
      <c r="C15" s="77"/>
      <c r="D15" s="97" t="s">
        <v>124</v>
      </c>
      <c r="E15" s="91">
        <v>8</v>
      </c>
      <c r="F15" s="91">
        <v>1960</v>
      </c>
      <c r="G15" s="80">
        <f>'Unit Prices'!$D$33</f>
        <v>5473.2205484153919</v>
      </c>
      <c r="H15" s="99">
        <v>13288.27</v>
      </c>
      <c r="I15" s="26">
        <v>824</v>
      </c>
      <c r="J15" s="79">
        <f t="shared" si="0"/>
        <v>339.39209030929402</v>
      </c>
    </row>
    <row r="16" spans="2:10" x14ac:dyDescent="0.25">
      <c r="B16" s="76"/>
      <c r="C16" s="77"/>
      <c r="D16" s="97" t="s">
        <v>167</v>
      </c>
      <c r="E16" s="91">
        <v>8</v>
      </c>
      <c r="F16" s="91">
        <v>1960</v>
      </c>
      <c r="G16" s="80">
        <f>'Unit Prices'!$D$33</f>
        <v>5473.2205484153919</v>
      </c>
      <c r="H16" s="99">
        <v>13288.27</v>
      </c>
      <c r="I16" s="26">
        <v>824</v>
      </c>
      <c r="J16" s="79">
        <f t="shared" si="0"/>
        <v>339.39209030929402</v>
      </c>
    </row>
    <row r="17" spans="2:10" x14ac:dyDescent="0.25">
      <c r="B17" s="76"/>
      <c r="C17" s="77"/>
      <c r="D17" s="97" t="s">
        <v>469</v>
      </c>
      <c r="E17" s="91">
        <v>8</v>
      </c>
      <c r="F17" s="91">
        <v>1960</v>
      </c>
      <c r="G17" s="80">
        <f>'Unit Prices'!$D$33</f>
        <v>5473.2205484153919</v>
      </c>
      <c r="H17" s="99">
        <v>13288.27</v>
      </c>
      <c r="I17" s="26">
        <v>824</v>
      </c>
      <c r="J17" s="79">
        <f t="shared" si="0"/>
        <v>339.39209030929402</v>
      </c>
    </row>
    <row r="18" spans="2:10" x14ac:dyDescent="0.25">
      <c r="B18" s="76"/>
      <c r="C18" s="77"/>
      <c r="D18" s="97" t="s">
        <v>688</v>
      </c>
      <c r="E18" s="91">
        <v>8</v>
      </c>
      <c r="F18" s="91">
        <v>1960</v>
      </c>
      <c r="G18" s="80">
        <f>'Unit Prices'!$D$33</f>
        <v>5473.2205484153919</v>
      </c>
      <c r="H18" s="99">
        <v>13288.27</v>
      </c>
      <c r="I18" s="26">
        <v>824</v>
      </c>
      <c r="J18" s="79">
        <f t="shared" si="0"/>
        <v>339.39209030929402</v>
      </c>
    </row>
    <row r="19" spans="2:10" x14ac:dyDescent="0.25">
      <c r="B19" s="76"/>
      <c r="C19" s="77"/>
      <c r="D19" s="97" t="s">
        <v>187</v>
      </c>
      <c r="E19" s="91">
        <v>8</v>
      </c>
      <c r="F19" s="91">
        <v>1960</v>
      </c>
      <c r="G19" s="80">
        <f>'Unit Prices'!$D$33</f>
        <v>5473.2205484153919</v>
      </c>
      <c r="H19" s="99">
        <v>13288.27</v>
      </c>
      <c r="I19" s="26">
        <v>824</v>
      </c>
      <c r="J19" s="79">
        <f t="shared" si="0"/>
        <v>339.39209030929402</v>
      </c>
    </row>
    <row r="20" spans="2:10" x14ac:dyDescent="0.25">
      <c r="B20" s="76"/>
      <c r="C20" s="77"/>
      <c r="D20" s="97" t="s">
        <v>132</v>
      </c>
      <c r="E20" s="91">
        <v>8</v>
      </c>
      <c r="F20" s="91">
        <v>1960</v>
      </c>
      <c r="G20" s="80">
        <f>'Unit Prices'!$D$33</f>
        <v>5473.2205484153919</v>
      </c>
      <c r="H20" s="99">
        <v>13288.27</v>
      </c>
      <c r="I20" s="26">
        <v>824</v>
      </c>
      <c r="J20" s="79">
        <f t="shared" si="0"/>
        <v>339.39209030929402</v>
      </c>
    </row>
    <row r="21" spans="2:10" x14ac:dyDescent="0.25">
      <c r="B21" s="76"/>
      <c r="C21" s="77"/>
      <c r="D21" s="97" t="s">
        <v>793</v>
      </c>
      <c r="E21" s="91">
        <v>8</v>
      </c>
      <c r="F21" s="91">
        <v>1960</v>
      </c>
      <c r="G21" s="80">
        <f>'Unit Prices'!$D$33</f>
        <v>5473.2205484153919</v>
      </c>
      <c r="H21" s="99">
        <v>13288.27</v>
      </c>
      <c r="I21" s="26">
        <v>824</v>
      </c>
      <c r="J21" s="79">
        <f t="shared" si="0"/>
        <v>339.39209030929402</v>
      </c>
    </row>
    <row r="22" spans="2:10" x14ac:dyDescent="0.25">
      <c r="B22" s="76"/>
      <c r="C22" s="77"/>
      <c r="D22" s="97" t="s">
        <v>183</v>
      </c>
      <c r="E22" s="91">
        <v>8</v>
      </c>
      <c r="F22" s="91">
        <v>1960</v>
      </c>
      <c r="G22" s="80">
        <f>'Unit Prices'!$D$33</f>
        <v>5473.2205484153919</v>
      </c>
      <c r="H22" s="99">
        <v>13288.27</v>
      </c>
      <c r="I22" s="26">
        <v>824</v>
      </c>
      <c r="J22" s="79">
        <f t="shared" si="0"/>
        <v>339.39209030929402</v>
      </c>
    </row>
    <row r="23" spans="2:10" x14ac:dyDescent="0.25">
      <c r="B23" s="76"/>
      <c r="C23" s="77"/>
      <c r="D23" s="97" t="s">
        <v>194</v>
      </c>
      <c r="E23" s="91">
        <v>8</v>
      </c>
      <c r="F23" s="91">
        <v>1960</v>
      </c>
      <c r="G23" s="80">
        <f>'Unit Prices'!$D$33</f>
        <v>5473.2205484153919</v>
      </c>
      <c r="H23" s="99">
        <v>13288.27</v>
      </c>
      <c r="I23" s="26">
        <v>824</v>
      </c>
      <c r="J23" s="79">
        <f t="shared" si="0"/>
        <v>339.39209030929402</v>
      </c>
    </row>
    <row r="24" spans="2:10" x14ac:dyDescent="0.25">
      <c r="B24" s="76"/>
      <c r="C24" s="77"/>
      <c r="D24" s="97" t="s">
        <v>193</v>
      </c>
      <c r="E24" s="91">
        <v>8</v>
      </c>
      <c r="F24" s="91">
        <v>1960</v>
      </c>
      <c r="G24" s="80">
        <f>'Unit Prices'!$D$33</f>
        <v>5473.2205484153919</v>
      </c>
      <c r="H24" s="99">
        <v>13288.27</v>
      </c>
      <c r="I24" s="26">
        <v>824</v>
      </c>
      <c r="J24" s="79">
        <f t="shared" si="0"/>
        <v>339.39209030929402</v>
      </c>
    </row>
    <row r="25" spans="2:10" x14ac:dyDescent="0.25">
      <c r="B25" s="76"/>
      <c r="C25" s="77"/>
      <c r="D25" s="97" t="s">
        <v>172</v>
      </c>
      <c r="E25" s="91">
        <v>8</v>
      </c>
      <c r="F25" s="91">
        <v>1960</v>
      </c>
      <c r="G25" s="80">
        <f>'Unit Prices'!$D$33</f>
        <v>5473.2205484153919</v>
      </c>
      <c r="H25" s="99">
        <v>13288.27</v>
      </c>
      <c r="I25" s="26">
        <v>824</v>
      </c>
      <c r="J25" s="79">
        <f t="shared" si="0"/>
        <v>339.39209030929402</v>
      </c>
    </row>
    <row r="26" spans="2:10" x14ac:dyDescent="0.25">
      <c r="B26" s="76"/>
      <c r="C26" s="77"/>
      <c r="D26" s="97" t="s">
        <v>577</v>
      </c>
      <c r="E26" s="91">
        <v>8</v>
      </c>
      <c r="F26" s="91">
        <v>1960</v>
      </c>
      <c r="G26" s="80">
        <f>'Unit Prices'!$D$33</f>
        <v>5473.2205484153919</v>
      </c>
      <c r="H26" s="99">
        <v>13288.27</v>
      </c>
      <c r="I26" s="26">
        <v>824</v>
      </c>
      <c r="J26" s="79">
        <f t="shared" si="0"/>
        <v>339.39209030929402</v>
      </c>
    </row>
    <row r="27" spans="2:10" x14ac:dyDescent="0.25">
      <c r="B27" s="76"/>
      <c r="C27" s="77"/>
      <c r="D27" s="97" t="s">
        <v>191</v>
      </c>
      <c r="E27" s="91">
        <v>8</v>
      </c>
      <c r="F27" s="91">
        <v>1960</v>
      </c>
      <c r="G27" s="80">
        <f>'Unit Prices'!$D$33</f>
        <v>5473.2205484153919</v>
      </c>
      <c r="H27" s="99">
        <v>13288.27</v>
      </c>
      <c r="I27" s="26">
        <v>824</v>
      </c>
      <c r="J27" s="79">
        <f t="shared" si="0"/>
        <v>339.39209030929402</v>
      </c>
    </row>
    <row r="28" spans="2:10" x14ac:dyDescent="0.25">
      <c r="B28" s="76"/>
      <c r="C28" s="77"/>
      <c r="D28" s="97" t="s">
        <v>481</v>
      </c>
      <c r="E28" s="91">
        <v>8</v>
      </c>
      <c r="F28" s="91">
        <v>1960</v>
      </c>
      <c r="G28" s="80">
        <f>'Unit Prices'!$D$33</f>
        <v>5473.2205484153919</v>
      </c>
      <c r="H28" s="99">
        <v>13288.27</v>
      </c>
      <c r="I28" s="26">
        <v>824</v>
      </c>
      <c r="J28" s="79">
        <f t="shared" si="0"/>
        <v>339.39209030929402</v>
      </c>
    </row>
    <row r="29" spans="2:10" x14ac:dyDescent="0.25">
      <c r="B29" s="76"/>
      <c r="C29" s="77"/>
      <c r="D29" s="97" t="s">
        <v>130</v>
      </c>
      <c r="E29" s="91">
        <v>8</v>
      </c>
      <c r="F29" s="91">
        <v>1960</v>
      </c>
      <c r="G29" s="80">
        <f>'Unit Prices'!$D$33</f>
        <v>5473.2205484153919</v>
      </c>
      <c r="H29" s="99">
        <v>13288.27</v>
      </c>
      <c r="I29" s="26">
        <v>824</v>
      </c>
      <c r="J29" s="79">
        <f t="shared" si="0"/>
        <v>339.39209030929402</v>
      </c>
    </row>
    <row r="30" spans="2:10" x14ac:dyDescent="0.25">
      <c r="B30" s="76"/>
      <c r="C30" s="77"/>
      <c r="D30" s="97" t="s">
        <v>168</v>
      </c>
      <c r="E30" s="91">
        <v>8</v>
      </c>
      <c r="F30" s="91">
        <v>1960</v>
      </c>
      <c r="G30" s="80">
        <f>'Unit Prices'!$D$33</f>
        <v>5473.2205484153919</v>
      </c>
      <c r="H30" s="99">
        <v>13288.27</v>
      </c>
      <c r="I30" s="26">
        <v>824</v>
      </c>
      <c r="J30" s="79">
        <f t="shared" si="0"/>
        <v>339.39209030929402</v>
      </c>
    </row>
    <row r="31" spans="2:10" x14ac:dyDescent="0.25">
      <c r="B31" s="76"/>
      <c r="C31" s="77"/>
      <c r="D31" s="97" t="s">
        <v>190</v>
      </c>
      <c r="E31" s="91">
        <v>8</v>
      </c>
      <c r="F31" s="91">
        <v>1960</v>
      </c>
      <c r="G31" s="80">
        <f>'Unit Prices'!$D$33</f>
        <v>5473.2205484153919</v>
      </c>
      <c r="H31" s="99">
        <v>13288.27</v>
      </c>
      <c r="I31" s="26">
        <v>824</v>
      </c>
      <c r="J31" s="79">
        <f t="shared" si="0"/>
        <v>339.39209030929402</v>
      </c>
    </row>
    <row r="32" spans="2:10" x14ac:dyDescent="0.25">
      <c r="B32" s="76"/>
      <c r="C32" s="77"/>
      <c r="D32" s="97" t="s">
        <v>125</v>
      </c>
      <c r="E32" s="91">
        <v>8</v>
      </c>
      <c r="F32" s="91">
        <v>1960</v>
      </c>
      <c r="G32" s="80">
        <f>'Unit Prices'!$D$33</f>
        <v>5473.2205484153919</v>
      </c>
      <c r="H32" s="99">
        <v>13288.27</v>
      </c>
      <c r="I32" s="26">
        <v>824</v>
      </c>
      <c r="J32" s="79">
        <f t="shared" si="0"/>
        <v>339.39209030929402</v>
      </c>
    </row>
    <row r="33" spans="2:10" x14ac:dyDescent="0.25">
      <c r="B33" s="76"/>
      <c r="C33" s="77"/>
      <c r="D33" s="97" t="s">
        <v>128</v>
      </c>
      <c r="E33" s="91">
        <v>8</v>
      </c>
      <c r="F33" s="91">
        <v>1960</v>
      </c>
      <c r="G33" s="80">
        <f>'Unit Prices'!$D$33</f>
        <v>5473.2205484153919</v>
      </c>
      <c r="H33" s="99">
        <v>13288.27</v>
      </c>
      <c r="I33" s="26">
        <v>824</v>
      </c>
      <c r="J33" s="79">
        <f t="shared" si="0"/>
        <v>339.39209030929402</v>
      </c>
    </row>
    <row r="34" spans="2:10" x14ac:dyDescent="0.25">
      <c r="B34" s="76"/>
      <c r="C34" s="77"/>
      <c r="D34" s="97" t="s">
        <v>794</v>
      </c>
      <c r="E34" s="91">
        <v>8</v>
      </c>
      <c r="F34" s="91">
        <v>1960</v>
      </c>
      <c r="G34" s="80">
        <f>'Unit Prices'!$D$33</f>
        <v>5473.2205484153919</v>
      </c>
      <c r="H34" s="99">
        <v>13288.27</v>
      </c>
      <c r="I34" s="26">
        <v>824</v>
      </c>
      <c r="J34" s="79">
        <f t="shared" si="0"/>
        <v>339.39209030929402</v>
      </c>
    </row>
    <row r="35" spans="2:10" x14ac:dyDescent="0.25">
      <c r="B35" s="76"/>
      <c r="C35" s="77"/>
      <c r="D35" s="97" t="s">
        <v>795</v>
      </c>
      <c r="E35" s="91">
        <v>8</v>
      </c>
      <c r="F35" s="91">
        <v>1960</v>
      </c>
      <c r="G35" s="80">
        <f>'Unit Prices'!$D$33</f>
        <v>5473.2205484153919</v>
      </c>
      <c r="H35" s="99">
        <v>13288.27</v>
      </c>
      <c r="I35" s="26">
        <v>824</v>
      </c>
      <c r="J35" s="79">
        <f t="shared" si="0"/>
        <v>339.39209030929402</v>
      </c>
    </row>
    <row r="36" spans="2:10" x14ac:dyDescent="0.25">
      <c r="B36" s="76"/>
      <c r="C36" s="77"/>
      <c r="D36" s="97" t="s">
        <v>796</v>
      </c>
      <c r="E36" s="91">
        <v>8</v>
      </c>
      <c r="F36" s="91">
        <v>1960</v>
      </c>
      <c r="G36" s="80">
        <f>'Unit Prices'!$D$33</f>
        <v>5473.2205484153919</v>
      </c>
      <c r="H36" s="99">
        <v>13288.27</v>
      </c>
      <c r="I36" s="26">
        <v>824</v>
      </c>
      <c r="J36" s="79">
        <f t="shared" si="0"/>
        <v>339.39209030929402</v>
      </c>
    </row>
    <row r="37" spans="2:10" x14ac:dyDescent="0.25">
      <c r="B37" s="76"/>
      <c r="C37" s="77"/>
      <c r="D37" s="97" t="s">
        <v>797</v>
      </c>
      <c r="E37" s="91">
        <v>8</v>
      </c>
      <c r="F37" s="91">
        <v>1960</v>
      </c>
      <c r="G37" s="80">
        <f>'Unit Prices'!$D$33</f>
        <v>5473.2205484153919</v>
      </c>
      <c r="H37" s="99">
        <v>13288.27</v>
      </c>
      <c r="I37" s="26">
        <v>824</v>
      </c>
      <c r="J37" s="79">
        <f t="shared" si="0"/>
        <v>339.39209030929402</v>
      </c>
    </row>
    <row r="38" spans="2:10" x14ac:dyDescent="0.25">
      <c r="B38" s="76"/>
      <c r="C38" s="77"/>
      <c r="D38" s="97" t="s">
        <v>222</v>
      </c>
      <c r="E38" s="91">
        <v>8</v>
      </c>
      <c r="F38" s="91">
        <v>1960</v>
      </c>
      <c r="G38" s="80">
        <f>'Unit Prices'!$D$33</f>
        <v>5473.2205484153919</v>
      </c>
      <c r="H38" s="99">
        <v>13288.27</v>
      </c>
      <c r="I38" s="26">
        <v>824</v>
      </c>
      <c r="J38" s="79">
        <f t="shared" si="0"/>
        <v>339.39209030929402</v>
      </c>
    </row>
    <row r="39" spans="2:10" x14ac:dyDescent="0.25">
      <c r="B39" s="76"/>
      <c r="C39" s="77"/>
      <c r="D39" s="97" t="s">
        <v>221</v>
      </c>
      <c r="E39" s="91">
        <v>8</v>
      </c>
      <c r="F39" s="91">
        <v>1960</v>
      </c>
      <c r="G39" s="80">
        <f>'Unit Prices'!$D$33</f>
        <v>5473.2205484153919</v>
      </c>
      <c r="H39" s="99">
        <v>13288.27</v>
      </c>
      <c r="I39" s="26">
        <v>824</v>
      </c>
      <c r="J39" s="79">
        <f t="shared" si="0"/>
        <v>339.39209030929402</v>
      </c>
    </row>
    <row r="40" spans="2:10" x14ac:dyDescent="0.25">
      <c r="B40" s="76"/>
      <c r="C40" s="77"/>
      <c r="D40" s="97" t="s">
        <v>723</v>
      </c>
      <c r="E40" s="91">
        <v>8</v>
      </c>
      <c r="F40" s="91">
        <v>1960</v>
      </c>
      <c r="G40" s="80">
        <f>'Unit Prices'!$D$33</f>
        <v>5473.2205484153919</v>
      </c>
      <c r="H40" s="99">
        <v>13288.27</v>
      </c>
      <c r="I40" s="26">
        <v>824</v>
      </c>
      <c r="J40" s="79">
        <f t="shared" si="0"/>
        <v>339.39209030929402</v>
      </c>
    </row>
    <row r="41" spans="2:10" x14ac:dyDescent="0.25">
      <c r="B41" s="76"/>
      <c r="C41" s="77"/>
      <c r="D41" s="97" t="s">
        <v>356</v>
      </c>
      <c r="E41" s="91">
        <v>6.76</v>
      </c>
      <c r="F41" s="91">
        <v>1960</v>
      </c>
      <c r="G41" s="80">
        <f>'Unit Prices'!$D$33</f>
        <v>5473.2205484153919</v>
      </c>
      <c r="H41" s="99">
        <v>13288.27</v>
      </c>
      <c r="I41" s="26">
        <v>824</v>
      </c>
      <c r="J41" s="79">
        <f t="shared" si="0"/>
        <v>339.39209030929402</v>
      </c>
    </row>
    <row r="42" spans="2:10" x14ac:dyDescent="0.25">
      <c r="B42" s="76"/>
      <c r="C42" s="77"/>
      <c r="D42" s="97" t="s">
        <v>720</v>
      </c>
      <c r="E42" s="91">
        <v>7.41</v>
      </c>
      <c r="F42" s="91">
        <v>1960</v>
      </c>
      <c r="G42" s="80">
        <f>'Unit Prices'!$D$33</f>
        <v>5473.2205484153919</v>
      </c>
      <c r="H42" s="99">
        <v>13288.27</v>
      </c>
      <c r="I42" s="26">
        <v>824</v>
      </c>
      <c r="J42" s="79">
        <f t="shared" si="0"/>
        <v>339.39209030929402</v>
      </c>
    </row>
    <row r="43" spans="2:10" x14ac:dyDescent="0.25">
      <c r="B43" s="76"/>
      <c r="C43" s="77"/>
      <c r="D43" s="97" t="s">
        <v>719</v>
      </c>
      <c r="E43" s="91">
        <v>6.01</v>
      </c>
      <c r="F43" s="91">
        <v>1960</v>
      </c>
      <c r="G43" s="80">
        <f>'Unit Prices'!$D$33</f>
        <v>5473.2205484153919</v>
      </c>
      <c r="H43" s="99">
        <v>13288.27</v>
      </c>
      <c r="I43" s="26">
        <v>824</v>
      </c>
      <c r="J43" s="79">
        <f t="shared" si="0"/>
        <v>339.39209030929402</v>
      </c>
    </row>
    <row r="44" spans="2:10" x14ac:dyDescent="0.25">
      <c r="B44" s="76"/>
      <c r="C44" s="77"/>
      <c r="D44" s="97" t="s">
        <v>486</v>
      </c>
      <c r="E44" s="91">
        <v>8</v>
      </c>
      <c r="F44" s="91">
        <v>1960</v>
      </c>
      <c r="G44" s="80">
        <f>'Unit Prices'!$D$33</f>
        <v>5473.2205484153919</v>
      </c>
      <c r="H44" s="99">
        <v>13288.27</v>
      </c>
      <c r="I44" s="26">
        <v>824</v>
      </c>
      <c r="J44" s="79">
        <f t="shared" si="0"/>
        <v>339.39209030929402</v>
      </c>
    </row>
    <row r="45" spans="2:10" x14ac:dyDescent="0.25">
      <c r="B45" s="76"/>
      <c r="C45" s="77"/>
      <c r="D45" s="97" t="s">
        <v>438</v>
      </c>
      <c r="E45" s="91">
        <v>6.58</v>
      </c>
      <c r="F45" s="91">
        <v>1960</v>
      </c>
      <c r="G45" s="80">
        <f>'Unit Prices'!$D$33</f>
        <v>5473.2205484153919</v>
      </c>
      <c r="H45" s="99">
        <v>13288.27</v>
      </c>
      <c r="I45" s="26">
        <v>824</v>
      </c>
      <c r="J45" s="79">
        <f t="shared" si="0"/>
        <v>339.39209030929402</v>
      </c>
    </row>
    <row r="46" spans="2:10" x14ac:dyDescent="0.25">
      <c r="B46" s="76"/>
      <c r="C46" s="77"/>
      <c r="D46" s="97" t="s">
        <v>384</v>
      </c>
      <c r="E46" s="91">
        <v>7.27</v>
      </c>
      <c r="F46" s="91">
        <v>1960</v>
      </c>
      <c r="G46" s="80">
        <f>'Unit Prices'!$D$33</f>
        <v>5473.2205484153919</v>
      </c>
      <c r="H46" s="99">
        <v>13288.27</v>
      </c>
      <c r="I46" s="26">
        <v>824</v>
      </c>
      <c r="J46" s="79">
        <f t="shared" si="0"/>
        <v>339.39209030929402</v>
      </c>
    </row>
    <row r="47" spans="2:10" x14ac:dyDescent="0.25">
      <c r="B47" s="76"/>
      <c r="C47" s="77"/>
      <c r="D47" s="97" t="s">
        <v>383</v>
      </c>
      <c r="E47" s="91">
        <v>5.2</v>
      </c>
      <c r="F47" s="91">
        <v>1960</v>
      </c>
      <c r="G47" s="80">
        <f>'Unit Prices'!$D$33</f>
        <v>5473.2205484153919</v>
      </c>
      <c r="H47" s="99">
        <v>13288.27</v>
      </c>
      <c r="I47" s="26">
        <v>824</v>
      </c>
      <c r="J47" s="79">
        <f t="shared" si="0"/>
        <v>339.39209030929402</v>
      </c>
    </row>
    <row r="48" spans="2:10" x14ac:dyDescent="0.25">
      <c r="B48" s="76"/>
      <c r="C48" s="77"/>
      <c r="D48" s="97" t="s">
        <v>437</v>
      </c>
      <c r="E48" s="91">
        <v>6.93</v>
      </c>
      <c r="F48" s="91">
        <v>1960</v>
      </c>
      <c r="G48" s="80">
        <f>'Unit Prices'!$D$33</f>
        <v>5473.2205484153919</v>
      </c>
      <c r="H48" s="99">
        <v>13288.27</v>
      </c>
      <c r="I48" s="26">
        <v>824</v>
      </c>
      <c r="J48" s="79">
        <f t="shared" si="0"/>
        <v>339.39209030929402</v>
      </c>
    </row>
    <row r="49" spans="2:10" x14ac:dyDescent="0.25">
      <c r="B49" s="76"/>
      <c r="C49" s="77"/>
      <c r="D49" s="97" t="s">
        <v>432</v>
      </c>
      <c r="E49" s="91">
        <v>7.61</v>
      </c>
      <c r="F49" s="91">
        <v>1960</v>
      </c>
      <c r="G49" s="80">
        <f>'Unit Prices'!$D$33</f>
        <v>5473.2205484153919</v>
      </c>
      <c r="H49" s="99">
        <v>13288.27</v>
      </c>
      <c r="I49" s="26">
        <v>824</v>
      </c>
      <c r="J49" s="79">
        <f t="shared" si="0"/>
        <v>339.39209030929402</v>
      </c>
    </row>
    <row r="50" spans="2:10" x14ac:dyDescent="0.25">
      <c r="B50" s="76"/>
      <c r="C50" s="77"/>
      <c r="D50" s="97" t="s">
        <v>223</v>
      </c>
      <c r="E50" s="91">
        <v>9.98</v>
      </c>
      <c r="F50" s="91">
        <v>1960</v>
      </c>
      <c r="G50" s="80">
        <f>'Unit Prices'!$D$33+(E50-8)*'Unit Prices'!$D$34</f>
        <v>6326.1307505434579</v>
      </c>
      <c r="H50" s="99">
        <v>13288.27</v>
      </c>
      <c r="I50" s="26">
        <v>824</v>
      </c>
      <c r="J50" s="79">
        <f t="shared" si="0"/>
        <v>392.28069104915909</v>
      </c>
    </row>
    <row r="51" spans="2:10" x14ac:dyDescent="0.25">
      <c r="B51" s="76"/>
      <c r="C51" s="77"/>
      <c r="D51" s="97" t="s">
        <v>225</v>
      </c>
      <c r="E51" s="91">
        <v>9.6199999999999992</v>
      </c>
      <c r="F51" s="91">
        <v>1960</v>
      </c>
      <c r="G51" s="80">
        <f>'Unit Prices'!$D$33+(E51-8)*'Unit Prices'!$D$34</f>
        <v>6171.0561683383539</v>
      </c>
      <c r="H51" s="99">
        <v>13288.27</v>
      </c>
      <c r="I51" s="26">
        <v>824</v>
      </c>
      <c r="J51" s="79">
        <f t="shared" si="0"/>
        <v>382.66458182372901</v>
      </c>
    </row>
    <row r="52" spans="2:10" x14ac:dyDescent="0.25">
      <c r="B52" s="76"/>
      <c r="C52" s="77"/>
      <c r="D52" s="97" t="s">
        <v>360</v>
      </c>
      <c r="E52" s="91">
        <v>5.75</v>
      </c>
      <c r="F52" s="91">
        <v>1960</v>
      </c>
      <c r="G52" s="80">
        <f>'Unit Prices'!$D$33</f>
        <v>5473.2205484153919</v>
      </c>
      <c r="H52" s="99">
        <v>13288.27</v>
      </c>
      <c r="I52" s="26">
        <v>824</v>
      </c>
      <c r="J52" s="79">
        <f t="shared" si="0"/>
        <v>339.39209030929402</v>
      </c>
    </row>
    <row r="53" spans="2:10" x14ac:dyDescent="0.25">
      <c r="B53" s="76"/>
      <c r="C53" s="77"/>
      <c r="D53" s="97" t="s">
        <v>359</v>
      </c>
      <c r="E53" s="91">
        <v>5.75</v>
      </c>
      <c r="F53" s="91">
        <v>1960</v>
      </c>
      <c r="G53" s="80">
        <f>'Unit Prices'!$D$33</f>
        <v>5473.2205484153919</v>
      </c>
      <c r="H53" s="99">
        <v>13288.27</v>
      </c>
      <c r="I53" s="26">
        <v>824</v>
      </c>
      <c r="J53" s="79">
        <f t="shared" si="0"/>
        <v>339.39209030929402</v>
      </c>
    </row>
    <row r="54" spans="2:10" x14ac:dyDescent="0.25">
      <c r="B54" s="76"/>
      <c r="C54" s="77"/>
      <c r="D54" s="97" t="s">
        <v>503</v>
      </c>
      <c r="E54" s="91">
        <v>8</v>
      </c>
      <c r="F54" s="91">
        <v>1960</v>
      </c>
      <c r="G54" s="80">
        <f>'Unit Prices'!$D$33</f>
        <v>5473.2205484153919</v>
      </c>
      <c r="H54" s="99">
        <v>13288.27</v>
      </c>
      <c r="I54" s="26">
        <v>824</v>
      </c>
      <c r="J54" s="79">
        <f t="shared" si="0"/>
        <v>339.39209030929402</v>
      </c>
    </row>
    <row r="55" spans="2:10" x14ac:dyDescent="0.25">
      <c r="B55" s="76"/>
      <c r="C55" s="77"/>
      <c r="D55" s="97" t="s">
        <v>501</v>
      </c>
      <c r="E55" s="91">
        <v>6.81</v>
      </c>
      <c r="F55" s="91">
        <v>1960</v>
      </c>
      <c r="G55" s="80">
        <f>'Unit Prices'!$D$33</f>
        <v>5473.2205484153919</v>
      </c>
      <c r="H55" s="99">
        <v>13288.27</v>
      </c>
      <c r="I55" s="26">
        <v>824</v>
      </c>
      <c r="J55" s="79">
        <f t="shared" si="0"/>
        <v>339.39209030929402</v>
      </c>
    </row>
    <row r="56" spans="2:10" x14ac:dyDescent="0.25">
      <c r="B56" s="76"/>
      <c r="C56" s="77"/>
      <c r="D56" s="97" t="s">
        <v>477</v>
      </c>
      <c r="E56" s="91">
        <v>8</v>
      </c>
      <c r="F56" s="91">
        <v>1960</v>
      </c>
      <c r="G56" s="80">
        <f>'Unit Prices'!$D$33</f>
        <v>5473.2205484153919</v>
      </c>
      <c r="H56" s="99">
        <v>13288.27</v>
      </c>
      <c r="I56" s="26">
        <v>824</v>
      </c>
      <c r="J56" s="79">
        <f t="shared" si="0"/>
        <v>339.39209030929402</v>
      </c>
    </row>
    <row r="57" spans="2:10" x14ac:dyDescent="0.25">
      <c r="B57" s="76"/>
      <c r="C57" s="77"/>
      <c r="D57" s="97" t="s">
        <v>474</v>
      </c>
      <c r="E57" s="91">
        <v>6.49</v>
      </c>
      <c r="F57" s="91">
        <v>1960</v>
      </c>
      <c r="G57" s="80">
        <f>'Unit Prices'!$D$33</f>
        <v>5473.2205484153919</v>
      </c>
      <c r="H57" s="99">
        <v>13288.27</v>
      </c>
      <c r="I57" s="26">
        <v>824</v>
      </c>
      <c r="J57" s="79">
        <f t="shared" si="0"/>
        <v>339.39209030929402</v>
      </c>
    </row>
    <row r="58" spans="2:10" x14ac:dyDescent="0.25">
      <c r="B58" s="76"/>
      <c r="C58" s="77"/>
      <c r="D58" s="97" t="s">
        <v>473</v>
      </c>
      <c r="E58" s="91">
        <v>8</v>
      </c>
      <c r="F58" s="91">
        <v>1960</v>
      </c>
      <c r="G58" s="80">
        <f>'Unit Prices'!$D$33</f>
        <v>5473.2205484153919</v>
      </c>
      <c r="H58" s="99">
        <v>13288.27</v>
      </c>
      <c r="I58" s="26">
        <v>824</v>
      </c>
      <c r="J58" s="79">
        <f t="shared" si="0"/>
        <v>339.39209030929402</v>
      </c>
    </row>
    <row r="59" spans="2:10" x14ac:dyDescent="0.25">
      <c r="B59" s="76"/>
      <c r="C59" s="77"/>
      <c r="D59" s="97" t="s">
        <v>320</v>
      </c>
      <c r="E59" s="91">
        <v>4.7</v>
      </c>
      <c r="F59" s="91">
        <v>1960</v>
      </c>
      <c r="G59" s="80">
        <f>'Unit Prices'!$D$33</f>
        <v>5473.2205484153919</v>
      </c>
      <c r="H59" s="99">
        <v>13288.27</v>
      </c>
      <c r="I59" s="26">
        <v>824</v>
      </c>
      <c r="J59" s="79">
        <f t="shared" si="0"/>
        <v>339.39209030929402</v>
      </c>
    </row>
    <row r="60" spans="2:10" x14ac:dyDescent="0.25">
      <c r="B60" s="76"/>
      <c r="C60" s="77"/>
      <c r="D60" s="97" t="s">
        <v>319</v>
      </c>
      <c r="E60" s="91">
        <v>4.8099999999999996</v>
      </c>
      <c r="F60" s="91">
        <v>1960</v>
      </c>
      <c r="G60" s="80">
        <f>'Unit Prices'!$D$33</f>
        <v>5473.2205484153919</v>
      </c>
      <c r="H60" s="99">
        <v>13288.27</v>
      </c>
      <c r="I60" s="26">
        <v>824</v>
      </c>
      <c r="J60" s="79">
        <f t="shared" si="0"/>
        <v>339.39209030929402</v>
      </c>
    </row>
    <row r="61" spans="2:10" x14ac:dyDescent="0.25">
      <c r="B61" s="76"/>
      <c r="C61" s="77"/>
      <c r="D61" s="97" t="s">
        <v>348</v>
      </c>
      <c r="E61" s="91">
        <v>6.23</v>
      </c>
      <c r="F61" s="91">
        <v>1960</v>
      </c>
      <c r="G61" s="80">
        <f>'Unit Prices'!$D$33</f>
        <v>5473.2205484153919</v>
      </c>
      <c r="H61" s="99">
        <v>13288.27</v>
      </c>
      <c r="I61" s="26">
        <v>824</v>
      </c>
      <c r="J61" s="79">
        <f t="shared" si="0"/>
        <v>339.39209030929402</v>
      </c>
    </row>
    <row r="62" spans="2:10" x14ac:dyDescent="0.25">
      <c r="B62" s="76"/>
      <c r="C62" s="77"/>
      <c r="D62" s="97" t="s">
        <v>224</v>
      </c>
      <c r="E62" s="91">
        <v>9.36</v>
      </c>
      <c r="F62" s="91">
        <v>1960</v>
      </c>
      <c r="G62" s="80">
        <f>'Unit Prices'!$D$33+(E62-8)*'Unit Prices'!$D$34</f>
        <v>6059.0578589680026</v>
      </c>
      <c r="H62" s="99">
        <v>13288.27</v>
      </c>
      <c r="I62" s="26">
        <v>824</v>
      </c>
      <c r="J62" s="79">
        <f t="shared" si="0"/>
        <v>375.71961404980738</v>
      </c>
    </row>
    <row r="63" spans="2:10" x14ac:dyDescent="0.25">
      <c r="B63" s="76"/>
      <c r="C63" s="77"/>
      <c r="D63" s="97" t="s">
        <v>450</v>
      </c>
      <c r="E63" s="91">
        <v>7.44</v>
      </c>
      <c r="F63" s="91">
        <v>1960</v>
      </c>
      <c r="G63" s="80">
        <f>'Unit Prices'!$D$33</f>
        <v>5473.2205484153919</v>
      </c>
      <c r="H63" s="99">
        <v>13288.27</v>
      </c>
      <c r="I63" s="26">
        <v>824</v>
      </c>
      <c r="J63" s="79">
        <f t="shared" si="0"/>
        <v>339.39209030929402</v>
      </c>
    </row>
    <row r="64" spans="2:10" x14ac:dyDescent="0.25">
      <c r="B64" s="76"/>
      <c r="C64" s="77"/>
      <c r="D64" s="97" t="s">
        <v>459</v>
      </c>
      <c r="E64" s="91">
        <v>6.45</v>
      </c>
      <c r="F64" s="91">
        <v>1960</v>
      </c>
      <c r="G64" s="80">
        <f>'Unit Prices'!$D$33</f>
        <v>5473.2205484153919</v>
      </c>
      <c r="H64" s="99">
        <v>13288.27</v>
      </c>
      <c r="I64" s="26">
        <v>824</v>
      </c>
      <c r="J64" s="79">
        <f t="shared" si="0"/>
        <v>339.39209030929402</v>
      </c>
    </row>
    <row r="65" spans="2:10" x14ac:dyDescent="0.25">
      <c r="B65" s="76"/>
      <c r="C65" s="77"/>
      <c r="D65" s="97" t="s">
        <v>610</v>
      </c>
      <c r="E65" s="91">
        <v>11.1</v>
      </c>
      <c r="F65" s="91">
        <v>1960</v>
      </c>
      <c r="G65" s="80">
        <f>'Unit Prices'!$D$33+(E65-8)*'Unit Prices'!$D$34</f>
        <v>6808.5850062926656</v>
      </c>
      <c r="H65" s="99">
        <v>13288.27</v>
      </c>
      <c r="I65" s="26">
        <v>824</v>
      </c>
      <c r="J65" s="79">
        <f t="shared" si="0"/>
        <v>422.19747530605235</v>
      </c>
    </row>
    <row r="66" spans="2:10" x14ac:dyDescent="0.25">
      <c r="B66" s="76"/>
      <c r="C66" s="77"/>
      <c r="D66" s="97" t="s">
        <v>534</v>
      </c>
      <c r="E66" s="91">
        <v>8.83</v>
      </c>
      <c r="F66" s="91">
        <v>1960</v>
      </c>
      <c r="G66" s="80">
        <f>'Unit Prices'!$D$33+(E66-8)*'Unit Prices'!$D$34</f>
        <v>5830.7536129438231</v>
      </c>
      <c r="H66" s="99">
        <v>13288.27</v>
      </c>
      <c r="I66" s="26">
        <v>824</v>
      </c>
      <c r="J66" s="79">
        <f t="shared" si="0"/>
        <v>361.5625643568132</v>
      </c>
    </row>
    <row r="67" spans="2:10" x14ac:dyDescent="0.25">
      <c r="B67" s="76"/>
      <c r="C67" s="77"/>
      <c r="D67" s="97" t="s">
        <v>602</v>
      </c>
      <c r="E67" s="91">
        <v>8</v>
      </c>
      <c r="F67" s="91">
        <v>1960</v>
      </c>
      <c r="G67" s="80">
        <f>'Unit Prices'!$D$33</f>
        <v>5473.2205484153919</v>
      </c>
      <c r="H67" s="99">
        <v>13288.27</v>
      </c>
      <c r="I67" s="26">
        <v>824</v>
      </c>
      <c r="J67" s="79">
        <f t="shared" si="0"/>
        <v>339.39209030929402</v>
      </c>
    </row>
    <row r="68" spans="2:10" x14ac:dyDescent="0.25">
      <c r="B68" s="76"/>
      <c r="C68" s="77"/>
      <c r="D68" s="97" t="s">
        <v>367</v>
      </c>
      <c r="E68" s="91">
        <v>6.7</v>
      </c>
      <c r="F68" s="91">
        <v>1960</v>
      </c>
      <c r="G68" s="80">
        <f>'Unit Prices'!$D$33</f>
        <v>5473.2205484153919</v>
      </c>
      <c r="H68" s="99">
        <v>13288.27</v>
      </c>
      <c r="I68" s="26">
        <v>824</v>
      </c>
      <c r="J68" s="79">
        <f t="shared" si="0"/>
        <v>339.39209030929402</v>
      </c>
    </row>
    <row r="69" spans="2:10" x14ac:dyDescent="0.25">
      <c r="B69" s="76"/>
      <c r="C69" s="77"/>
      <c r="D69" s="97" t="s">
        <v>366</v>
      </c>
      <c r="E69" s="91">
        <v>5.28</v>
      </c>
      <c r="F69" s="91">
        <v>1960</v>
      </c>
      <c r="G69" s="80">
        <f>'Unit Prices'!$D$33</f>
        <v>5473.2205484153919</v>
      </c>
      <c r="H69" s="99">
        <v>13288.27</v>
      </c>
      <c r="I69" s="26">
        <v>824</v>
      </c>
      <c r="J69" s="79">
        <f t="shared" si="0"/>
        <v>339.39209030929402</v>
      </c>
    </row>
    <row r="70" spans="2:10" x14ac:dyDescent="0.25">
      <c r="B70" s="76"/>
      <c r="C70" s="77"/>
      <c r="D70" s="97" t="s">
        <v>579</v>
      </c>
      <c r="E70" s="91">
        <v>8</v>
      </c>
      <c r="F70" s="91">
        <v>1960</v>
      </c>
      <c r="G70" s="80">
        <f>'Unit Prices'!$D$33</f>
        <v>5473.2205484153919</v>
      </c>
      <c r="H70" s="99">
        <v>13288.27</v>
      </c>
      <c r="I70" s="26">
        <v>824</v>
      </c>
      <c r="J70" s="79">
        <f t="shared" ref="J70:J133" si="1">G70*I70/H70</f>
        <v>339.39209030929402</v>
      </c>
    </row>
    <row r="71" spans="2:10" x14ac:dyDescent="0.25">
      <c r="B71" s="76"/>
      <c r="C71" s="77"/>
      <c r="D71" s="97" t="s">
        <v>519</v>
      </c>
      <c r="E71" s="91">
        <v>7.36</v>
      </c>
      <c r="F71" s="91">
        <v>1960</v>
      </c>
      <c r="G71" s="80">
        <f>'Unit Prices'!$D$33</f>
        <v>5473.2205484153919</v>
      </c>
      <c r="H71" s="99">
        <v>13288.27</v>
      </c>
      <c r="I71" s="26">
        <v>824</v>
      </c>
      <c r="J71" s="79">
        <f t="shared" si="1"/>
        <v>339.39209030929402</v>
      </c>
    </row>
    <row r="72" spans="2:10" x14ac:dyDescent="0.25">
      <c r="B72" s="76"/>
      <c r="C72" s="77"/>
      <c r="D72" s="97" t="s">
        <v>518</v>
      </c>
      <c r="E72" s="91">
        <v>8</v>
      </c>
      <c r="F72" s="91">
        <v>1960</v>
      </c>
      <c r="G72" s="80">
        <f>'Unit Prices'!$D$33</f>
        <v>5473.2205484153919</v>
      </c>
      <c r="H72" s="99">
        <v>13288.27</v>
      </c>
      <c r="I72" s="26">
        <v>824</v>
      </c>
      <c r="J72" s="79">
        <f t="shared" si="1"/>
        <v>339.39209030929402</v>
      </c>
    </row>
    <row r="73" spans="2:10" x14ac:dyDescent="0.25">
      <c r="B73" s="76"/>
      <c r="C73" s="77"/>
      <c r="D73" s="97" t="s">
        <v>555</v>
      </c>
      <c r="E73" s="91">
        <v>8</v>
      </c>
      <c r="F73" s="91">
        <v>1960</v>
      </c>
      <c r="G73" s="80">
        <f>'Unit Prices'!$D$33</f>
        <v>5473.2205484153919</v>
      </c>
      <c r="H73" s="99">
        <v>13288.27</v>
      </c>
      <c r="I73" s="26">
        <v>824</v>
      </c>
      <c r="J73" s="79">
        <f t="shared" si="1"/>
        <v>339.39209030929402</v>
      </c>
    </row>
    <row r="74" spans="2:10" x14ac:dyDescent="0.25">
      <c r="B74" s="76"/>
      <c r="C74" s="77"/>
      <c r="D74" s="97" t="s">
        <v>578</v>
      </c>
      <c r="E74" s="91">
        <v>8</v>
      </c>
      <c r="F74" s="91">
        <v>1960</v>
      </c>
      <c r="G74" s="80">
        <f>'Unit Prices'!$D$33</f>
        <v>5473.2205484153919</v>
      </c>
      <c r="H74" s="99">
        <v>13288.27</v>
      </c>
      <c r="I74" s="26">
        <v>824</v>
      </c>
      <c r="J74" s="79">
        <f t="shared" si="1"/>
        <v>339.39209030929402</v>
      </c>
    </row>
    <row r="75" spans="2:10" x14ac:dyDescent="0.25">
      <c r="B75" s="76"/>
      <c r="C75" s="77"/>
      <c r="D75" s="97" t="s">
        <v>755</v>
      </c>
      <c r="E75" s="91">
        <v>10.43</v>
      </c>
      <c r="F75" s="91">
        <v>1960</v>
      </c>
      <c r="G75" s="80">
        <f>'Unit Prices'!$D$33+(E75-8)*'Unit Prices'!$D$34</f>
        <v>6519.9739782998358</v>
      </c>
      <c r="H75" s="99">
        <v>13288.27</v>
      </c>
      <c r="I75" s="26">
        <v>824</v>
      </c>
      <c r="J75" s="79">
        <f t="shared" si="1"/>
        <v>404.30082758094659</v>
      </c>
    </row>
    <row r="76" spans="2:10" x14ac:dyDescent="0.25">
      <c r="B76" s="76"/>
      <c r="C76" s="77"/>
      <c r="D76" s="97" t="s">
        <v>512</v>
      </c>
      <c r="E76" s="91">
        <v>7.3</v>
      </c>
      <c r="F76" s="91">
        <v>1960</v>
      </c>
      <c r="G76" s="80">
        <f>'Unit Prices'!$D$33</f>
        <v>5473.2205484153919</v>
      </c>
      <c r="H76" s="99">
        <v>13288.27</v>
      </c>
      <c r="I76" s="26">
        <v>824</v>
      </c>
      <c r="J76" s="79">
        <f t="shared" si="1"/>
        <v>339.39209030929402</v>
      </c>
    </row>
    <row r="77" spans="2:10" x14ac:dyDescent="0.25">
      <c r="B77" s="76"/>
      <c r="C77" s="77"/>
      <c r="D77" s="97" t="s">
        <v>163</v>
      </c>
      <c r="E77" s="91">
        <v>6.2</v>
      </c>
      <c r="F77" s="91">
        <v>1960</v>
      </c>
      <c r="G77" s="80">
        <f>'Unit Prices'!$D$33</f>
        <v>5473.2205484153919</v>
      </c>
      <c r="H77" s="99">
        <v>13288.27</v>
      </c>
      <c r="I77" s="26">
        <v>824</v>
      </c>
      <c r="J77" s="79">
        <f t="shared" si="1"/>
        <v>339.39209030929402</v>
      </c>
    </row>
    <row r="78" spans="2:10" x14ac:dyDescent="0.25">
      <c r="B78" s="76"/>
      <c r="C78" s="77"/>
      <c r="D78" s="97" t="s">
        <v>499</v>
      </c>
      <c r="E78" s="91">
        <v>7.78</v>
      </c>
      <c r="F78" s="91">
        <v>1960</v>
      </c>
      <c r="G78" s="80">
        <f>'Unit Prices'!$D$33</f>
        <v>5473.2205484153919</v>
      </c>
      <c r="H78" s="99">
        <v>13288.27</v>
      </c>
      <c r="I78" s="26">
        <v>824</v>
      </c>
      <c r="J78" s="79">
        <f t="shared" si="1"/>
        <v>339.39209030929402</v>
      </c>
    </row>
    <row r="79" spans="2:10" x14ac:dyDescent="0.25">
      <c r="B79" s="76"/>
      <c r="C79" s="77"/>
      <c r="D79" s="97" t="s">
        <v>498</v>
      </c>
      <c r="E79" s="91">
        <v>7.01</v>
      </c>
      <c r="F79" s="91">
        <v>1960</v>
      </c>
      <c r="G79" s="80">
        <f>'Unit Prices'!$D$33</f>
        <v>5473.2205484153919</v>
      </c>
      <c r="H79" s="99">
        <v>13288.27</v>
      </c>
      <c r="I79" s="26">
        <v>824</v>
      </c>
      <c r="J79" s="79">
        <f t="shared" si="1"/>
        <v>339.39209030929402</v>
      </c>
    </row>
    <row r="80" spans="2:10" x14ac:dyDescent="0.25">
      <c r="B80" s="76"/>
      <c r="C80" s="77"/>
      <c r="D80" s="97" t="s">
        <v>511</v>
      </c>
      <c r="E80" s="91">
        <v>7.99</v>
      </c>
      <c r="F80" s="91">
        <v>1960</v>
      </c>
      <c r="G80" s="80">
        <f>'Unit Prices'!$D$33</f>
        <v>5473.2205484153919</v>
      </c>
      <c r="H80" s="99">
        <v>13288.27</v>
      </c>
      <c r="I80" s="26">
        <v>824</v>
      </c>
      <c r="J80" s="79">
        <f t="shared" si="1"/>
        <v>339.39209030929402</v>
      </c>
    </row>
    <row r="81" spans="2:10" x14ac:dyDescent="0.25">
      <c r="B81" s="76"/>
      <c r="C81" s="77"/>
      <c r="D81" s="97" t="s">
        <v>594</v>
      </c>
      <c r="E81" s="91">
        <v>8.6999999999999993</v>
      </c>
      <c r="F81" s="91">
        <v>1960</v>
      </c>
      <c r="G81" s="80">
        <f>'Unit Prices'!$D$33+(E81-8)*'Unit Prices'!$D$34</f>
        <v>5774.754458258647</v>
      </c>
      <c r="H81" s="99">
        <v>13288.27</v>
      </c>
      <c r="I81" s="26">
        <v>824</v>
      </c>
      <c r="J81" s="79">
        <f t="shared" si="1"/>
        <v>358.09008046985235</v>
      </c>
    </row>
    <row r="82" spans="2:10" x14ac:dyDescent="0.25">
      <c r="B82" s="76"/>
      <c r="C82" s="77"/>
      <c r="D82" s="97" t="s">
        <v>514</v>
      </c>
      <c r="E82" s="91">
        <v>7.55</v>
      </c>
      <c r="F82" s="91">
        <v>1960</v>
      </c>
      <c r="G82" s="80">
        <f>'Unit Prices'!$D$33</f>
        <v>5473.2205484153919</v>
      </c>
      <c r="H82" s="99">
        <v>13288.27</v>
      </c>
      <c r="I82" s="26">
        <v>824</v>
      </c>
      <c r="J82" s="79">
        <f t="shared" si="1"/>
        <v>339.39209030929402</v>
      </c>
    </row>
    <row r="83" spans="2:10" x14ac:dyDescent="0.25">
      <c r="B83" s="76"/>
      <c r="C83" s="77"/>
      <c r="D83" s="97" t="s">
        <v>513</v>
      </c>
      <c r="E83" s="91">
        <v>7.74</v>
      </c>
      <c r="F83" s="91">
        <v>1960</v>
      </c>
      <c r="G83" s="80">
        <f>'Unit Prices'!$D$33</f>
        <v>5473.2205484153919</v>
      </c>
      <c r="H83" s="99">
        <v>13288.27</v>
      </c>
      <c r="I83" s="26">
        <v>824</v>
      </c>
      <c r="J83" s="79">
        <f t="shared" si="1"/>
        <v>339.39209030929402</v>
      </c>
    </row>
    <row r="84" spans="2:10" x14ac:dyDescent="0.25">
      <c r="B84" s="76"/>
      <c r="C84" s="77"/>
      <c r="D84" s="97" t="s">
        <v>517</v>
      </c>
      <c r="E84" s="91">
        <v>8.2200000000000006</v>
      </c>
      <c r="F84" s="91">
        <v>1960</v>
      </c>
      <c r="G84" s="80">
        <f>'Unit Prices'!$D$33+(E84-8)*'Unit Prices'!$D$34</f>
        <v>5567.9883486518438</v>
      </c>
      <c r="H84" s="99">
        <v>13288.27</v>
      </c>
      <c r="I84" s="26">
        <v>824</v>
      </c>
      <c r="J84" s="79">
        <f t="shared" si="1"/>
        <v>345.2686015026124</v>
      </c>
    </row>
    <row r="85" spans="2:10" x14ac:dyDescent="0.25">
      <c r="B85" s="76"/>
      <c r="C85" s="77"/>
      <c r="D85" s="97" t="s">
        <v>756</v>
      </c>
      <c r="E85" s="91">
        <v>13.41</v>
      </c>
      <c r="F85" s="91">
        <v>1960</v>
      </c>
      <c r="G85" s="80">
        <f>'Unit Prices'!$D$33+(E85-8)*'Unit Prices'!$D$34</f>
        <v>7803.6469087754085</v>
      </c>
      <c r="H85" s="99">
        <v>13288.27</v>
      </c>
      <c r="I85" s="26">
        <v>824</v>
      </c>
      <c r="J85" s="79">
        <f t="shared" si="1"/>
        <v>483.90084283589482</v>
      </c>
    </row>
    <row r="86" spans="2:10" x14ac:dyDescent="0.25">
      <c r="B86" s="76"/>
      <c r="C86" s="77"/>
      <c r="D86" s="97" t="s">
        <v>516</v>
      </c>
      <c r="E86" s="91">
        <v>7.1</v>
      </c>
      <c r="F86" s="91">
        <v>1960</v>
      </c>
      <c r="G86" s="80">
        <f>'Unit Prices'!$D$33</f>
        <v>5473.2205484153919</v>
      </c>
      <c r="H86" s="99">
        <v>13288.27</v>
      </c>
      <c r="I86" s="26">
        <v>824</v>
      </c>
      <c r="J86" s="79">
        <f t="shared" si="1"/>
        <v>339.39209030929402</v>
      </c>
    </row>
    <row r="87" spans="2:10" x14ac:dyDescent="0.25">
      <c r="B87" s="76"/>
      <c r="C87" s="77"/>
      <c r="D87" s="97" t="s">
        <v>209</v>
      </c>
      <c r="E87" s="91">
        <v>8</v>
      </c>
      <c r="F87" s="91">
        <v>1960</v>
      </c>
      <c r="G87" s="80">
        <f>'Unit Prices'!$D$33</f>
        <v>5473.2205484153919</v>
      </c>
      <c r="H87" s="99">
        <v>13288.27</v>
      </c>
      <c r="I87" s="26">
        <v>824</v>
      </c>
      <c r="J87" s="79">
        <f t="shared" si="1"/>
        <v>339.39209030929402</v>
      </c>
    </row>
    <row r="88" spans="2:10" x14ac:dyDescent="0.25">
      <c r="B88" s="76"/>
      <c r="C88" s="77"/>
      <c r="D88" s="97" t="s">
        <v>769</v>
      </c>
      <c r="E88" s="91">
        <v>9.7100000000000009</v>
      </c>
      <c r="F88" s="91">
        <v>1960</v>
      </c>
      <c r="G88" s="80">
        <f>'Unit Prices'!$D$33+(E88-8)*'Unit Prices'!$D$34</f>
        <v>6209.8248138896306</v>
      </c>
      <c r="H88" s="99">
        <v>13288.27</v>
      </c>
      <c r="I88" s="26">
        <v>824</v>
      </c>
      <c r="J88" s="79">
        <f t="shared" si="1"/>
        <v>385.0686091300866</v>
      </c>
    </row>
    <row r="89" spans="2:10" x14ac:dyDescent="0.25">
      <c r="B89" s="76"/>
      <c r="C89" s="77"/>
      <c r="D89" s="97" t="s">
        <v>778</v>
      </c>
      <c r="E89" s="91">
        <v>8.19</v>
      </c>
      <c r="F89" s="91">
        <v>1960</v>
      </c>
      <c r="G89" s="80">
        <f>'Unit Prices'!$D$33+(E89-8)*'Unit Prices'!$D$34</f>
        <v>5555.0654668014186</v>
      </c>
      <c r="H89" s="99">
        <v>13288.27</v>
      </c>
      <c r="I89" s="26">
        <v>824</v>
      </c>
      <c r="J89" s="79">
        <f t="shared" si="1"/>
        <v>344.46725906715989</v>
      </c>
    </row>
    <row r="90" spans="2:10" x14ac:dyDescent="0.25">
      <c r="B90" s="76"/>
      <c r="C90" s="77"/>
      <c r="D90" s="97" t="s">
        <v>377</v>
      </c>
      <c r="E90" s="91">
        <v>8</v>
      </c>
      <c r="F90" s="91">
        <v>1960</v>
      </c>
      <c r="G90" s="80">
        <f>'Unit Prices'!$D$33</f>
        <v>5473.2205484153919</v>
      </c>
      <c r="H90" s="99">
        <v>13288.27</v>
      </c>
      <c r="I90" s="26">
        <v>824</v>
      </c>
      <c r="J90" s="79">
        <f t="shared" si="1"/>
        <v>339.39209030929402</v>
      </c>
    </row>
    <row r="91" spans="2:10" x14ac:dyDescent="0.25">
      <c r="B91" s="76"/>
      <c r="C91" s="77"/>
      <c r="D91" s="97" t="s">
        <v>777</v>
      </c>
      <c r="E91" s="91">
        <v>8</v>
      </c>
      <c r="F91" s="91">
        <v>1960</v>
      </c>
      <c r="G91" s="80">
        <f>'Unit Prices'!$D$33</f>
        <v>5473.2205484153919</v>
      </c>
      <c r="H91" s="99">
        <v>13288.27</v>
      </c>
      <c r="I91" s="26">
        <v>824</v>
      </c>
      <c r="J91" s="79">
        <f t="shared" si="1"/>
        <v>339.39209030929402</v>
      </c>
    </row>
    <row r="92" spans="2:10" x14ac:dyDescent="0.25">
      <c r="B92" s="76"/>
      <c r="C92" s="77"/>
      <c r="D92" s="97" t="s">
        <v>373</v>
      </c>
      <c r="E92" s="91">
        <v>4.32</v>
      </c>
      <c r="F92" s="91">
        <v>1960</v>
      </c>
      <c r="G92" s="80">
        <f>'Unit Prices'!$D$33</f>
        <v>5473.2205484153919</v>
      </c>
      <c r="H92" s="99">
        <v>13288.27</v>
      </c>
      <c r="I92" s="26">
        <v>824</v>
      </c>
      <c r="J92" s="79">
        <f t="shared" si="1"/>
        <v>339.39209030929402</v>
      </c>
    </row>
    <row r="93" spans="2:10" x14ac:dyDescent="0.25">
      <c r="B93" s="76"/>
      <c r="C93" s="77"/>
      <c r="D93" s="97" t="s">
        <v>374</v>
      </c>
      <c r="E93" s="91">
        <v>8</v>
      </c>
      <c r="F93" s="91">
        <v>1960</v>
      </c>
      <c r="G93" s="80">
        <f>'Unit Prices'!$D$33</f>
        <v>5473.2205484153919</v>
      </c>
      <c r="H93" s="99">
        <v>13288.27</v>
      </c>
      <c r="I93" s="26">
        <v>824</v>
      </c>
      <c r="J93" s="79">
        <f t="shared" si="1"/>
        <v>339.39209030929402</v>
      </c>
    </row>
    <row r="94" spans="2:10" x14ac:dyDescent="0.25">
      <c r="B94" s="76"/>
      <c r="C94" s="77"/>
      <c r="D94" s="97" t="s">
        <v>611</v>
      </c>
      <c r="E94" s="91">
        <v>9.65</v>
      </c>
      <c r="F94" s="91">
        <v>1960</v>
      </c>
      <c r="G94" s="80">
        <f>'Unit Prices'!$D$33+(E94-8)*'Unit Prices'!$D$34</f>
        <v>6183.9790501887801</v>
      </c>
      <c r="H94" s="99">
        <v>13288.27</v>
      </c>
      <c r="I94" s="26">
        <v>824</v>
      </c>
      <c r="J94" s="79">
        <f t="shared" si="1"/>
        <v>383.46592425918152</v>
      </c>
    </row>
    <row r="95" spans="2:10" x14ac:dyDescent="0.25">
      <c r="B95" s="76"/>
      <c r="C95" s="77"/>
      <c r="D95" s="97" t="s">
        <v>300</v>
      </c>
      <c r="E95" s="91">
        <v>12.15</v>
      </c>
      <c r="F95" s="91">
        <v>1960</v>
      </c>
      <c r="G95" s="80">
        <f>'Unit Prices'!$D$33+(E95-8)*'Unit Prices'!$D$34</f>
        <v>7260.8858710575496</v>
      </c>
      <c r="H95" s="99">
        <v>13288.27</v>
      </c>
      <c r="I95" s="26">
        <v>824</v>
      </c>
      <c r="J95" s="79">
        <f t="shared" si="1"/>
        <v>450.24446054688991</v>
      </c>
    </row>
    <row r="96" spans="2:10" x14ac:dyDescent="0.25">
      <c r="B96" s="76"/>
      <c r="C96" s="77"/>
      <c r="D96" s="97" t="s">
        <v>343</v>
      </c>
      <c r="E96" s="91">
        <v>5.47</v>
      </c>
      <c r="F96" s="91">
        <v>1960</v>
      </c>
      <c r="G96" s="80">
        <f>'Unit Prices'!$D$33</f>
        <v>5473.2205484153919</v>
      </c>
      <c r="H96" s="99">
        <v>13288.27</v>
      </c>
      <c r="I96" s="26">
        <v>824</v>
      </c>
      <c r="J96" s="79">
        <f t="shared" si="1"/>
        <v>339.39209030929402</v>
      </c>
    </row>
    <row r="97" spans="2:10" x14ac:dyDescent="0.25">
      <c r="B97" s="76"/>
      <c r="C97" s="77"/>
      <c r="D97" s="97" t="s">
        <v>262</v>
      </c>
      <c r="E97" s="91">
        <v>10.87</v>
      </c>
      <c r="F97" s="91">
        <v>1960</v>
      </c>
      <c r="G97" s="80">
        <f>'Unit Prices'!$D$33+(E97-8)*'Unit Prices'!$D$34</f>
        <v>6709.5095787727387</v>
      </c>
      <c r="H97" s="99">
        <v>13288.27</v>
      </c>
      <c r="I97" s="26">
        <v>824</v>
      </c>
      <c r="J97" s="79">
        <f t="shared" si="1"/>
        <v>416.05384996758323</v>
      </c>
    </row>
    <row r="98" spans="2:10" x14ac:dyDescent="0.25">
      <c r="B98" s="76"/>
      <c r="C98" s="77"/>
      <c r="D98" s="97" t="s">
        <v>342</v>
      </c>
      <c r="E98" s="91">
        <v>5.37</v>
      </c>
      <c r="F98" s="91">
        <v>1960</v>
      </c>
      <c r="G98" s="80">
        <f>'Unit Prices'!$D$33</f>
        <v>5473.2205484153919</v>
      </c>
      <c r="H98" s="99">
        <v>13288.27</v>
      </c>
      <c r="I98" s="26">
        <v>824</v>
      </c>
      <c r="J98" s="79">
        <f t="shared" si="1"/>
        <v>339.39209030929402</v>
      </c>
    </row>
    <row r="99" spans="2:10" x14ac:dyDescent="0.25">
      <c r="B99" s="76"/>
      <c r="C99" s="77"/>
      <c r="D99" s="97" t="s">
        <v>353</v>
      </c>
      <c r="E99" s="91">
        <v>5.99</v>
      </c>
      <c r="F99" s="91">
        <v>1960</v>
      </c>
      <c r="G99" s="80">
        <f>'Unit Prices'!$D$33</f>
        <v>5473.2205484153919</v>
      </c>
      <c r="H99" s="99">
        <v>13288.27</v>
      </c>
      <c r="I99" s="26">
        <v>824</v>
      </c>
      <c r="J99" s="79">
        <f t="shared" si="1"/>
        <v>339.39209030929402</v>
      </c>
    </row>
    <row r="100" spans="2:10" x14ac:dyDescent="0.25">
      <c r="B100" s="76"/>
      <c r="C100" s="77"/>
      <c r="D100" s="97" t="s">
        <v>354</v>
      </c>
      <c r="E100" s="91">
        <v>5.44</v>
      </c>
      <c r="F100" s="91">
        <v>1960</v>
      </c>
      <c r="G100" s="80">
        <f>'Unit Prices'!$D$33</f>
        <v>5473.2205484153919</v>
      </c>
      <c r="H100" s="99">
        <v>13288.27</v>
      </c>
      <c r="I100" s="26">
        <v>824</v>
      </c>
      <c r="J100" s="79">
        <f t="shared" si="1"/>
        <v>339.39209030929402</v>
      </c>
    </row>
    <row r="101" spans="2:10" x14ac:dyDescent="0.25">
      <c r="B101" s="76"/>
      <c r="C101" s="77"/>
      <c r="D101" s="97" t="s">
        <v>436</v>
      </c>
      <c r="E101" s="91">
        <v>8</v>
      </c>
      <c r="F101" s="91">
        <v>1960</v>
      </c>
      <c r="G101" s="80">
        <f>'Unit Prices'!$D$33</f>
        <v>5473.2205484153919</v>
      </c>
      <c r="H101" s="99">
        <v>13288.27</v>
      </c>
      <c r="I101" s="26">
        <v>824</v>
      </c>
      <c r="J101" s="79">
        <f t="shared" si="1"/>
        <v>339.39209030929402</v>
      </c>
    </row>
    <row r="102" spans="2:10" x14ac:dyDescent="0.25">
      <c r="B102" s="76"/>
      <c r="C102" s="77"/>
      <c r="D102" s="97" t="s">
        <v>435</v>
      </c>
      <c r="E102" s="91">
        <v>6.97</v>
      </c>
      <c r="F102" s="91">
        <v>1960</v>
      </c>
      <c r="G102" s="80">
        <f>'Unit Prices'!$D$33</f>
        <v>5473.2205484153919</v>
      </c>
      <c r="H102" s="99">
        <v>13288.27</v>
      </c>
      <c r="I102" s="26">
        <v>824</v>
      </c>
      <c r="J102" s="79">
        <f t="shared" si="1"/>
        <v>339.39209030929402</v>
      </c>
    </row>
    <row r="103" spans="2:10" x14ac:dyDescent="0.25">
      <c r="B103" s="76"/>
      <c r="C103" s="77"/>
      <c r="D103" s="97" t="s">
        <v>273</v>
      </c>
      <c r="E103" s="91">
        <v>7.28</v>
      </c>
      <c r="F103" s="91">
        <v>1960</v>
      </c>
      <c r="G103" s="80">
        <f>'Unit Prices'!$D$33</f>
        <v>5473.2205484153919</v>
      </c>
      <c r="H103" s="99">
        <v>13288.27</v>
      </c>
      <c r="I103" s="26">
        <v>824</v>
      </c>
      <c r="J103" s="79">
        <f t="shared" si="1"/>
        <v>339.39209030929402</v>
      </c>
    </row>
    <row r="104" spans="2:10" x14ac:dyDescent="0.25">
      <c r="B104" s="76"/>
      <c r="C104" s="77"/>
      <c r="D104" s="97" t="s">
        <v>272</v>
      </c>
      <c r="E104" s="91">
        <v>5.9</v>
      </c>
      <c r="F104" s="91">
        <v>1960</v>
      </c>
      <c r="G104" s="80">
        <f>'Unit Prices'!$D$33</f>
        <v>5473.2205484153919</v>
      </c>
      <c r="H104" s="99">
        <v>13288.27</v>
      </c>
      <c r="I104" s="26">
        <v>824</v>
      </c>
      <c r="J104" s="79">
        <f t="shared" si="1"/>
        <v>339.39209030929402</v>
      </c>
    </row>
    <row r="105" spans="2:10" x14ac:dyDescent="0.25">
      <c r="B105" s="76"/>
      <c r="C105" s="77"/>
      <c r="D105" s="97" t="s">
        <v>376</v>
      </c>
      <c r="E105" s="91">
        <v>6.46</v>
      </c>
      <c r="F105" s="91">
        <v>1960</v>
      </c>
      <c r="G105" s="80">
        <f>'Unit Prices'!$D$33</f>
        <v>5473.2205484153919</v>
      </c>
      <c r="H105" s="99">
        <v>13288.27</v>
      </c>
      <c r="I105" s="26">
        <v>824</v>
      </c>
      <c r="J105" s="79">
        <f t="shared" si="1"/>
        <v>339.39209030929402</v>
      </c>
    </row>
    <row r="106" spans="2:10" x14ac:dyDescent="0.25">
      <c r="B106" s="76"/>
      <c r="C106" s="77"/>
      <c r="D106" s="97" t="s">
        <v>472</v>
      </c>
      <c r="E106" s="91">
        <v>8</v>
      </c>
      <c r="F106" s="91">
        <v>1960</v>
      </c>
      <c r="G106" s="80">
        <f>'Unit Prices'!$D$33</f>
        <v>5473.2205484153919</v>
      </c>
      <c r="H106" s="99">
        <v>13288.27</v>
      </c>
      <c r="I106" s="26">
        <v>824</v>
      </c>
      <c r="J106" s="79">
        <f t="shared" si="1"/>
        <v>339.39209030929402</v>
      </c>
    </row>
    <row r="107" spans="2:10" x14ac:dyDescent="0.25">
      <c r="B107" s="76"/>
      <c r="C107" s="77"/>
      <c r="D107" s="97" t="s">
        <v>375</v>
      </c>
      <c r="E107" s="91">
        <v>5.86</v>
      </c>
      <c r="F107" s="91">
        <v>1960</v>
      </c>
      <c r="G107" s="80">
        <f>'Unit Prices'!$D$33</f>
        <v>5473.2205484153919</v>
      </c>
      <c r="H107" s="99">
        <v>13288.27</v>
      </c>
      <c r="I107" s="26">
        <v>824</v>
      </c>
      <c r="J107" s="79">
        <f t="shared" si="1"/>
        <v>339.39209030929402</v>
      </c>
    </row>
    <row r="108" spans="2:10" x14ac:dyDescent="0.25">
      <c r="B108" s="76"/>
      <c r="C108" s="77"/>
      <c r="D108" s="97" t="s">
        <v>299</v>
      </c>
      <c r="E108" s="91">
        <v>4.1399999999999997</v>
      </c>
      <c r="F108" s="91">
        <v>1960</v>
      </c>
      <c r="G108" s="80">
        <f>'Unit Prices'!$D$33</f>
        <v>5473.2205484153919</v>
      </c>
      <c r="H108" s="99">
        <v>13288.27</v>
      </c>
      <c r="I108" s="26">
        <v>824</v>
      </c>
      <c r="J108" s="79">
        <f t="shared" si="1"/>
        <v>339.39209030929402</v>
      </c>
    </row>
    <row r="109" spans="2:10" x14ac:dyDescent="0.25">
      <c r="B109" s="76"/>
      <c r="C109" s="77"/>
      <c r="D109" s="97" t="s">
        <v>390</v>
      </c>
      <c r="E109" s="91">
        <v>6.81</v>
      </c>
      <c r="F109" s="91">
        <v>1960</v>
      </c>
      <c r="G109" s="80">
        <f>'Unit Prices'!$D$33</f>
        <v>5473.2205484153919</v>
      </c>
      <c r="H109" s="99">
        <v>13288.27</v>
      </c>
      <c r="I109" s="26">
        <v>824</v>
      </c>
      <c r="J109" s="79">
        <f t="shared" si="1"/>
        <v>339.39209030929402</v>
      </c>
    </row>
    <row r="110" spans="2:10" x14ac:dyDescent="0.25">
      <c r="B110" s="76"/>
      <c r="C110" s="77"/>
      <c r="D110" s="97" t="s">
        <v>502</v>
      </c>
      <c r="E110" s="91">
        <v>8</v>
      </c>
      <c r="F110" s="91">
        <v>1960</v>
      </c>
      <c r="G110" s="80">
        <f>'Unit Prices'!$D$33</f>
        <v>5473.2205484153919</v>
      </c>
      <c r="H110" s="99">
        <v>13288.27</v>
      </c>
      <c r="I110" s="26">
        <v>824</v>
      </c>
      <c r="J110" s="79">
        <f t="shared" si="1"/>
        <v>339.39209030929402</v>
      </c>
    </row>
    <row r="111" spans="2:10" x14ac:dyDescent="0.25">
      <c r="B111" s="76"/>
      <c r="C111" s="77"/>
      <c r="D111" s="97" t="s">
        <v>510</v>
      </c>
      <c r="E111" s="91">
        <v>7.28</v>
      </c>
      <c r="F111" s="91">
        <v>1960</v>
      </c>
      <c r="G111" s="80">
        <f>'Unit Prices'!$D$33</f>
        <v>5473.2205484153919</v>
      </c>
      <c r="H111" s="99">
        <v>13288.27</v>
      </c>
      <c r="I111" s="26">
        <v>824</v>
      </c>
      <c r="J111" s="79">
        <f t="shared" si="1"/>
        <v>339.39209030929402</v>
      </c>
    </row>
    <row r="112" spans="2:10" x14ac:dyDescent="0.25">
      <c r="B112" s="76"/>
      <c r="C112" s="77"/>
      <c r="D112" s="97" t="s">
        <v>465</v>
      </c>
      <c r="E112" s="91">
        <v>8</v>
      </c>
      <c r="F112" s="91">
        <v>1960</v>
      </c>
      <c r="G112" s="80">
        <f>'Unit Prices'!$D$33</f>
        <v>5473.2205484153919</v>
      </c>
      <c r="H112" s="99">
        <v>13288.27</v>
      </c>
      <c r="I112" s="26">
        <v>824</v>
      </c>
      <c r="J112" s="79">
        <f t="shared" si="1"/>
        <v>339.39209030929402</v>
      </c>
    </row>
    <row r="113" spans="2:10" x14ac:dyDescent="0.25">
      <c r="B113" s="76"/>
      <c r="C113" s="77"/>
      <c r="D113" s="97" t="s">
        <v>798</v>
      </c>
      <c r="E113" s="91">
        <v>8</v>
      </c>
      <c r="F113" s="91">
        <v>1960</v>
      </c>
      <c r="G113" s="80">
        <f>'Unit Prices'!$D$33</f>
        <v>5473.2205484153919</v>
      </c>
      <c r="H113" s="99">
        <v>13288.27</v>
      </c>
      <c r="I113" s="26">
        <v>824</v>
      </c>
      <c r="J113" s="79">
        <f t="shared" si="1"/>
        <v>339.39209030929402</v>
      </c>
    </row>
    <row r="114" spans="2:10" x14ac:dyDescent="0.25">
      <c r="B114" s="76"/>
      <c r="C114" s="77"/>
      <c r="D114" s="97" t="s">
        <v>448</v>
      </c>
      <c r="E114" s="91">
        <v>6.25</v>
      </c>
      <c r="F114" s="91">
        <v>1960</v>
      </c>
      <c r="G114" s="80">
        <f>'Unit Prices'!$D$33</f>
        <v>5473.2205484153919</v>
      </c>
      <c r="H114" s="99">
        <v>13288.27</v>
      </c>
      <c r="I114" s="26">
        <v>824</v>
      </c>
      <c r="J114" s="79">
        <f t="shared" si="1"/>
        <v>339.39209030929402</v>
      </c>
    </row>
    <row r="115" spans="2:10" x14ac:dyDescent="0.25">
      <c r="B115" s="76"/>
      <c r="C115" s="77"/>
      <c r="D115" s="97" t="s">
        <v>447</v>
      </c>
      <c r="E115" s="91">
        <v>7.4</v>
      </c>
      <c r="F115" s="91">
        <v>1960</v>
      </c>
      <c r="G115" s="80">
        <f>'Unit Prices'!$D$33</f>
        <v>5473.2205484153919</v>
      </c>
      <c r="H115" s="99">
        <v>13288.27</v>
      </c>
      <c r="I115" s="26">
        <v>824</v>
      </c>
      <c r="J115" s="79">
        <f t="shared" si="1"/>
        <v>339.39209030929402</v>
      </c>
    </row>
    <row r="116" spans="2:10" x14ac:dyDescent="0.25">
      <c r="B116" s="76"/>
      <c r="C116" s="77"/>
      <c r="D116" s="97" t="s">
        <v>446</v>
      </c>
      <c r="E116" s="91">
        <v>6.24</v>
      </c>
      <c r="F116" s="91">
        <v>1960</v>
      </c>
      <c r="G116" s="80">
        <f>'Unit Prices'!$D$33</f>
        <v>5473.2205484153919</v>
      </c>
      <c r="H116" s="99">
        <v>13288.27</v>
      </c>
      <c r="I116" s="26">
        <v>824</v>
      </c>
      <c r="J116" s="79">
        <f t="shared" si="1"/>
        <v>339.39209030929402</v>
      </c>
    </row>
    <row r="117" spans="2:10" x14ac:dyDescent="0.25">
      <c r="B117" s="76"/>
      <c r="C117" s="77"/>
      <c r="D117" s="97" t="s">
        <v>445</v>
      </c>
      <c r="E117" s="91">
        <v>7.39</v>
      </c>
      <c r="F117" s="91">
        <v>1960</v>
      </c>
      <c r="G117" s="80">
        <f>'Unit Prices'!$D$33</f>
        <v>5473.2205484153919</v>
      </c>
      <c r="H117" s="99">
        <v>13288.27</v>
      </c>
      <c r="I117" s="26">
        <v>824</v>
      </c>
      <c r="J117" s="79">
        <f t="shared" si="1"/>
        <v>339.39209030929402</v>
      </c>
    </row>
    <row r="118" spans="2:10" x14ac:dyDescent="0.25">
      <c r="B118" s="76"/>
      <c r="C118" s="77"/>
      <c r="D118" s="97" t="s">
        <v>535</v>
      </c>
      <c r="E118" s="91">
        <v>8.89</v>
      </c>
      <c r="F118" s="91">
        <v>1960</v>
      </c>
      <c r="G118" s="80">
        <f>'Unit Prices'!$D$33+(E118-8)*'Unit Prices'!$D$34</f>
        <v>5856.5993766446736</v>
      </c>
      <c r="H118" s="99">
        <v>13288.27</v>
      </c>
      <c r="I118" s="26">
        <v>824</v>
      </c>
      <c r="J118" s="79">
        <f t="shared" si="1"/>
        <v>363.16524922771822</v>
      </c>
    </row>
    <row r="119" spans="2:10" x14ac:dyDescent="0.25">
      <c r="B119" s="76"/>
      <c r="C119" s="77"/>
      <c r="D119" s="97" t="s">
        <v>799</v>
      </c>
      <c r="E119" s="91">
        <v>8.4499999999999993</v>
      </c>
      <c r="F119" s="91">
        <v>1960</v>
      </c>
      <c r="G119" s="80">
        <f>'Unit Prices'!$D$33+(E119-8)*'Unit Prices'!$D$34</f>
        <v>5667.0637761717699</v>
      </c>
      <c r="H119" s="99">
        <v>13288.27</v>
      </c>
      <c r="I119" s="26">
        <v>824</v>
      </c>
      <c r="J119" s="79">
        <f t="shared" si="1"/>
        <v>351.41222684108152</v>
      </c>
    </row>
    <row r="120" spans="2:10" x14ac:dyDescent="0.25">
      <c r="B120" s="76"/>
      <c r="C120" s="77"/>
      <c r="D120" s="97" t="s">
        <v>456</v>
      </c>
      <c r="E120" s="91">
        <v>6.69</v>
      </c>
      <c r="F120" s="91">
        <v>1960</v>
      </c>
      <c r="G120" s="80">
        <f>'Unit Prices'!$D$33</f>
        <v>5473.2205484153919</v>
      </c>
      <c r="H120" s="99">
        <v>13288.27</v>
      </c>
      <c r="I120" s="26">
        <v>824</v>
      </c>
      <c r="J120" s="79">
        <f t="shared" si="1"/>
        <v>339.39209030929402</v>
      </c>
    </row>
    <row r="121" spans="2:10" x14ac:dyDescent="0.25">
      <c r="B121" s="76"/>
      <c r="C121" s="77"/>
      <c r="D121" s="97" t="s">
        <v>462</v>
      </c>
      <c r="E121" s="91">
        <v>7.54</v>
      </c>
      <c r="F121" s="91">
        <v>1960</v>
      </c>
      <c r="G121" s="80">
        <f>'Unit Prices'!$D$33</f>
        <v>5473.2205484153919</v>
      </c>
      <c r="H121" s="99">
        <v>13288.27</v>
      </c>
      <c r="I121" s="26">
        <v>824</v>
      </c>
      <c r="J121" s="79">
        <f t="shared" si="1"/>
        <v>339.39209030929402</v>
      </c>
    </row>
    <row r="122" spans="2:10" x14ac:dyDescent="0.25">
      <c r="B122" s="76"/>
      <c r="C122" s="77"/>
      <c r="D122" s="97" t="s">
        <v>159</v>
      </c>
      <c r="E122" s="91">
        <v>7.08</v>
      </c>
      <c r="F122" s="91">
        <v>1960</v>
      </c>
      <c r="G122" s="80">
        <f>'Unit Prices'!$D$33</f>
        <v>5473.2205484153919</v>
      </c>
      <c r="H122" s="99">
        <v>13288.27</v>
      </c>
      <c r="I122" s="26">
        <v>824</v>
      </c>
      <c r="J122" s="79">
        <f t="shared" si="1"/>
        <v>339.39209030929402</v>
      </c>
    </row>
    <row r="123" spans="2:10" x14ac:dyDescent="0.25">
      <c r="B123" s="76"/>
      <c r="C123" s="77"/>
      <c r="D123" s="97" t="s">
        <v>739</v>
      </c>
      <c r="E123" s="91">
        <v>8.18</v>
      </c>
      <c r="F123" s="91">
        <v>1960</v>
      </c>
      <c r="G123" s="80">
        <f>'Unit Prices'!$D$33+(E123-8)*'Unit Prices'!$D$34</f>
        <v>5550.7578395179435</v>
      </c>
      <c r="H123" s="99">
        <v>13288.27</v>
      </c>
      <c r="I123" s="26">
        <v>824</v>
      </c>
      <c r="J123" s="79">
        <f t="shared" si="1"/>
        <v>344.20014492200909</v>
      </c>
    </row>
    <row r="124" spans="2:10" x14ac:dyDescent="0.25">
      <c r="B124" s="76"/>
      <c r="C124" s="77"/>
      <c r="D124" s="97" t="s">
        <v>586</v>
      </c>
      <c r="E124" s="91">
        <v>8</v>
      </c>
      <c r="F124" s="91">
        <v>1960</v>
      </c>
      <c r="G124" s="80">
        <f>'Unit Prices'!$D$33</f>
        <v>5473.2205484153919</v>
      </c>
      <c r="H124" s="99">
        <v>13288.27</v>
      </c>
      <c r="I124" s="26">
        <v>824</v>
      </c>
      <c r="J124" s="79">
        <f t="shared" si="1"/>
        <v>339.39209030929402</v>
      </c>
    </row>
    <row r="125" spans="2:10" x14ac:dyDescent="0.25">
      <c r="B125" s="76"/>
      <c r="C125" s="77"/>
      <c r="D125" s="97" t="s">
        <v>800</v>
      </c>
      <c r="E125" s="91">
        <v>8</v>
      </c>
      <c r="F125" s="91">
        <v>1960</v>
      </c>
      <c r="G125" s="80">
        <f>'Unit Prices'!$D$33</f>
        <v>5473.2205484153919</v>
      </c>
      <c r="H125" s="99">
        <v>13288.27</v>
      </c>
      <c r="I125" s="26">
        <v>824</v>
      </c>
      <c r="J125" s="79">
        <f t="shared" si="1"/>
        <v>339.39209030929402</v>
      </c>
    </row>
    <row r="126" spans="2:10" x14ac:dyDescent="0.25">
      <c r="B126" s="76"/>
      <c r="C126" s="77"/>
      <c r="D126" s="97" t="s">
        <v>158</v>
      </c>
      <c r="E126" s="91">
        <v>6.1</v>
      </c>
      <c r="F126" s="91">
        <v>1960</v>
      </c>
      <c r="G126" s="80">
        <f>'Unit Prices'!$D$33</f>
        <v>5473.2205484153919</v>
      </c>
      <c r="H126" s="99">
        <v>13288.27</v>
      </c>
      <c r="I126" s="26">
        <v>824</v>
      </c>
      <c r="J126" s="79">
        <f t="shared" si="1"/>
        <v>339.39209030929402</v>
      </c>
    </row>
    <row r="127" spans="2:10" x14ac:dyDescent="0.25">
      <c r="B127" s="76"/>
      <c r="C127" s="77"/>
      <c r="D127" s="97" t="s">
        <v>349</v>
      </c>
      <c r="E127" s="91">
        <v>4.97</v>
      </c>
      <c r="F127" s="91">
        <v>1960</v>
      </c>
      <c r="G127" s="80">
        <f>'Unit Prices'!$D$33</f>
        <v>5473.2205484153919</v>
      </c>
      <c r="H127" s="99">
        <v>13288.27</v>
      </c>
      <c r="I127" s="26">
        <v>824</v>
      </c>
      <c r="J127" s="79">
        <f t="shared" si="1"/>
        <v>339.39209030929402</v>
      </c>
    </row>
    <row r="128" spans="2:10" x14ac:dyDescent="0.25">
      <c r="B128" s="76"/>
      <c r="C128" s="77"/>
      <c r="D128" s="97" t="s">
        <v>460</v>
      </c>
      <c r="E128" s="91">
        <v>8</v>
      </c>
      <c r="F128" s="91">
        <v>1960</v>
      </c>
      <c r="G128" s="80">
        <f>'Unit Prices'!$D$33</f>
        <v>5473.2205484153919</v>
      </c>
      <c r="H128" s="99">
        <v>13288.27</v>
      </c>
      <c r="I128" s="26">
        <v>824</v>
      </c>
      <c r="J128" s="79">
        <f t="shared" si="1"/>
        <v>339.39209030929402</v>
      </c>
    </row>
    <row r="129" spans="2:10" x14ac:dyDescent="0.25">
      <c r="B129" s="76"/>
      <c r="C129" s="77"/>
      <c r="D129" s="97" t="s">
        <v>461</v>
      </c>
      <c r="E129" s="91">
        <v>6.11</v>
      </c>
      <c r="F129" s="91">
        <v>1960</v>
      </c>
      <c r="G129" s="80">
        <f>'Unit Prices'!$D$33</f>
        <v>5473.2205484153919</v>
      </c>
      <c r="H129" s="99">
        <v>13288.27</v>
      </c>
      <c r="I129" s="26">
        <v>824</v>
      </c>
      <c r="J129" s="79">
        <f t="shared" si="1"/>
        <v>339.39209030929402</v>
      </c>
    </row>
    <row r="130" spans="2:10" x14ac:dyDescent="0.25">
      <c r="B130" s="76"/>
      <c r="C130" s="77"/>
      <c r="D130" s="97" t="s">
        <v>261</v>
      </c>
      <c r="E130" s="91">
        <v>11.19</v>
      </c>
      <c r="F130" s="91">
        <v>1960</v>
      </c>
      <c r="G130" s="80">
        <f>'Unit Prices'!$D$33+(E130-8)*'Unit Prices'!$D$34</f>
        <v>6847.3536518439414</v>
      </c>
      <c r="H130" s="99">
        <v>13288.27</v>
      </c>
      <c r="I130" s="26">
        <v>824</v>
      </c>
      <c r="J130" s="79">
        <f t="shared" si="1"/>
        <v>424.60150261240983</v>
      </c>
    </row>
    <row r="131" spans="2:10" x14ac:dyDescent="0.25">
      <c r="B131" s="76"/>
      <c r="C131" s="77"/>
      <c r="D131" s="97" t="s">
        <v>258</v>
      </c>
      <c r="E131" s="91">
        <v>9.64</v>
      </c>
      <c r="F131" s="91">
        <v>1960</v>
      </c>
      <c r="G131" s="80">
        <f>'Unit Prices'!$D$33+(E131-8)*'Unit Prices'!$D$34</f>
        <v>6179.671422905305</v>
      </c>
      <c r="H131" s="99">
        <v>13288.27</v>
      </c>
      <c r="I131" s="26">
        <v>824</v>
      </c>
      <c r="J131" s="79">
        <f t="shared" si="1"/>
        <v>383.19881011403072</v>
      </c>
    </row>
    <row r="132" spans="2:10" x14ac:dyDescent="0.25">
      <c r="B132" s="76"/>
      <c r="C132" s="77"/>
      <c r="D132" s="97" t="s">
        <v>250</v>
      </c>
      <c r="E132" s="91">
        <v>7.6</v>
      </c>
      <c r="F132" s="91">
        <v>1960</v>
      </c>
      <c r="G132" s="80">
        <f>'Unit Prices'!$D$33</f>
        <v>5473.2205484153919</v>
      </c>
      <c r="H132" s="99">
        <v>13288.27</v>
      </c>
      <c r="I132" s="26">
        <v>824</v>
      </c>
      <c r="J132" s="79">
        <f t="shared" si="1"/>
        <v>339.39209030929402</v>
      </c>
    </row>
    <row r="133" spans="2:10" x14ac:dyDescent="0.25">
      <c r="B133" s="76"/>
      <c r="C133" s="77"/>
      <c r="D133" s="97" t="s">
        <v>392</v>
      </c>
      <c r="E133" s="91">
        <v>6.16</v>
      </c>
      <c r="F133" s="91">
        <v>1960</v>
      </c>
      <c r="G133" s="80">
        <f>'Unit Prices'!$D$33</f>
        <v>5473.2205484153919</v>
      </c>
      <c r="H133" s="99">
        <v>13288.27</v>
      </c>
      <c r="I133" s="26">
        <v>824</v>
      </c>
      <c r="J133" s="79">
        <f t="shared" si="1"/>
        <v>339.39209030929402</v>
      </c>
    </row>
    <row r="134" spans="2:10" x14ac:dyDescent="0.25">
      <c r="B134" s="76"/>
      <c r="C134" s="77"/>
      <c r="D134" s="97" t="s">
        <v>735</v>
      </c>
      <c r="E134" s="91">
        <v>9.11</v>
      </c>
      <c r="F134" s="91">
        <v>1960</v>
      </c>
      <c r="G134" s="80">
        <f>'Unit Prices'!$D$33+(E134-8)*'Unit Prices'!$D$34</f>
        <v>5951.3671768811255</v>
      </c>
      <c r="H134" s="99">
        <v>13288.27</v>
      </c>
      <c r="I134" s="26">
        <v>824</v>
      </c>
      <c r="J134" s="79">
        <f t="shared" ref="J134:J197" si="2">G134*I134/H134</f>
        <v>369.04176042103654</v>
      </c>
    </row>
    <row r="135" spans="2:10" x14ac:dyDescent="0.25">
      <c r="B135" s="76"/>
      <c r="C135" s="77"/>
      <c r="D135" s="97" t="s">
        <v>391</v>
      </c>
      <c r="E135" s="91">
        <v>6.58</v>
      </c>
      <c r="F135" s="91">
        <v>1960</v>
      </c>
      <c r="G135" s="80">
        <f>'Unit Prices'!$D$33</f>
        <v>5473.2205484153919</v>
      </c>
      <c r="H135" s="99">
        <v>13288.27</v>
      </c>
      <c r="I135" s="26">
        <v>824</v>
      </c>
      <c r="J135" s="79">
        <f t="shared" si="2"/>
        <v>339.39209030929402</v>
      </c>
    </row>
    <row r="136" spans="2:10" x14ac:dyDescent="0.25">
      <c r="B136" s="76"/>
      <c r="C136" s="77"/>
      <c r="D136" s="97" t="s">
        <v>416</v>
      </c>
      <c r="E136" s="91">
        <v>7.78</v>
      </c>
      <c r="F136" s="91">
        <v>1960</v>
      </c>
      <c r="G136" s="80">
        <f>'Unit Prices'!$D$33</f>
        <v>5473.2205484153919</v>
      </c>
      <c r="H136" s="99">
        <v>13288.27</v>
      </c>
      <c r="I136" s="26">
        <v>824</v>
      </c>
      <c r="J136" s="79">
        <f t="shared" si="2"/>
        <v>339.39209030929402</v>
      </c>
    </row>
    <row r="137" spans="2:10" x14ac:dyDescent="0.25">
      <c r="B137" s="76"/>
      <c r="C137" s="77"/>
      <c r="D137" s="97" t="s">
        <v>415</v>
      </c>
      <c r="E137" s="91">
        <v>5.35</v>
      </c>
      <c r="F137" s="91">
        <v>1960</v>
      </c>
      <c r="G137" s="80">
        <f>'Unit Prices'!$D$33</f>
        <v>5473.2205484153919</v>
      </c>
      <c r="H137" s="99">
        <v>13288.27</v>
      </c>
      <c r="I137" s="26">
        <v>824</v>
      </c>
      <c r="J137" s="79">
        <f t="shared" si="2"/>
        <v>339.39209030929402</v>
      </c>
    </row>
    <row r="138" spans="2:10" x14ac:dyDescent="0.25">
      <c r="B138" s="76"/>
      <c r="C138" s="77"/>
      <c r="D138" s="97" t="s">
        <v>249</v>
      </c>
      <c r="E138" s="91">
        <v>6.9</v>
      </c>
      <c r="F138" s="91">
        <v>1960</v>
      </c>
      <c r="G138" s="80">
        <f>'Unit Prices'!$D$33</f>
        <v>5473.2205484153919</v>
      </c>
      <c r="H138" s="99">
        <v>13288.27</v>
      </c>
      <c r="I138" s="26">
        <v>824</v>
      </c>
      <c r="J138" s="79">
        <f t="shared" si="2"/>
        <v>339.39209030929402</v>
      </c>
    </row>
    <row r="139" spans="2:10" x14ac:dyDescent="0.25">
      <c r="B139" s="76"/>
      <c r="C139" s="77"/>
      <c r="D139" s="97" t="s">
        <v>408</v>
      </c>
      <c r="E139" s="91">
        <v>6.11</v>
      </c>
      <c r="F139" s="91">
        <v>1960</v>
      </c>
      <c r="G139" s="80">
        <f>'Unit Prices'!$D$33</f>
        <v>5473.2205484153919</v>
      </c>
      <c r="H139" s="99">
        <v>13288.27</v>
      </c>
      <c r="I139" s="26">
        <v>824</v>
      </c>
      <c r="J139" s="79">
        <f t="shared" si="2"/>
        <v>339.39209030929402</v>
      </c>
    </row>
    <row r="140" spans="2:10" x14ac:dyDescent="0.25">
      <c r="B140" s="76"/>
      <c r="C140" s="77"/>
      <c r="D140" s="97" t="s">
        <v>431</v>
      </c>
      <c r="E140" s="91">
        <v>7.25</v>
      </c>
      <c r="F140" s="91">
        <v>1960</v>
      </c>
      <c r="G140" s="80">
        <f>'Unit Prices'!$D$33</f>
        <v>5473.2205484153919</v>
      </c>
      <c r="H140" s="99">
        <v>13288.27</v>
      </c>
      <c r="I140" s="26">
        <v>824</v>
      </c>
      <c r="J140" s="79">
        <f t="shared" si="2"/>
        <v>339.39209030929402</v>
      </c>
    </row>
    <row r="141" spans="2:10" x14ac:dyDescent="0.25">
      <c r="B141" s="76"/>
      <c r="C141" s="77"/>
      <c r="D141" s="97" t="s">
        <v>242</v>
      </c>
      <c r="E141" s="91">
        <v>7.25</v>
      </c>
      <c r="F141" s="91">
        <v>1960</v>
      </c>
      <c r="G141" s="80">
        <f>'Unit Prices'!$D$33</f>
        <v>5473.2205484153919</v>
      </c>
      <c r="H141" s="99">
        <v>13288.27</v>
      </c>
      <c r="I141" s="26">
        <v>824</v>
      </c>
      <c r="J141" s="79">
        <f t="shared" si="2"/>
        <v>339.39209030929402</v>
      </c>
    </row>
    <row r="142" spans="2:10" x14ac:dyDescent="0.25">
      <c r="B142" s="76"/>
      <c r="C142" s="77"/>
      <c r="D142" s="97" t="s">
        <v>471</v>
      </c>
      <c r="E142" s="91">
        <v>8.19</v>
      </c>
      <c r="F142" s="91">
        <v>1960</v>
      </c>
      <c r="G142" s="80">
        <f>'Unit Prices'!$D$33+(E142-8)*'Unit Prices'!$D$34</f>
        <v>5555.0654668014186</v>
      </c>
      <c r="H142" s="99">
        <v>13288.27</v>
      </c>
      <c r="I142" s="26">
        <v>824</v>
      </c>
      <c r="J142" s="79">
        <f t="shared" si="2"/>
        <v>344.46725906715989</v>
      </c>
    </row>
    <row r="143" spans="2:10" x14ac:dyDescent="0.25">
      <c r="B143" s="76"/>
      <c r="C143" s="77"/>
      <c r="D143" s="97" t="s">
        <v>470</v>
      </c>
      <c r="E143" s="91">
        <v>6.25</v>
      </c>
      <c r="F143" s="91">
        <v>1960</v>
      </c>
      <c r="G143" s="80">
        <f>'Unit Prices'!$D$33</f>
        <v>5473.2205484153919</v>
      </c>
      <c r="H143" s="99">
        <v>13288.27</v>
      </c>
      <c r="I143" s="26">
        <v>824</v>
      </c>
      <c r="J143" s="79">
        <f t="shared" si="2"/>
        <v>339.39209030929402</v>
      </c>
    </row>
    <row r="144" spans="2:10" x14ac:dyDescent="0.25">
      <c r="B144" s="76"/>
      <c r="C144" s="77"/>
      <c r="D144" s="97" t="s">
        <v>241</v>
      </c>
      <c r="E144" s="91">
        <v>7.66</v>
      </c>
      <c r="F144" s="91">
        <v>1960</v>
      </c>
      <c r="G144" s="80">
        <f>'Unit Prices'!$D$33</f>
        <v>5473.2205484153919</v>
      </c>
      <c r="H144" s="99">
        <v>13288.27</v>
      </c>
      <c r="I144" s="26">
        <v>824</v>
      </c>
      <c r="J144" s="79">
        <f t="shared" si="2"/>
        <v>339.39209030929402</v>
      </c>
    </row>
    <row r="145" spans="2:10" x14ac:dyDescent="0.25">
      <c r="B145" s="76"/>
      <c r="C145" s="77"/>
      <c r="D145" s="97" t="s">
        <v>505</v>
      </c>
      <c r="E145" s="91">
        <v>7.42</v>
      </c>
      <c r="F145" s="91">
        <v>1960</v>
      </c>
      <c r="G145" s="80">
        <f>'Unit Prices'!$D$33</f>
        <v>5473.2205484153919</v>
      </c>
      <c r="H145" s="99">
        <v>13288.27</v>
      </c>
      <c r="I145" s="26">
        <v>824</v>
      </c>
      <c r="J145" s="79">
        <f t="shared" si="2"/>
        <v>339.39209030929402</v>
      </c>
    </row>
    <row r="146" spans="2:10" x14ac:dyDescent="0.25">
      <c r="B146" s="76"/>
      <c r="C146" s="77"/>
      <c r="D146" s="97" t="s">
        <v>734</v>
      </c>
      <c r="E146" s="91">
        <v>7.46</v>
      </c>
      <c r="F146" s="91">
        <v>1960</v>
      </c>
      <c r="G146" s="80">
        <f>'Unit Prices'!$D$33</f>
        <v>5473.2205484153919</v>
      </c>
      <c r="H146" s="99">
        <v>13288.27</v>
      </c>
      <c r="I146" s="26">
        <v>824</v>
      </c>
      <c r="J146" s="79">
        <f t="shared" si="2"/>
        <v>339.39209030929402</v>
      </c>
    </row>
    <row r="147" spans="2:10" x14ac:dyDescent="0.25">
      <c r="B147" s="76"/>
      <c r="C147" s="77"/>
      <c r="D147" s="97" t="s">
        <v>239</v>
      </c>
      <c r="E147" s="91">
        <v>8.44</v>
      </c>
      <c r="F147" s="91">
        <v>1960</v>
      </c>
      <c r="G147" s="80">
        <f>'Unit Prices'!$D$33+(E147-8)*'Unit Prices'!$D$34</f>
        <v>5662.7561488882948</v>
      </c>
      <c r="H147" s="99">
        <v>13288.27</v>
      </c>
      <c r="I147" s="26">
        <v>824</v>
      </c>
      <c r="J147" s="79">
        <f t="shared" si="2"/>
        <v>351.14511269593066</v>
      </c>
    </row>
    <row r="148" spans="2:10" x14ac:dyDescent="0.25">
      <c r="B148" s="76"/>
      <c r="C148" s="77"/>
      <c r="D148" s="97" t="s">
        <v>588</v>
      </c>
      <c r="E148" s="91">
        <v>8.11</v>
      </c>
      <c r="F148" s="91">
        <v>1960</v>
      </c>
      <c r="G148" s="80">
        <f>'Unit Prices'!$D$33+(E148-8)*'Unit Prices'!$D$34</f>
        <v>5520.6044485336179</v>
      </c>
      <c r="H148" s="99">
        <v>13288.27</v>
      </c>
      <c r="I148" s="26">
        <v>824</v>
      </c>
      <c r="J148" s="79">
        <f t="shared" si="2"/>
        <v>342.33034590595321</v>
      </c>
    </row>
    <row r="149" spans="2:10" x14ac:dyDescent="0.25">
      <c r="B149" s="76"/>
      <c r="C149" s="77"/>
      <c r="D149" s="97" t="s">
        <v>240</v>
      </c>
      <c r="E149" s="91">
        <v>8</v>
      </c>
      <c r="F149" s="91">
        <v>1960</v>
      </c>
      <c r="G149" s="80">
        <f>'Unit Prices'!$D$33</f>
        <v>5473.2205484153919</v>
      </c>
      <c r="H149" s="99">
        <v>13288.27</v>
      </c>
      <c r="I149" s="26">
        <v>824</v>
      </c>
      <c r="J149" s="79">
        <f t="shared" si="2"/>
        <v>339.39209030929402</v>
      </c>
    </row>
    <row r="150" spans="2:10" x14ac:dyDescent="0.25">
      <c r="B150" s="76"/>
      <c r="C150" s="77"/>
      <c r="D150" s="97" t="s">
        <v>238</v>
      </c>
      <c r="E150" s="91">
        <v>6.77</v>
      </c>
      <c r="F150" s="91">
        <v>1960</v>
      </c>
      <c r="G150" s="80">
        <f>'Unit Prices'!$D$33</f>
        <v>5473.2205484153919</v>
      </c>
      <c r="H150" s="99">
        <v>13288.27</v>
      </c>
      <c r="I150" s="26">
        <v>824</v>
      </c>
      <c r="J150" s="79">
        <f t="shared" si="2"/>
        <v>339.39209030929402</v>
      </c>
    </row>
    <row r="151" spans="2:10" x14ac:dyDescent="0.25">
      <c r="B151" s="76"/>
      <c r="C151" s="77"/>
      <c r="D151" s="97" t="s">
        <v>237</v>
      </c>
      <c r="E151" s="91">
        <v>6.6</v>
      </c>
      <c r="F151" s="91">
        <v>1960</v>
      </c>
      <c r="G151" s="80">
        <f>'Unit Prices'!$D$33</f>
        <v>5473.2205484153919</v>
      </c>
      <c r="H151" s="99">
        <v>13288.27</v>
      </c>
      <c r="I151" s="26">
        <v>824</v>
      </c>
      <c r="J151" s="79">
        <f t="shared" si="2"/>
        <v>339.39209030929402</v>
      </c>
    </row>
    <row r="152" spans="2:10" x14ac:dyDescent="0.25">
      <c r="B152" s="76"/>
      <c r="C152" s="77"/>
      <c r="D152" s="97" t="s">
        <v>426</v>
      </c>
      <c r="E152" s="91">
        <v>5.32</v>
      </c>
      <c r="F152" s="91">
        <v>1960</v>
      </c>
      <c r="G152" s="80">
        <f>'Unit Prices'!$D$33</f>
        <v>5473.2205484153919</v>
      </c>
      <c r="H152" s="99">
        <v>13288.27</v>
      </c>
      <c r="I152" s="26">
        <v>824</v>
      </c>
      <c r="J152" s="79">
        <f t="shared" si="2"/>
        <v>339.39209030929402</v>
      </c>
    </row>
    <row r="153" spans="2:10" x14ac:dyDescent="0.25">
      <c r="B153" s="76"/>
      <c r="C153" s="77"/>
      <c r="D153" s="97" t="s">
        <v>235</v>
      </c>
      <c r="E153" s="91">
        <v>5.93</v>
      </c>
      <c r="F153" s="91">
        <v>1960</v>
      </c>
      <c r="G153" s="80">
        <f>'Unit Prices'!$D$33</f>
        <v>5473.2205484153919</v>
      </c>
      <c r="H153" s="99">
        <v>13288.27</v>
      </c>
      <c r="I153" s="26">
        <v>824</v>
      </c>
      <c r="J153" s="79">
        <f t="shared" si="2"/>
        <v>339.39209030929402</v>
      </c>
    </row>
    <row r="154" spans="2:10" x14ac:dyDescent="0.25">
      <c r="B154" s="76"/>
      <c r="C154" s="77"/>
      <c r="D154" s="97" t="s">
        <v>234</v>
      </c>
      <c r="E154" s="91">
        <v>5.0599999999999996</v>
      </c>
      <c r="F154" s="91">
        <v>1960</v>
      </c>
      <c r="G154" s="80">
        <f>'Unit Prices'!$D$33</f>
        <v>5473.2205484153919</v>
      </c>
      <c r="H154" s="99">
        <v>13288.27</v>
      </c>
      <c r="I154" s="26">
        <v>824</v>
      </c>
      <c r="J154" s="79">
        <f t="shared" si="2"/>
        <v>339.39209030929402</v>
      </c>
    </row>
    <row r="155" spans="2:10" x14ac:dyDescent="0.25">
      <c r="B155" s="76"/>
      <c r="C155" s="77"/>
      <c r="D155" s="97" t="s">
        <v>443</v>
      </c>
      <c r="E155" s="91">
        <v>7.63</v>
      </c>
      <c r="F155" s="91">
        <v>1960</v>
      </c>
      <c r="G155" s="80">
        <f>'Unit Prices'!$D$33</f>
        <v>5473.2205484153919</v>
      </c>
      <c r="H155" s="99">
        <v>13288.27</v>
      </c>
      <c r="I155" s="26">
        <v>824</v>
      </c>
      <c r="J155" s="79">
        <f t="shared" si="2"/>
        <v>339.39209030929402</v>
      </c>
    </row>
    <row r="156" spans="2:10" x14ac:dyDescent="0.25">
      <c r="B156" s="76"/>
      <c r="C156" s="77"/>
      <c r="D156" s="97" t="s">
        <v>444</v>
      </c>
      <c r="E156" s="91">
        <v>5.97</v>
      </c>
      <c r="F156" s="91">
        <v>1960</v>
      </c>
      <c r="G156" s="80">
        <f>'Unit Prices'!$D$33</f>
        <v>5473.2205484153919</v>
      </c>
      <c r="H156" s="99">
        <v>13288.27</v>
      </c>
      <c r="I156" s="26">
        <v>824</v>
      </c>
      <c r="J156" s="79">
        <f t="shared" si="2"/>
        <v>339.39209030929402</v>
      </c>
    </row>
    <row r="157" spans="2:10" x14ac:dyDescent="0.25">
      <c r="B157" s="76"/>
      <c r="C157" s="77"/>
      <c r="D157" s="97" t="s">
        <v>429</v>
      </c>
      <c r="E157" s="91">
        <v>7.14</v>
      </c>
      <c r="F157" s="91">
        <v>1960</v>
      </c>
      <c r="G157" s="80">
        <f>'Unit Prices'!$D$33</f>
        <v>5473.2205484153919</v>
      </c>
      <c r="H157" s="99">
        <v>13288.27</v>
      </c>
      <c r="I157" s="26">
        <v>824</v>
      </c>
      <c r="J157" s="79">
        <f t="shared" si="2"/>
        <v>339.39209030929402</v>
      </c>
    </row>
    <row r="158" spans="2:10" x14ac:dyDescent="0.25">
      <c r="B158" s="76"/>
      <c r="C158" s="77"/>
      <c r="D158" s="97" t="s">
        <v>226</v>
      </c>
      <c r="E158" s="91">
        <v>12.52</v>
      </c>
      <c r="F158" s="91">
        <v>1960</v>
      </c>
      <c r="G158" s="80">
        <f>'Unit Prices'!$D$33+(E158-8)*'Unit Prices'!$D$34</f>
        <v>7420.2680805461268</v>
      </c>
      <c r="H158" s="99">
        <v>13288.27</v>
      </c>
      <c r="I158" s="26">
        <v>824</v>
      </c>
      <c r="J158" s="79">
        <f t="shared" si="2"/>
        <v>460.12768391747073</v>
      </c>
    </row>
    <row r="159" spans="2:10" x14ac:dyDescent="0.25">
      <c r="B159" s="76"/>
      <c r="C159" s="77"/>
      <c r="D159" s="97" t="s">
        <v>738</v>
      </c>
      <c r="E159" s="91">
        <v>9.51</v>
      </c>
      <c r="F159" s="91">
        <v>1960</v>
      </c>
      <c r="G159" s="80">
        <f>'Unit Prices'!$D$33+(E159-8)*'Unit Prices'!$D$34</f>
        <v>6123.6722682201289</v>
      </c>
      <c r="H159" s="99">
        <v>13288.27</v>
      </c>
      <c r="I159" s="26">
        <v>824</v>
      </c>
      <c r="J159" s="79">
        <f t="shared" si="2"/>
        <v>379.72632622706988</v>
      </c>
    </row>
    <row r="160" spans="2:10" x14ac:dyDescent="0.25">
      <c r="B160" s="76"/>
      <c r="C160" s="77"/>
      <c r="D160" s="97" t="s">
        <v>428</v>
      </c>
      <c r="E160" s="91">
        <v>6.2</v>
      </c>
      <c r="F160" s="91">
        <v>1960</v>
      </c>
      <c r="G160" s="80">
        <f>'Unit Prices'!$D$33</f>
        <v>5473.2205484153919</v>
      </c>
      <c r="H160" s="99">
        <v>13288.27</v>
      </c>
      <c r="I160" s="26">
        <v>824</v>
      </c>
      <c r="J160" s="79">
        <f t="shared" si="2"/>
        <v>339.39209030929402</v>
      </c>
    </row>
    <row r="161" spans="2:10" x14ac:dyDescent="0.25">
      <c r="B161" s="76"/>
      <c r="C161" s="77"/>
      <c r="D161" s="97" t="s">
        <v>244</v>
      </c>
      <c r="E161" s="91">
        <v>8</v>
      </c>
      <c r="F161" s="91">
        <v>1960</v>
      </c>
      <c r="G161" s="80">
        <f>'Unit Prices'!$D$33</f>
        <v>5473.2205484153919</v>
      </c>
      <c r="H161" s="99">
        <v>13288.27</v>
      </c>
      <c r="I161" s="26">
        <v>824</v>
      </c>
      <c r="J161" s="79">
        <f t="shared" si="2"/>
        <v>339.39209030929402</v>
      </c>
    </row>
    <row r="162" spans="2:10" x14ac:dyDescent="0.25">
      <c r="B162" s="76"/>
      <c r="C162" s="77"/>
      <c r="D162" s="97" t="s">
        <v>243</v>
      </c>
      <c r="E162" s="91">
        <v>7.88</v>
      </c>
      <c r="F162" s="91">
        <v>1960</v>
      </c>
      <c r="G162" s="80">
        <f>'Unit Prices'!$D$33</f>
        <v>5473.2205484153919</v>
      </c>
      <c r="H162" s="99">
        <v>13288.27</v>
      </c>
      <c r="I162" s="26">
        <v>824</v>
      </c>
      <c r="J162" s="79">
        <f t="shared" si="2"/>
        <v>339.39209030929402</v>
      </c>
    </row>
    <row r="163" spans="2:10" x14ac:dyDescent="0.25">
      <c r="B163" s="76"/>
      <c r="C163" s="77"/>
      <c r="D163" s="97" t="s">
        <v>246</v>
      </c>
      <c r="E163" s="91">
        <v>8</v>
      </c>
      <c r="F163" s="91">
        <v>1960</v>
      </c>
      <c r="G163" s="80">
        <f>'Unit Prices'!$D$33</f>
        <v>5473.2205484153919</v>
      </c>
      <c r="H163" s="99">
        <v>13288.27</v>
      </c>
      <c r="I163" s="26">
        <v>824</v>
      </c>
      <c r="J163" s="79">
        <f t="shared" si="2"/>
        <v>339.39209030929402</v>
      </c>
    </row>
    <row r="164" spans="2:10" x14ac:dyDescent="0.25">
      <c r="B164" s="76"/>
      <c r="C164" s="77"/>
      <c r="D164" s="97" t="s">
        <v>801</v>
      </c>
      <c r="E164" s="91">
        <v>8</v>
      </c>
      <c r="F164" s="91">
        <v>1960</v>
      </c>
      <c r="G164" s="80">
        <f>'Unit Prices'!$D$33</f>
        <v>5473.2205484153919</v>
      </c>
      <c r="H164" s="99">
        <v>13288.27</v>
      </c>
      <c r="I164" s="26">
        <v>824</v>
      </c>
      <c r="J164" s="79">
        <f t="shared" si="2"/>
        <v>339.39209030929402</v>
      </c>
    </row>
    <row r="165" spans="2:10" x14ac:dyDescent="0.25">
      <c r="B165" s="76"/>
      <c r="C165" s="77"/>
      <c r="D165" s="97" t="s">
        <v>245</v>
      </c>
      <c r="E165" s="91">
        <v>8</v>
      </c>
      <c r="F165" s="91">
        <v>1960</v>
      </c>
      <c r="G165" s="80">
        <f>'Unit Prices'!$D$33</f>
        <v>5473.2205484153919</v>
      </c>
      <c r="H165" s="99">
        <v>13288.27</v>
      </c>
      <c r="I165" s="26">
        <v>824</v>
      </c>
      <c r="J165" s="79">
        <f t="shared" si="2"/>
        <v>339.39209030929402</v>
      </c>
    </row>
    <row r="166" spans="2:10" x14ac:dyDescent="0.25">
      <c r="B166" s="76"/>
      <c r="C166" s="77"/>
      <c r="D166" s="97" t="s">
        <v>452</v>
      </c>
      <c r="E166" s="91">
        <v>5.69</v>
      </c>
      <c r="F166" s="91">
        <v>1960</v>
      </c>
      <c r="G166" s="80">
        <f>'Unit Prices'!$D$33</f>
        <v>5473.2205484153919</v>
      </c>
      <c r="H166" s="99">
        <v>13288.27</v>
      </c>
      <c r="I166" s="26">
        <v>824</v>
      </c>
      <c r="J166" s="79">
        <f t="shared" si="2"/>
        <v>339.39209030929402</v>
      </c>
    </row>
    <row r="167" spans="2:10" x14ac:dyDescent="0.25">
      <c r="B167" s="76"/>
      <c r="C167" s="77"/>
      <c r="D167" s="97" t="s">
        <v>585</v>
      </c>
      <c r="E167" s="91">
        <v>8</v>
      </c>
      <c r="F167" s="91">
        <v>1960</v>
      </c>
      <c r="G167" s="80">
        <f>'Unit Prices'!$D$33</f>
        <v>5473.2205484153919</v>
      </c>
      <c r="H167" s="99">
        <v>13288.27</v>
      </c>
      <c r="I167" s="26">
        <v>824</v>
      </c>
      <c r="J167" s="79">
        <f t="shared" si="2"/>
        <v>339.39209030929402</v>
      </c>
    </row>
    <row r="168" spans="2:10" x14ac:dyDescent="0.25">
      <c r="B168" s="76"/>
      <c r="C168" s="77"/>
      <c r="D168" s="97" t="s">
        <v>490</v>
      </c>
      <c r="E168" s="91">
        <v>8.7899999999999991</v>
      </c>
      <c r="F168" s="91">
        <v>1960</v>
      </c>
      <c r="G168" s="80">
        <f>'Unit Prices'!$D$33+(E168-8)*'Unit Prices'!$D$34</f>
        <v>5813.5231038099228</v>
      </c>
      <c r="H168" s="99">
        <v>13288.27</v>
      </c>
      <c r="I168" s="26">
        <v>824</v>
      </c>
      <c r="J168" s="79">
        <f t="shared" si="2"/>
        <v>360.49410777620983</v>
      </c>
    </row>
    <row r="169" spans="2:10" x14ac:dyDescent="0.25">
      <c r="B169" s="76"/>
      <c r="C169" s="77"/>
      <c r="D169" s="97" t="s">
        <v>412</v>
      </c>
      <c r="E169" s="91">
        <v>7.24</v>
      </c>
      <c r="F169" s="91">
        <v>1960</v>
      </c>
      <c r="G169" s="80">
        <f>'Unit Prices'!$D$33</f>
        <v>5473.2205484153919</v>
      </c>
      <c r="H169" s="99">
        <v>13288.27</v>
      </c>
      <c r="I169" s="26">
        <v>824</v>
      </c>
      <c r="J169" s="79">
        <f t="shared" si="2"/>
        <v>339.39209030929402</v>
      </c>
    </row>
    <row r="170" spans="2:10" x14ac:dyDescent="0.25">
      <c r="B170" s="76"/>
      <c r="C170" s="77"/>
      <c r="D170" s="97" t="s">
        <v>411</v>
      </c>
      <c r="E170" s="91">
        <v>5.83</v>
      </c>
      <c r="F170" s="91">
        <v>1960</v>
      </c>
      <c r="G170" s="80">
        <f>'Unit Prices'!$D$33</f>
        <v>5473.2205484153919</v>
      </c>
      <c r="H170" s="99">
        <v>13288.27</v>
      </c>
      <c r="I170" s="26">
        <v>824</v>
      </c>
      <c r="J170" s="79">
        <f t="shared" si="2"/>
        <v>339.39209030929402</v>
      </c>
    </row>
    <row r="171" spans="2:10" x14ac:dyDescent="0.25">
      <c r="B171" s="76"/>
      <c r="C171" s="77"/>
      <c r="D171" s="97" t="s">
        <v>737</v>
      </c>
      <c r="E171" s="91">
        <v>8.64</v>
      </c>
      <c r="F171" s="91">
        <v>1960</v>
      </c>
      <c r="G171" s="80">
        <f>'Unit Prices'!$D$33+(E171-8)*'Unit Prices'!$D$34</f>
        <v>5748.9086945577974</v>
      </c>
      <c r="H171" s="99">
        <v>13288.27</v>
      </c>
      <c r="I171" s="26">
        <v>824</v>
      </c>
      <c r="J171" s="79">
        <f t="shared" si="2"/>
        <v>356.48739559894739</v>
      </c>
    </row>
    <row r="172" spans="2:10" x14ac:dyDescent="0.25">
      <c r="B172" s="76"/>
      <c r="C172" s="77"/>
      <c r="D172" s="97" t="s">
        <v>802</v>
      </c>
      <c r="E172" s="91">
        <v>4.47</v>
      </c>
      <c r="F172" s="91">
        <v>1960</v>
      </c>
      <c r="G172" s="80">
        <f>'Unit Prices'!$D$33</f>
        <v>5473.2205484153919</v>
      </c>
      <c r="H172" s="99">
        <v>13288.27</v>
      </c>
      <c r="I172" s="26">
        <v>824</v>
      </c>
      <c r="J172" s="79">
        <f t="shared" si="2"/>
        <v>339.39209030929402</v>
      </c>
    </row>
    <row r="173" spans="2:10" x14ac:dyDescent="0.25">
      <c r="B173" s="76"/>
      <c r="C173" s="77"/>
      <c r="D173" s="97" t="s">
        <v>458</v>
      </c>
      <c r="E173" s="91">
        <v>8</v>
      </c>
      <c r="F173" s="91">
        <v>1960</v>
      </c>
      <c r="G173" s="80">
        <f>'Unit Prices'!$D$33</f>
        <v>5473.2205484153919</v>
      </c>
      <c r="H173" s="99">
        <v>13288.27</v>
      </c>
      <c r="I173" s="26">
        <v>824</v>
      </c>
      <c r="J173" s="79">
        <f t="shared" si="2"/>
        <v>339.39209030929402</v>
      </c>
    </row>
    <row r="174" spans="2:10" x14ac:dyDescent="0.25">
      <c r="B174" s="76"/>
      <c r="C174" s="77"/>
      <c r="D174" s="97" t="s">
        <v>705</v>
      </c>
      <c r="E174" s="91">
        <v>6.95</v>
      </c>
      <c r="F174" s="91">
        <v>1960</v>
      </c>
      <c r="G174" s="80">
        <f>'Unit Prices'!$D$33</f>
        <v>5473.2205484153919</v>
      </c>
      <c r="H174" s="99">
        <v>13288.27</v>
      </c>
      <c r="I174" s="26">
        <v>824</v>
      </c>
      <c r="J174" s="79">
        <f t="shared" si="2"/>
        <v>339.39209030929402</v>
      </c>
    </row>
    <row r="175" spans="2:10" x14ac:dyDescent="0.25">
      <c r="B175" s="76"/>
      <c r="C175" s="77"/>
      <c r="D175" s="97" t="s">
        <v>418</v>
      </c>
      <c r="E175" s="91">
        <v>6.45</v>
      </c>
      <c r="F175" s="91">
        <v>1960</v>
      </c>
      <c r="G175" s="80">
        <f>'Unit Prices'!$D$33</f>
        <v>5473.2205484153919</v>
      </c>
      <c r="H175" s="99">
        <v>13288.27</v>
      </c>
      <c r="I175" s="26">
        <v>824</v>
      </c>
      <c r="J175" s="79">
        <f t="shared" si="2"/>
        <v>339.39209030929402</v>
      </c>
    </row>
    <row r="176" spans="2:10" x14ac:dyDescent="0.25">
      <c r="B176" s="76"/>
      <c r="C176" s="77"/>
      <c r="D176" s="97" t="s">
        <v>379</v>
      </c>
      <c r="E176" s="91">
        <v>6.71</v>
      </c>
      <c r="F176" s="91">
        <v>1960</v>
      </c>
      <c r="G176" s="80">
        <f>'Unit Prices'!$D$33</f>
        <v>5473.2205484153919</v>
      </c>
      <c r="H176" s="99">
        <v>13288.27</v>
      </c>
      <c r="I176" s="26">
        <v>824</v>
      </c>
      <c r="J176" s="79">
        <f t="shared" si="2"/>
        <v>339.39209030929402</v>
      </c>
    </row>
    <row r="177" spans="2:10" x14ac:dyDescent="0.25">
      <c r="B177" s="76"/>
      <c r="C177" s="77"/>
      <c r="D177" s="97" t="s">
        <v>378</v>
      </c>
      <c r="E177" s="91">
        <v>5.67</v>
      </c>
      <c r="F177" s="91">
        <v>1960</v>
      </c>
      <c r="G177" s="80">
        <f>'Unit Prices'!$D$33</f>
        <v>5473.2205484153919</v>
      </c>
      <c r="H177" s="99">
        <v>13288.27</v>
      </c>
      <c r="I177" s="26">
        <v>824</v>
      </c>
      <c r="J177" s="79">
        <f t="shared" si="2"/>
        <v>339.39209030929402</v>
      </c>
    </row>
    <row r="178" spans="2:10" x14ac:dyDescent="0.25">
      <c r="B178" s="76"/>
      <c r="C178" s="77"/>
      <c r="D178" s="97" t="s">
        <v>664</v>
      </c>
      <c r="E178" s="91">
        <v>7.59</v>
      </c>
      <c r="F178" s="91">
        <v>1960</v>
      </c>
      <c r="G178" s="80">
        <f>'Unit Prices'!$D$33</f>
        <v>5473.2205484153919</v>
      </c>
      <c r="H178" s="99">
        <v>13288.27</v>
      </c>
      <c r="I178" s="26">
        <v>824</v>
      </c>
      <c r="J178" s="79">
        <f t="shared" si="2"/>
        <v>339.39209030929402</v>
      </c>
    </row>
    <row r="179" spans="2:10" x14ac:dyDescent="0.25">
      <c r="B179" s="76"/>
      <c r="C179" s="77"/>
      <c r="D179" s="97" t="s">
        <v>658</v>
      </c>
      <c r="E179" s="91">
        <v>6.89</v>
      </c>
      <c r="F179" s="91">
        <v>1960</v>
      </c>
      <c r="G179" s="80">
        <f>'Unit Prices'!$D$33</f>
        <v>5473.2205484153919</v>
      </c>
      <c r="H179" s="99">
        <v>13288.27</v>
      </c>
      <c r="I179" s="26">
        <v>824</v>
      </c>
      <c r="J179" s="79">
        <f t="shared" si="2"/>
        <v>339.39209030929402</v>
      </c>
    </row>
    <row r="180" spans="2:10" x14ac:dyDescent="0.25">
      <c r="B180" s="76"/>
      <c r="C180" s="77"/>
      <c r="D180" s="97" t="s">
        <v>687</v>
      </c>
      <c r="E180" s="91">
        <v>8</v>
      </c>
      <c r="F180" s="91">
        <v>1960</v>
      </c>
      <c r="G180" s="80">
        <f>'Unit Prices'!$D$33</f>
        <v>5473.2205484153919</v>
      </c>
      <c r="H180" s="99">
        <v>13288.27</v>
      </c>
      <c r="I180" s="26">
        <v>824</v>
      </c>
      <c r="J180" s="79">
        <f t="shared" si="2"/>
        <v>339.39209030929402</v>
      </c>
    </row>
    <row r="181" spans="2:10" x14ac:dyDescent="0.25">
      <c r="B181" s="76"/>
      <c r="C181" s="77"/>
      <c r="D181" s="97" t="s">
        <v>569</v>
      </c>
      <c r="E181" s="91">
        <v>8</v>
      </c>
      <c r="F181" s="91">
        <v>1960</v>
      </c>
      <c r="G181" s="80">
        <f>'Unit Prices'!$D$33</f>
        <v>5473.2205484153919</v>
      </c>
      <c r="H181" s="99">
        <v>13288.27</v>
      </c>
      <c r="I181" s="26">
        <v>824</v>
      </c>
      <c r="J181" s="79">
        <f t="shared" si="2"/>
        <v>339.39209030929402</v>
      </c>
    </row>
    <row r="182" spans="2:10" x14ac:dyDescent="0.25">
      <c r="B182" s="76"/>
      <c r="C182" s="77"/>
      <c r="D182" s="97" t="s">
        <v>665</v>
      </c>
      <c r="E182" s="91">
        <v>8.26</v>
      </c>
      <c r="F182" s="91">
        <v>1960</v>
      </c>
      <c r="G182" s="80">
        <f>'Unit Prices'!$D$33+(E182-8)*'Unit Prices'!$D$34</f>
        <v>5585.2188577857441</v>
      </c>
      <c r="H182" s="99">
        <v>13288.27</v>
      </c>
      <c r="I182" s="26">
        <v>824</v>
      </c>
      <c r="J182" s="79">
        <f t="shared" si="2"/>
        <v>346.33705808321577</v>
      </c>
    </row>
    <row r="183" spans="2:10" x14ac:dyDescent="0.25">
      <c r="B183" s="76"/>
      <c r="C183" s="77"/>
      <c r="D183" s="97" t="s">
        <v>177</v>
      </c>
      <c r="E183" s="91">
        <v>8</v>
      </c>
      <c r="F183" s="91">
        <v>1960</v>
      </c>
      <c r="G183" s="80">
        <f>'Unit Prices'!$D$33</f>
        <v>5473.2205484153919</v>
      </c>
      <c r="H183" s="99">
        <v>13288.27</v>
      </c>
      <c r="I183" s="26">
        <v>824</v>
      </c>
      <c r="J183" s="79">
        <f t="shared" si="2"/>
        <v>339.39209030929402</v>
      </c>
    </row>
    <row r="184" spans="2:10" x14ac:dyDescent="0.25">
      <c r="B184" s="76"/>
      <c r="C184" s="77"/>
      <c r="D184" s="97" t="s">
        <v>161</v>
      </c>
      <c r="E184" s="91">
        <v>6.75</v>
      </c>
      <c r="F184" s="91">
        <v>1960</v>
      </c>
      <c r="G184" s="80">
        <f>'Unit Prices'!$D$33</f>
        <v>5473.2205484153919</v>
      </c>
      <c r="H184" s="99">
        <v>13288.27</v>
      </c>
      <c r="I184" s="26">
        <v>824</v>
      </c>
      <c r="J184" s="79">
        <f t="shared" si="2"/>
        <v>339.39209030929402</v>
      </c>
    </row>
    <row r="185" spans="2:10" x14ac:dyDescent="0.25">
      <c r="B185" s="76"/>
      <c r="C185" s="77"/>
      <c r="D185" s="97" t="s">
        <v>160</v>
      </c>
      <c r="E185" s="91">
        <v>6.76</v>
      </c>
      <c r="F185" s="91">
        <v>1960</v>
      </c>
      <c r="G185" s="80">
        <f>'Unit Prices'!$D$33</f>
        <v>5473.2205484153919</v>
      </c>
      <c r="H185" s="99">
        <v>13288.27</v>
      </c>
      <c r="I185" s="26">
        <v>824</v>
      </c>
      <c r="J185" s="79">
        <f t="shared" si="2"/>
        <v>339.39209030929402</v>
      </c>
    </row>
    <row r="186" spans="2:10" x14ac:dyDescent="0.25">
      <c r="B186" s="76"/>
      <c r="C186" s="77"/>
      <c r="D186" s="97" t="s">
        <v>419</v>
      </c>
      <c r="E186" s="91">
        <v>6.89</v>
      </c>
      <c r="F186" s="91">
        <v>1960</v>
      </c>
      <c r="G186" s="80">
        <f>'Unit Prices'!$D$33</f>
        <v>5473.2205484153919</v>
      </c>
      <c r="H186" s="99">
        <v>13288.27</v>
      </c>
      <c r="I186" s="26">
        <v>824</v>
      </c>
      <c r="J186" s="79">
        <f t="shared" si="2"/>
        <v>339.39209030929402</v>
      </c>
    </row>
    <row r="187" spans="2:10" x14ac:dyDescent="0.25">
      <c r="B187" s="76"/>
      <c r="C187" s="77"/>
      <c r="D187" s="97" t="s">
        <v>166</v>
      </c>
      <c r="E187" s="91">
        <v>6.29</v>
      </c>
      <c r="F187" s="91">
        <v>1960</v>
      </c>
      <c r="G187" s="80">
        <f>'Unit Prices'!$D$33</f>
        <v>5473.2205484153919</v>
      </c>
      <c r="H187" s="99">
        <v>13288.27</v>
      </c>
      <c r="I187" s="26">
        <v>824</v>
      </c>
      <c r="J187" s="79">
        <f t="shared" si="2"/>
        <v>339.39209030929402</v>
      </c>
    </row>
    <row r="188" spans="2:10" x14ac:dyDescent="0.25">
      <c r="B188" s="76"/>
      <c r="C188" s="77"/>
      <c r="D188" s="97" t="s">
        <v>396</v>
      </c>
      <c r="E188" s="91">
        <v>6.41</v>
      </c>
      <c r="F188" s="91">
        <v>1960</v>
      </c>
      <c r="G188" s="80">
        <f>'Unit Prices'!$D$33</f>
        <v>5473.2205484153919</v>
      </c>
      <c r="H188" s="99">
        <v>13288.27</v>
      </c>
      <c r="I188" s="26">
        <v>824</v>
      </c>
      <c r="J188" s="79">
        <f t="shared" si="2"/>
        <v>339.39209030929402</v>
      </c>
    </row>
    <row r="189" spans="2:10" x14ac:dyDescent="0.25">
      <c r="B189" s="76"/>
      <c r="C189" s="77"/>
      <c r="D189" s="97" t="s">
        <v>395</v>
      </c>
      <c r="E189" s="91">
        <v>6.41</v>
      </c>
      <c r="F189" s="91">
        <v>1960</v>
      </c>
      <c r="G189" s="80">
        <f>'Unit Prices'!$D$33</f>
        <v>5473.2205484153919</v>
      </c>
      <c r="H189" s="99">
        <v>13288.27</v>
      </c>
      <c r="I189" s="26">
        <v>824</v>
      </c>
      <c r="J189" s="79">
        <f t="shared" si="2"/>
        <v>339.39209030929402</v>
      </c>
    </row>
    <row r="190" spans="2:10" x14ac:dyDescent="0.25">
      <c r="B190" s="76"/>
      <c r="C190" s="77"/>
      <c r="D190" s="97" t="s">
        <v>468</v>
      </c>
      <c r="E190" s="91">
        <v>8</v>
      </c>
      <c r="F190" s="91">
        <v>1960</v>
      </c>
      <c r="G190" s="80">
        <f>'Unit Prices'!$D$33</f>
        <v>5473.2205484153919</v>
      </c>
      <c r="H190" s="99">
        <v>13288.27</v>
      </c>
      <c r="I190" s="26">
        <v>824</v>
      </c>
      <c r="J190" s="79">
        <f t="shared" si="2"/>
        <v>339.39209030929402</v>
      </c>
    </row>
    <row r="191" spans="2:10" x14ac:dyDescent="0.25">
      <c r="B191" s="76"/>
      <c r="C191" s="77"/>
      <c r="D191" s="97" t="s">
        <v>530</v>
      </c>
      <c r="E191" s="91">
        <v>8</v>
      </c>
      <c r="F191" s="91">
        <v>1960</v>
      </c>
      <c r="G191" s="80">
        <f>'Unit Prices'!$D$33</f>
        <v>5473.2205484153919</v>
      </c>
      <c r="H191" s="99">
        <v>13288.27</v>
      </c>
      <c r="I191" s="26">
        <v>824</v>
      </c>
      <c r="J191" s="79">
        <f t="shared" si="2"/>
        <v>339.39209030929402</v>
      </c>
    </row>
    <row r="192" spans="2:10" x14ac:dyDescent="0.25">
      <c r="B192" s="76"/>
      <c r="C192" s="77"/>
      <c r="D192" s="97" t="s">
        <v>733</v>
      </c>
      <c r="E192" s="91">
        <v>8.07</v>
      </c>
      <c r="F192" s="91">
        <v>1960</v>
      </c>
      <c r="G192" s="80">
        <f>'Unit Prices'!$D$33+(E192-8)*'Unit Prices'!$D$34</f>
        <v>5503.3739393997175</v>
      </c>
      <c r="H192" s="99">
        <v>13288.27</v>
      </c>
      <c r="I192" s="26">
        <v>824</v>
      </c>
      <c r="J192" s="79">
        <f t="shared" si="2"/>
        <v>341.26188932534984</v>
      </c>
    </row>
    <row r="193" spans="2:10" x14ac:dyDescent="0.25">
      <c r="B193" s="76"/>
      <c r="C193" s="77"/>
      <c r="D193" s="97" t="s">
        <v>497</v>
      </c>
      <c r="E193" s="91">
        <v>7.48</v>
      </c>
      <c r="F193" s="91">
        <v>1960</v>
      </c>
      <c r="G193" s="80">
        <f>'Unit Prices'!$D$33</f>
        <v>5473.2205484153919</v>
      </c>
      <c r="H193" s="99">
        <v>13288.27</v>
      </c>
      <c r="I193" s="26">
        <v>824</v>
      </c>
      <c r="J193" s="79">
        <f t="shared" si="2"/>
        <v>339.39209030929402</v>
      </c>
    </row>
    <row r="194" spans="2:10" x14ac:dyDescent="0.25">
      <c r="B194" s="76"/>
      <c r="C194" s="77"/>
      <c r="D194" s="97" t="s">
        <v>496</v>
      </c>
      <c r="E194" s="91">
        <v>7.3</v>
      </c>
      <c r="F194" s="91">
        <v>1960</v>
      </c>
      <c r="G194" s="80">
        <f>'Unit Prices'!$D$33</f>
        <v>5473.2205484153919</v>
      </c>
      <c r="H194" s="99">
        <v>13288.27</v>
      </c>
      <c r="I194" s="26">
        <v>824</v>
      </c>
      <c r="J194" s="79">
        <f t="shared" si="2"/>
        <v>339.39209030929402</v>
      </c>
    </row>
    <row r="195" spans="2:10" x14ac:dyDescent="0.25">
      <c r="B195" s="76"/>
      <c r="C195" s="77"/>
      <c r="D195" s="97" t="s">
        <v>515</v>
      </c>
      <c r="E195" s="91">
        <v>8</v>
      </c>
      <c r="F195" s="91">
        <v>1960</v>
      </c>
      <c r="G195" s="80">
        <f>'Unit Prices'!$D$33</f>
        <v>5473.2205484153919</v>
      </c>
      <c r="H195" s="99">
        <v>13288.27</v>
      </c>
      <c r="I195" s="26">
        <v>824</v>
      </c>
      <c r="J195" s="79">
        <f t="shared" si="2"/>
        <v>339.39209030929402</v>
      </c>
    </row>
    <row r="196" spans="2:10" x14ac:dyDescent="0.25">
      <c r="B196" s="76"/>
      <c r="C196" s="77"/>
      <c r="D196" s="97" t="s">
        <v>509</v>
      </c>
      <c r="E196" s="91">
        <v>7.65</v>
      </c>
      <c r="F196" s="91">
        <v>1960</v>
      </c>
      <c r="G196" s="80">
        <f>'Unit Prices'!$D$33</f>
        <v>5473.2205484153919</v>
      </c>
      <c r="H196" s="99">
        <v>13288.27</v>
      </c>
      <c r="I196" s="26">
        <v>824</v>
      </c>
      <c r="J196" s="79">
        <f t="shared" si="2"/>
        <v>339.39209030929402</v>
      </c>
    </row>
    <row r="197" spans="2:10" x14ac:dyDescent="0.25">
      <c r="B197" s="76"/>
      <c r="C197" s="77"/>
      <c r="D197" s="97" t="s">
        <v>508</v>
      </c>
      <c r="E197" s="91">
        <v>7.51</v>
      </c>
      <c r="F197" s="91">
        <v>1960</v>
      </c>
      <c r="G197" s="80">
        <f>'Unit Prices'!$D$33</f>
        <v>5473.2205484153919</v>
      </c>
      <c r="H197" s="99">
        <v>13288.27</v>
      </c>
      <c r="I197" s="26">
        <v>824</v>
      </c>
      <c r="J197" s="79">
        <f t="shared" si="2"/>
        <v>339.39209030929402</v>
      </c>
    </row>
    <row r="198" spans="2:10" x14ac:dyDescent="0.25">
      <c r="B198" s="76"/>
      <c r="C198" s="77"/>
      <c r="D198" s="97" t="s">
        <v>533</v>
      </c>
      <c r="E198" s="91">
        <v>8</v>
      </c>
      <c r="F198" s="91">
        <v>1960</v>
      </c>
      <c r="G198" s="80">
        <f>'Unit Prices'!$D$33</f>
        <v>5473.2205484153919</v>
      </c>
      <c r="H198" s="99">
        <v>13288.27</v>
      </c>
      <c r="I198" s="26">
        <v>824</v>
      </c>
      <c r="J198" s="79">
        <f t="shared" ref="J198:J261" si="3">G198*I198/H198</f>
        <v>339.39209030929402</v>
      </c>
    </row>
    <row r="199" spans="2:10" x14ac:dyDescent="0.25">
      <c r="B199" s="76"/>
      <c r="C199" s="77"/>
      <c r="D199" s="97" t="s">
        <v>657</v>
      </c>
      <c r="E199" s="91">
        <v>6.64</v>
      </c>
      <c r="F199" s="91">
        <v>1960</v>
      </c>
      <c r="G199" s="80">
        <f>'Unit Prices'!$D$33</f>
        <v>5473.2205484153919</v>
      </c>
      <c r="H199" s="99">
        <v>13288.27</v>
      </c>
      <c r="I199" s="26">
        <v>824</v>
      </c>
      <c r="J199" s="79">
        <f t="shared" si="3"/>
        <v>339.39209030929402</v>
      </c>
    </row>
    <row r="200" spans="2:10" x14ac:dyDescent="0.25">
      <c r="B200" s="76"/>
      <c r="C200" s="77"/>
      <c r="D200" s="97" t="s">
        <v>657</v>
      </c>
      <c r="E200" s="91">
        <v>6.64</v>
      </c>
      <c r="F200" s="91">
        <v>1960</v>
      </c>
      <c r="G200" s="80">
        <f>'Unit Prices'!$D$33</f>
        <v>5473.2205484153919</v>
      </c>
      <c r="H200" s="99">
        <v>13288.27</v>
      </c>
      <c r="I200" s="26">
        <v>824</v>
      </c>
      <c r="J200" s="79">
        <f t="shared" si="3"/>
        <v>339.39209030929402</v>
      </c>
    </row>
    <row r="201" spans="2:10" x14ac:dyDescent="0.25">
      <c r="B201" s="76"/>
      <c r="C201" s="77"/>
      <c r="D201" s="97" t="s">
        <v>663</v>
      </c>
      <c r="E201" s="91">
        <v>7.66</v>
      </c>
      <c r="F201" s="91">
        <v>1960</v>
      </c>
      <c r="G201" s="80">
        <f>'Unit Prices'!$D$33</f>
        <v>5473.2205484153919</v>
      </c>
      <c r="H201" s="99">
        <v>13288.27</v>
      </c>
      <c r="I201" s="26">
        <v>824</v>
      </c>
      <c r="J201" s="79">
        <f t="shared" si="3"/>
        <v>339.39209030929402</v>
      </c>
    </row>
    <row r="202" spans="2:10" x14ac:dyDescent="0.25">
      <c r="B202" s="76"/>
      <c r="C202" s="77"/>
      <c r="D202" s="97" t="s">
        <v>680</v>
      </c>
      <c r="E202" s="91">
        <v>8</v>
      </c>
      <c r="F202" s="91">
        <v>1960</v>
      </c>
      <c r="G202" s="80">
        <f>'Unit Prices'!$D$33</f>
        <v>5473.2205484153919</v>
      </c>
      <c r="H202" s="99">
        <v>13288.27</v>
      </c>
      <c r="I202" s="26">
        <v>824</v>
      </c>
      <c r="J202" s="79">
        <f t="shared" si="3"/>
        <v>339.39209030929402</v>
      </c>
    </row>
    <row r="203" spans="2:10" x14ac:dyDescent="0.25">
      <c r="B203" s="76"/>
      <c r="C203" s="77"/>
      <c r="D203" s="97" t="s">
        <v>701</v>
      </c>
      <c r="E203" s="91">
        <v>8.7100000000000009</v>
      </c>
      <c r="F203" s="91">
        <v>1960</v>
      </c>
      <c r="G203" s="80">
        <f>'Unit Prices'!$D$33+(E203-8)*'Unit Prices'!$D$34</f>
        <v>5779.062085542123</v>
      </c>
      <c r="H203" s="99">
        <v>13288.27</v>
      </c>
      <c r="I203" s="26">
        <v>824</v>
      </c>
      <c r="J203" s="79">
        <f t="shared" si="3"/>
        <v>358.35719461500321</v>
      </c>
    </row>
    <row r="204" spans="2:10" x14ac:dyDescent="0.25">
      <c r="B204" s="76"/>
      <c r="C204" s="77"/>
      <c r="D204" s="97" t="s">
        <v>736</v>
      </c>
      <c r="E204" s="91">
        <v>9.41</v>
      </c>
      <c r="F204" s="91">
        <v>1960</v>
      </c>
      <c r="G204" s="80">
        <f>'Unit Prices'!$D$33+(E204-8)*'Unit Prices'!$D$34</f>
        <v>6080.595995385378</v>
      </c>
      <c r="H204" s="99">
        <v>13288.27</v>
      </c>
      <c r="I204" s="26">
        <v>824</v>
      </c>
      <c r="J204" s="79">
        <f t="shared" si="3"/>
        <v>377.0551847755616</v>
      </c>
    </row>
    <row r="205" spans="2:10" x14ac:dyDescent="0.25">
      <c r="B205" s="76"/>
      <c r="C205" s="77"/>
      <c r="D205" s="97" t="s">
        <v>694</v>
      </c>
      <c r="E205" s="91">
        <v>9.41</v>
      </c>
      <c r="F205" s="91">
        <v>1960</v>
      </c>
      <c r="G205" s="80">
        <f>'Unit Prices'!$D$33+(E205-8)*'Unit Prices'!$D$34</f>
        <v>6080.595995385378</v>
      </c>
      <c r="H205" s="99">
        <v>13288.27</v>
      </c>
      <c r="I205" s="26">
        <v>824</v>
      </c>
      <c r="J205" s="79">
        <f t="shared" si="3"/>
        <v>377.0551847755616</v>
      </c>
    </row>
    <row r="206" spans="2:10" x14ac:dyDescent="0.25">
      <c r="B206" s="76"/>
      <c r="C206" s="77"/>
      <c r="D206" s="97" t="s">
        <v>670</v>
      </c>
      <c r="E206" s="91">
        <v>6.63</v>
      </c>
      <c r="F206" s="91">
        <v>1960</v>
      </c>
      <c r="G206" s="80">
        <f>'Unit Prices'!$D$33</f>
        <v>5473.2205484153919</v>
      </c>
      <c r="H206" s="99">
        <v>13288.27</v>
      </c>
      <c r="I206" s="26">
        <v>824</v>
      </c>
      <c r="J206" s="79">
        <f t="shared" si="3"/>
        <v>339.39209030929402</v>
      </c>
    </row>
    <row r="207" spans="2:10" x14ac:dyDescent="0.25">
      <c r="B207" s="76"/>
      <c r="C207" s="77"/>
      <c r="D207" s="97" t="s">
        <v>669</v>
      </c>
      <c r="E207" s="91">
        <v>8.2899999999999991</v>
      </c>
      <c r="F207" s="91">
        <v>1960</v>
      </c>
      <c r="G207" s="80">
        <f>'Unit Prices'!$D$33+(E207-8)*'Unit Prices'!$D$34</f>
        <v>5598.1417396361685</v>
      </c>
      <c r="H207" s="99">
        <v>13288.27</v>
      </c>
      <c r="I207" s="26">
        <v>824</v>
      </c>
      <c r="J207" s="79">
        <f t="shared" si="3"/>
        <v>347.13840051866816</v>
      </c>
    </row>
    <row r="208" spans="2:10" x14ac:dyDescent="0.25">
      <c r="B208" s="76"/>
      <c r="C208" s="77"/>
      <c r="D208" s="97" t="s">
        <v>672</v>
      </c>
      <c r="E208" s="91">
        <v>8</v>
      </c>
      <c r="F208" s="91">
        <v>1960</v>
      </c>
      <c r="G208" s="80">
        <f>'Unit Prices'!$D$33</f>
        <v>5473.2205484153919</v>
      </c>
      <c r="H208" s="99">
        <v>13288.27</v>
      </c>
      <c r="I208" s="26">
        <v>824</v>
      </c>
      <c r="J208" s="79">
        <f t="shared" si="3"/>
        <v>339.39209030929402</v>
      </c>
    </row>
    <row r="209" spans="2:10" x14ac:dyDescent="0.25">
      <c r="B209" s="76"/>
      <c r="C209" s="77"/>
      <c r="D209" s="97" t="s">
        <v>671</v>
      </c>
      <c r="E209" s="91">
        <v>6.92</v>
      </c>
      <c r="F209" s="91">
        <v>1960</v>
      </c>
      <c r="G209" s="80">
        <f>'Unit Prices'!$D$33</f>
        <v>5473.2205484153919</v>
      </c>
      <c r="H209" s="99">
        <v>13288.27</v>
      </c>
      <c r="I209" s="26">
        <v>824</v>
      </c>
      <c r="J209" s="79">
        <f t="shared" si="3"/>
        <v>339.39209030929402</v>
      </c>
    </row>
    <row r="210" spans="2:10" x14ac:dyDescent="0.25">
      <c r="B210" s="76"/>
      <c r="C210" s="77"/>
      <c r="D210" s="97" t="s">
        <v>661</v>
      </c>
      <c r="E210" s="91">
        <v>6.92</v>
      </c>
      <c r="F210" s="91">
        <v>1960</v>
      </c>
      <c r="G210" s="80">
        <f>'Unit Prices'!$D$33</f>
        <v>5473.2205484153919</v>
      </c>
      <c r="H210" s="99">
        <v>13288.27</v>
      </c>
      <c r="I210" s="26">
        <v>824</v>
      </c>
      <c r="J210" s="79">
        <f t="shared" si="3"/>
        <v>339.39209030929402</v>
      </c>
    </row>
    <row r="211" spans="2:10" x14ac:dyDescent="0.25">
      <c r="B211" s="76"/>
      <c r="C211" s="77"/>
      <c r="D211" s="97" t="s">
        <v>660</v>
      </c>
      <c r="E211" s="91">
        <v>7.03</v>
      </c>
      <c r="F211" s="91">
        <v>1960</v>
      </c>
      <c r="G211" s="80">
        <f>'Unit Prices'!$D$33</f>
        <v>5473.2205484153919</v>
      </c>
      <c r="H211" s="99">
        <v>13288.27</v>
      </c>
      <c r="I211" s="26">
        <v>824</v>
      </c>
      <c r="J211" s="79">
        <f t="shared" si="3"/>
        <v>339.39209030929402</v>
      </c>
    </row>
    <row r="212" spans="2:10" x14ac:dyDescent="0.25">
      <c r="B212" s="76"/>
      <c r="C212" s="77"/>
      <c r="D212" s="97" t="s">
        <v>298</v>
      </c>
      <c r="E212" s="91">
        <v>6.87</v>
      </c>
      <c r="F212" s="91">
        <v>1960</v>
      </c>
      <c r="G212" s="80">
        <f>'Unit Prices'!$D$33</f>
        <v>5473.2205484153919</v>
      </c>
      <c r="H212" s="99">
        <v>13288.27</v>
      </c>
      <c r="I212" s="26">
        <v>824</v>
      </c>
      <c r="J212" s="79">
        <f t="shared" si="3"/>
        <v>339.39209030929402</v>
      </c>
    </row>
    <row r="213" spans="2:10" x14ac:dyDescent="0.25">
      <c r="B213" s="76"/>
      <c r="C213" s="77"/>
      <c r="D213" s="97" t="s">
        <v>297</v>
      </c>
      <c r="E213" s="91">
        <v>9.23</v>
      </c>
      <c r="F213" s="91">
        <v>1960</v>
      </c>
      <c r="G213" s="80">
        <f>'Unit Prices'!$D$33+(E213-8)*'Unit Prices'!$D$34</f>
        <v>6003.0587042828265</v>
      </c>
      <c r="H213" s="99">
        <v>13288.27</v>
      </c>
      <c r="I213" s="26">
        <v>824</v>
      </c>
      <c r="J213" s="79">
        <f t="shared" si="3"/>
        <v>372.24713016284653</v>
      </c>
    </row>
    <row r="214" spans="2:10" x14ac:dyDescent="0.25">
      <c r="B214" s="76"/>
      <c r="C214" s="77"/>
      <c r="D214" s="97" t="s">
        <v>609</v>
      </c>
      <c r="E214" s="91">
        <v>8.1999999999999993</v>
      </c>
      <c r="F214" s="91">
        <v>1960</v>
      </c>
      <c r="G214" s="80">
        <f>'Unit Prices'!$D$33+(E214-8)*'Unit Prices'!$D$34</f>
        <v>5559.3730940848927</v>
      </c>
      <c r="H214" s="99">
        <v>13288.27</v>
      </c>
      <c r="I214" s="26">
        <v>824</v>
      </c>
      <c r="J214" s="79">
        <f t="shared" si="3"/>
        <v>344.73437321231069</v>
      </c>
    </row>
    <row r="215" spans="2:10" x14ac:dyDescent="0.25">
      <c r="B215" s="76"/>
      <c r="C215" s="77"/>
      <c r="D215" s="97" t="s">
        <v>494</v>
      </c>
      <c r="E215" s="91">
        <v>8</v>
      </c>
      <c r="F215" s="91">
        <v>1960</v>
      </c>
      <c r="G215" s="80">
        <f>'Unit Prices'!$D$33</f>
        <v>5473.2205484153919</v>
      </c>
      <c r="H215" s="99">
        <v>13288.27</v>
      </c>
      <c r="I215" s="26">
        <v>824</v>
      </c>
      <c r="J215" s="79">
        <f t="shared" si="3"/>
        <v>339.39209030929402</v>
      </c>
    </row>
    <row r="216" spans="2:10" x14ac:dyDescent="0.25">
      <c r="B216" s="76"/>
      <c r="C216" s="77"/>
      <c r="D216" s="97" t="s">
        <v>726</v>
      </c>
      <c r="E216" s="91">
        <v>7.36</v>
      </c>
      <c r="F216" s="91">
        <v>1960</v>
      </c>
      <c r="G216" s="80">
        <f>'Unit Prices'!$D$33</f>
        <v>5473.2205484153919</v>
      </c>
      <c r="H216" s="99">
        <v>13288.27</v>
      </c>
      <c r="I216" s="26">
        <v>824</v>
      </c>
      <c r="J216" s="79">
        <f t="shared" si="3"/>
        <v>339.39209030929402</v>
      </c>
    </row>
    <row r="217" spans="2:10" x14ac:dyDescent="0.25">
      <c r="B217" s="76"/>
      <c r="C217" s="77"/>
      <c r="D217" s="97" t="s">
        <v>394</v>
      </c>
      <c r="E217" s="91">
        <v>6.71</v>
      </c>
      <c r="F217" s="91">
        <v>1960</v>
      </c>
      <c r="G217" s="80">
        <f>'Unit Prices'!$D$33</f>
        <v>5473.2205484153919</v>
      </c>
      <c r="H217" s="99">
        <v>13288.27</v>
      </c>
      <c r="I217" s="26">
        <v>824</v>
      </c>
      <c r="J217" s="79">
        <f t="shared" si="3"/>
        <v>339.39209030929402</v>
      </c>
    </row>
    <row r="218" spans="2:10" x14ac:dyDescent="0.25">
      <c r="B218" s="76"/>
      <c r="C218" s="77"/>
      <c r="D218" s="97" t="s">
        <v>393</v>
      </c>
      <c r="E218" s="91">
        <v>6.1</v>
      </c>
      <c r="F218" s="91">
        <v>1960</v>
      </c>
      <c r="G218" s="80">
        <f>'Unit Prices'!$D$33</f>
        <v>5473.2205484153919</v>
      </c>
      <c r="H218" s="99">
        <v>13288.27</v>
      </c>
      <c r="I218" s="26">
        <v>824</v>
      </c>
      <c r="J218" s="79">
        <f t="shared" si="3"/>
        <v>339.39209030929402</v>
      </c>
    </row>
    <row r="219" spans="2:10" x14ac:dyDescent="0.25">
      <c r="B219" s="76"/>
      <c r="C219" s="77"/>
      <c r="D219" s="97" t="s">
        <v>630</v>
      </c>
      <c r="E219" s="91">
        <v>13.77</v>
      </c>
      <c r="F219" s="91">
        <v>1960</v>
      </c>
      <c r="G219" s="80">
        <f>'Unit Prices'!$D$33+(E219-8)*'Unit Prices'!$D$34</f>
        <v>7958.7214909805116</v>
      </c>
      <c r="H219" s="99">
        <v>13288.27</v>
      </c>
      <c r="I219" s="26">
        <v>824</v>
      </c>
      <c r="J219" s="79">
        <f t="shared" si="3"/>
        <v>493.51695206132484</v>
      </c>
    </row>
    <row r="220" spans="2:10" x14ac:dyDescent="0.25">
      <c r="B220" s="76"/>
      <c r="C220" s="77"/>
      <c r="D220" s="97" t="s">
        <v>643</v>
      </c>
      <c r="E220" s="91">
        <v>10.4</v>
      </c>
      <c r="F220" s="91">
        <v>1960</v>
      </c>
      <c r="G220" s="80">
        <f>'Unit Prices'!$D$33+(E220-8)*'Unit Prices'!$D$34</f>
        <v>6507.0510964494106</v>
      </c>
      <c r="H220" s="99">
        <v>13288.27</v>
      </c>
      <c r="I220" s="26">
        <v>824</v>
      </c>
      <c r="J220" s="79">
        <f t="shared" si="3"/>
        <v>403.49948514549402</v>
      </c>
    </row>
    <row r="221" spans="2:10" x14ac:dyDescent="0.25">
      <c r="B221" s="76"/>
      <c r="C221" s="77"/>
      <c r="D221" s="97" t="s">
        <v>176</v>
      </c>
      <c r="E221" s="91">
        <v>8</v>
      </c>
      <c r="F221" s="91">
        <v>1960</v>
      </c>
      <c r="G221" s="80">
        <f>'Unit Prices'!$D$33</f>
        <v>5473.2205484153919</v>
      </c>
      <c r="H221" s="99">
        <v>13288.27</v>
      </c>
      <c r="I221" s="26">
        <v>824</v>
      </c>
      <c r="J221" s="79">
        <f t="shared" si="3"/>
        <v>339.39209030929402</v>
      </c>
    </row>
    <row r="222" spans="2:10" x14ac:dyDescent="0.25">
      <c r="B222" s="76"/>
      <c r="C222" s="77"/>
      <c r="D222" s="97" t="s">
        <v>667</v>
      </c>
      <c r="E222" s="91">
        <v>7.55</v>
      </c>
      <c r="F222" s="91">
        <v>1960</v>
      </c>
      <c r="G222" s="80">
        <f>'Unit Prices'!$D$33</f>
        <v>5473.2205484153919</v>
      </c>
      <c r="H222" s="99">
        <v>13288.27</v>
      </c>
      <c r="I222" s="26">
        <v>824</v>
      </c>
      <c r="J222" s="79">
        <f t="shared" si="3"/>
        <v>339.39209030929402</v>
      </c>
    </row>
    <row r="223" spans="2:10" x14ac:dyDescent="0.25">
      <c r="B223" s="76"/>
      <c r="C223" s="77"/>
      <c r="D223" s="97" t="s">
        <v>421</v>
      </c>
      <c r="E223" s="91">
        <v>7.15</v>
      </c>
      <c r="F223" s="91">
        <v>1960</v>
      </c>
      <c r="G223" s="80">
        <f>'Unit Prices'!$D$33</f>
        <v>5473.2205484153919</v>
      </c>
      <c r="H223" s="99">
        <v>13288.27</v>
      </c>
      <c r="I223" s="26">
        <v>824</v>
      </c>
      <c r="J223" s="79">
        <f t="shared" si="3"/>
        <v>339.39209030929402</v>
      </c>
    </row>
    <row r="224" spans="2:10" x14ac:dyDescent="0.25">
      <c r="B224" s="76"/>
      <c r="C224" s="77"/>
      <c r="D224" s="97" t="s">
        <v>365</v>
      </c>
      <c r="E224" s="91">
        <v>6.1</v>
      </c>
      <c r="F224" s="91">
        <v>1960</v>
      </c>
      <c r="G224" s="80">
        <f>'Unit Prices'!$D$33</f>
        <v>5473.2205484153919</v>
      </c>
      <c r="H224" s="99">
        <v>13288.27</v>
      </c>
      <c r="I224" s="26">
        <v>824</v>
      </c>
      <c r="J224" s="79">
        <f t="shared" si="3"/>
        <v>339.39209030929402</v>
      </c>
    </row>
    <row r="225" spans="2:10" x14ac:dyDescent="0.25">
      <c r="B225" s="76"/>
      <c r="C225" s="77"/>
      <c r="D225" s="97" t="s">
        <v>364</v>
      </c>
      <c r="E225" s="91">
        <v>5.77</v>
      </c>
      <c r="F225" s="91">
        <v>1960</v>
      </c>
      <c r="G225" s="80">
        <f>'Unit Prices'!$D$33</f>
        <v>5473.2205484153919</v>
      </c>
      <c r="H225" s="99">
        <v>13288.27</v>
      </c>
      <c r="I225" s="26">
        <v>824</v>
      </c>
      <c r="J225" s="79">
        <f t="shared" si="3"/>
        <v>339.39209030929402</v>
      </c>
    </row>
    <row r="226" spans="2:10" x14ac:dyDescent="0.25">
      <c r="B226" s="76"/>
      <c r="C226" s="77"/>
      <c r="D226" s="97" t="s">
        <v>371</v>
      </c>
      <c r="E226" s="91">
        <v>6.5</v>
      </c>
      <c r="F226" s="91">
        <v>1960</v>
      </c>
      <c r="G226" s="80">
        <f>'Unit Prices'!$D$33</f>
        <v>5473.2205484153919</v>
      </c>
      <c r="H226" s="99">
        <v>13288.27</v>
      </c>
      <c r="I226" s="26">
        <v>824</v>
      </c>
      <c r="J226" s="79">
        <f t="shared" si="3"/>
        <v>339.39209030929402</v>
      </c>
    </row>
    <row r="227" spans="2:10" x14ac:dyDescent="0.25">
      <c r="B227" s="76"/>
      <c r="C227" s="77"/>
      <c r="D227" s="97" t="s">
        <v>625</v>
      </c>
      <c r="E227" s="91">
        <v>7.67</v>
      </c>
      <c r="F227" s="91">
        <v>1960</v>
      </c>
      <c r="G227" s="80">
        <f>'Unit Prices'!$D$33</f>
        <v>5473.2205484153919</v>
      </c>
      <c r="H227" s="99">
        <v>13288.27</v>
      </c>
      <c r="I227" s="26">
        <v>824</v>
      </c>
      <c r="J227" s="79">
        <f t="shared" si="3"/>
        <v>339.39209030929402</v>
      </c>
    </row>
    <row r="228" spans="2:10" x14ac:dyDescent="0.25">
      <c r="B228" s="76"/>
      <c r="C228" s="77"/>
      <c r="D228" s="97" t="s">
        <v>625</v>
      </c>
      <c r="E228" s="91">
        <v>7.67</v>
      </c>
      <c r="F228" s="91">
        <v>1960</v>
      </c>
      <c r="G228" s="80">
        <f>'Unit Prices'!$D$33</f>
        <v>5473.2205484153919</v>
      </c>
      <c r="H228" s="99">
        <v>13288.27</v>
      </c>
      <c r="I228" s="26">
        <v>824</v>
      </c>
      <c r="J228" s="79">
        <f t="shared" si="3"/>
        <v>339.39209030929402</v>
      </c>
    </row>
    <row r="229" spans="2:10" x14ac:dyDescent="0.25">
      <c r="B229" s="76"/>
      <c r="C229" s="77"/>
      <c r="D229" s="97" t="s">
        <v>478</v>
      </c>
      <c r="E229" s="91">
        <v>8</v>
      </c>
      <c r="F229" s="91">
        <v>1960</v>
      </c>
      <c r="G229" s="80">
        <f>'Unit Prices'!$D$33</f>
        <v>5473.2205484153919</v>
      </c>
      <c r="H229" s="99">
        <v>13288.27</v>
      </c>
      <c r="I229" s="26">
        <v>824</v>
      </c>
      <c r="J229" s="79">
        <f t="shared" si="3"/>
        <v>339.39209030929402</v>
      </c>
    </row>
    <row r="230" spans="2:10" x14ac:dyDescent="0.25">
      <c r="B230" s="76"/>
      <c r="C230" s="77"/>
      <c r="D230" s="97" t="s">
        <v>768</v>
      </c>
      <c r="E230" s="91">
        <v>7.91</v>
      </c>
      <c r="F230" s="91">
        <v>1960</v>
      </c>
      <c r="G230" s="80">
        <f>'Unit Prices'!$D$33</f>
        <v>5473.2205484153919</v>
      </c>
      <c r="H230" s="99">
        <v>13288.27</v>
      </c>
      <c r="I230" s="26">
        <v>824</v>
      </c>
      <c r="J230" s="79">
        <f t="shared" si="3"/>
        <v>339.39209030929402</v>
      </c>
    </row>
    <row r="231" spans="2:10" x14ac:dyDescent="0.25">
      <c r="B231" s="76"/>
      <c r="C231" s="77"/>
      <c r="D231" s="97" t="s">
        <v>765</v>
      </c>
      <c r="E231" s="91">
        <v>8</v>
      </c>
      <c r="F231" s="91">
        <v>1960</v>
      </c>
      <c r="G231" s="80">
        <f>'Unit Prices'!$D$33</f>
        <v>5473.2205484153919</v>
      </c>
      <c r="H231" s="99">
        <v>13288.27</v>
      </c>
      <c r="I231" s="26">
        <v>824</v>
      </c>
      <c r="J231" s="79">
        <f t="shared" si="3"/>
        <v>339.39209030929402</v>
      </c>
    </row>
    <row r="232" spans="2:10" x14ac:dyDescent="0.25">
      <c r="B232" s="76"/>
      <c r="C232" s="77"/>
      <c r="D232" s="97" t="s">
        <v>597</v>
      </c>
      <c r="E232" s="91">
        <v>8.5</v>
      </c>
      <c r="F232" s="91">
        <v>1960</v>
      </c>
      <c r="G232" s="80">
        <f>'Unit Prices'!$D$33+(E232-8)*'Unit Prices'!$D$34</f>
        <v>5688.6019125891462</v>
      </c>
      <c r="H232" s="99">
        <v>13288.27</v>
      </c>
      <c r="I232" s="26">
        <v>824</v>
      </c>
      <c r="J232" s="79">
        <f t="shared" si="3"/>
        <v>352.74779756683569</v>
      </c>
    </row>
    <row r="233" spans="2:10" x14ac:dyDescent="0.25">
      <c r="B233" s="76"/>
      <c r="C233" s="77"/>
      <c r="D233" s="97" t="s">
        <v>598</v>
      </c>
      <c r="E233" s="91">
        <v>8</v>
      </c>
      <c r="F233" s="91">
        <v>1960</v>
      </c>
      <c r="G233" s="80">
        <f>'Unit Prices'!$D$33</f>
        <v>5473.2205484153919</v>
      </c>
      <c r="H233" s="99">
        <v>13288.27</v>
      </c>
      <c r="I233" s="26">
        <v>824</v>
      </c>
      <c r="J233" s="79">
        <f t="shared" si="3"/>
        <v>339.39209030929402</v>
      </c>
    </row>
    <row r="234" spans="2:10" x14ac:dyDescent="0.25">
      <c r="B234" s="76"/>
      <c r="C234" s="77"/>
      <c r="D234" s="97" t="s">
        <v>771</v>
      </c>
      <c r="E234" s="91">
        <v>8</v>
      </c>
      <c r="F234" s="91">
        <v>1960</v>
      </c>
      <c r="G234" s="80">
        <f>'Unit Prices'!$D$33</f>
        <v>5473.2205484153919</v>
      </c>
      <c r="H234" s="99">
        <v>13288.27</v>
      </c>
      <c r="I234" s="26">
        <v>824</v>
      </c>
      <c r="J234" s="79">
        <f t="shared" si="3"/>
        <v>339.39209030929402</v>
      </c>
    </row>
    <row r="235" spans="2:10" x14ac:dyDescent="0.25">
      <c r="B235" s="76"/>
      <c r="C235" s="77"/>
      <c r="D235" s="97" t="s">
        <v>770</v>
      </c>
      <c r="E235" s="91">
        <v>9.8000000000000007</v>
      </c>
      <c r="F235" s="91">
        <v>1960</v>
      </c>
      <c r="G235" s="80">
        <f>'Unit Prices'!$D$33+(E235-8)*'Unit Prices'!$D$34</f>
        <v>6248.5934594409064</v>
      </c>
      <c r="H235" s="99">
        <v>13288.27</v>
      </c>
      <c r="I235" s="26">
        <v>824</v>
      </c>
      <c r="J235" s="79">
        <f t="shared" si="3"/>
        <v>387.47263643644408</v>
      </c>
    </row>
    <row r="236" spans="2:10" x14ac:dyDescent="0.25">
      <c r="B236" s="76"/>
      <c r="C236" s="77"/>
      <c r="D236" s="97" t="s">
        <v>754</v>
      </c>
      <c r="E236" s="91">
        <v>8</v>
      </c>
      <c r="F236" s="91">
        <v>1960</v>
      </c>
      <c r="G236" s="80">
        <f>'Unit Prices'!$D$33</f>
        <v>5473.2205484153919</v>
      </c>
      <c r="H236" s="99">
        <v>13288.27</v>
      </c>
      <c r="I236" s="26">
        <v>824</v>
      </c>
      <c r="J236" s="79">
        <f t="shared" si="3"/>
        <v>339.39209030929402</v>
      </c>
    </row>
    <row r="237" spans="2:10" x14ac:dyDescent="0.25">
      <c r="B237" s="76"/>
      <c r="C237" s="77"/>
      <c r="D237" s="97" t="s">
        <v>260</v>
      </c>
      <c r="E237" s="91">
        <v>8</v>
      </c>
      <c r="F237" s="91">
        <v>1960</v>
      </c>
      <c r="G237" s="80">
        <f>'Unit Prices'!$D$33</f>
        <v>5473.2205484153919</v>
      </c>
      <c r="H237" s="99">
        <v>13288.27</v>
      </c>
      <c r="I237" s="26">
        <v>824</v>
      </c>
      <c r="J237" s="79">
        <f t="shared" si="3"/>
        <v>339.39209030929402</v>
      </c>
    </row>
    <row r="238" spans="2:10" x14ac:dyDescent="0.25">
      <c r="B238" s="76"/>
      <c r="C238" s="77"/>
      <c r="D238" s="97" t="s">
        <v>259</v>
      </c>
      <c r="E238" s="91">
        <v>10.85</v>
      </c>
      <c r="F238" s="91">
        <v>1960</v>
      </c>
      <c r="G238" s="80">
        <f>'Unit Prices'!$D$33+(E238-8)*'Unit Prices'!$D$34</f>
        <v>6700.8943242057885</v>
      </c>
      <c r="H238" s="99">
        <v>13288.27</v>
      </c>
      <c r="I238" s="26">
        <v>824</v>
      </c>
      <c r="J238" s="79">
        <f t="shared" si="3"/>
        <v>415.51962167728152</v>
      </c>
    </row>
    <row r="239" spans="2:10" x14ac:dyDescent="0.25">
      <c r="B239" s="76"/>
      <c r="C239" s="77"/>
      <c r="D239" s="97" t="s">
        <v>645</v>
      </c>
      <c r="E239" s="91">
        <v>5</v>
      </c>
      <c r="F239" s="91">
        <v>1960</v>
      </c>
      <c r="G239" s="80">
        <f>'Unit Prices'!$D$33</f>
        <v>5473.2205484153919</v>
      </c>
      <c r="H239" s="99">
        <v>13288.27</v>
      </c>
      <c r="I239" s="26">
        <v>824</v>
      </c>
      <c r="J239" s="79">
        <f t="shared" si="3"/>
        <v>339.39209030929402</v>
      </c>
    </row>
    <row r="240" spans="2:10" x14ac:dyDescent="0.25">
      <c r="B240" s="76"/>
      <c r="C240" s="77"/>
      <c r="D240" s="97" t="s">
        <v>441</v>
      </c>
      <c r="E240" s="91">
        <v>4.78</v>
      </c>
      <c r="F240" s="91">
        <v>1960</v>
      </c>
      <c r="G240" s="80">
        <f>'Unit Prices'!$D$33</f>
        <v>5473.2205484153919</v>
      </c>
      <c r="H240" s="99">
        <v>13288.27</v>
      </c>
      <c r="I240" s="26">
        <v>824</v>
      </c>
      <c r="J240" s="79">
        <f t="shared" si="3"/>
        <v>339.39209030929402</v>
      </c>
    </row>
    <row r="241" spans="2:10" x14ac:dyDescent="0.25">
      <c r="B241" s="76"/>
      <c r="C241" s="77"/>
      <c r="D241" s="97" t="s">
        <v>440</v>
      </c>
      <c r="E241" s="91">
        <v>8.74</v>
      </c>
      <c r="F241" s="91">
        <v>1960</v>
      </c>
      <c r="G241" s="80">
        <f>'Unit Prices'!$D$33+(E241-8)*'Unit Prices'!$D$34</f>
        <v>5791.9849673925473</v>
      </c>
      <c r="H241" s="99">
        <v>13288.27</v>
      </c>
      <c r="I241" s="26">
        <v>824</v>
      </c>
      <c r="J241" s="79">
        <f t="shared" si="3"/>
        <v>359.15853705045566</v>
      </c>
    </row>
    <row r="242" spans="2:10" x14ac:dyDescent="0.25">
      <c r="B242" s="76"/>
      <c r="C242" s="77"/>
      <c r="D242" s="97" t="s">
        <v>651</v>
      </c>
      <c r="E242" s="91">
        <v>7.59</v>
      </c>
      <c r="F242" s="91">
        <v>1960</v>
      </c>
      <c r="G242" s="80">
        <f>'Unit Prices'!$D$33</f>
        <v>5473.2205484153919</v>
      </c>
      <c r="H242" s="99">
        <v>13288.27</v>
      </c>
      <c r="I242" s="26">
        <v>824</v>
      </c>
      <c r="J242" s="79">
        <f t="shared" si="3"/>
        <v>339.39209030929402</v>
      </c>
    </row>
    <row r="243" spans="2:10" x14ac:dyDescent="0.25">
      <c r="B243" s="76"/>
      <c r="C243" s="77"/>
      <c r="D243" s="97" t="s">
        <v>716</v>
      </c>
      <c r="E243" s="91">
        <v>5.33</v>
      </c>
      <c r="F243" s="91">
        <v>1960</v>
      </c>
      <c r="G243" s="80">
        <f>'Unit Prices'!$D$33</f>
        <v>5473.2205484153919</v>
      </c>
      <c r="H243" s="99">
        <v>13288.27</v>
      </c>
      <c r="I243" s="26">
        <v>824</v>
      </c>
      <c r="J243" s="79">
        <f t="shared" si="3"/>
        <v>339.39209030929402</v>
      </c>
    </row>
    <row r="244" spans="2:10" x14ac:dyDescent="0.25">
      <c r="B244" s="76"/>
      <c r="C244" s="77"/>
      <c r="D244" s="97" t="s">
        <v>140</v>
      </c>
      <c r="E244" s="91">
        <v>4.68</v>
      </c>
      <c r="F244" s="92">
        <v>33239</v>
      </c>
      <c r="G244" s="80">
        <f>'Unit Prices'!$D$33</f>
        <v>5473.2205484153919</v>
      </c>
      <c r="H244" s="99">
        <v>13288.27</v>
      </c>
      <c r="I244" s="26">
        <v>4777</v>
      </c>
      <c r="J244" s="79">
        <f t="shared" si="3"/>
        <v>1967.5679798634678</v>
      </c>
    </row>
    <row r="245" spans="2:10" x14ac:dyDescent="0.25">
      <c r="B245" s="76"/>
      <c r="C245" s="77"/>
      <c r="D245" s="97" t="s">
        <v>139</v>
      </c>
      <c r="E245" s="91">
        <v>5.05</v>
      </c>
      <c r="F245" s="91">
        <v>1960</v>
      </c>
      <c r="G245" s="80">
        <f>'Unit Prices'!$D$33</f>
        <v>5473.2205484153919</v>
      </c>
      <c r="H245" s="99">
        <v>13288.27</v>
      </c>
      <c r="I245" s="26">
        <v>824</v>
      </c>
      <c r="J245" s="79">
        <f t="shared" si="3"/>
        <v>339.39209030929402</v>
      </c>
    </row>
    <row r="246" spans="2:10" x14ac:dyDescent="0.25">
      <c r="B246" s="76"/>
      <c r="C246" s="77"/>
      <c r="D246" s="97" t="s">
        <v>142</v>
      </c>
      <c r="E246" s="91">
        <v>7.14</v>
      </c>
      <c r="F246" s="92">
        <v>33239</v>
      </c>
      <c r="G246" s="80">
        <f>'Unit Prices'!$D$33</f>
        <v>5473.2205484153919</v>
      </c>
      <c r="H246" s="99">
        <v>13288.27</v>
      </c>
      <c r="I246" s="26">
        <v>4777</v>
      </c>
      <c r="J246" s="79">
        <f t="shared" si="3"/>
        <v>1967.5679798634678</v>
      </c>
    </row>
    <row r="247" spans="2:10" x14ac:dyDescent="0.25">
      <c r="B247" s="76"/>
      <c r="C247" s="77"/>
      <c r="D247" s="97" t="s">
        <v>304</v>
      </c>
      <c r="E247" s="91">
        <v>8</v>
      </c>
      <c r="F247" s="91">
        <v>1960</v>
      </c>
      <c r="G247" s="80">
        <f>'Unit Prices'!$D$33</f>
        <v>5473.2205484153919</v>
      </c>
      <c r="H247" s="99">
        <v>13288.27</v>
      </c>
      <c r="I247" s="26">
        <v>824</v>
      </c>
      <c r="J247" s="79">
        <f t="shared" si="3"/>
        <v>339.39209030929402</v>
      </c>
    </row>
    <row r="248" spans="2:10" x14ac:dyDescent="0.25">
      <c r="B248" s="76"/>
      <c r="C248" s="77"/>
      <c r="D248" s="97" t="s">
        <v>563</v>
      </c>
      <c r="E248" s="91">
        <v>8</v>
      </c>
      <c r="F248" s="91">
        <v>1960</v>
      </c>
      <c r="G248" s="80">
        <f>'Unit Prices'!$D$33</f>
        <v>5473.2205484153919</v>
      </c>
      <c r="H248" s="99">
        <v>13288.27</v>
      </c>
      <c r="I248" s="26">
        <v>824</v>
      </c>
      <c r="J248" s="79">
        <f t="shared" si="3"/>
        <v>339.39209030929402</v>
      </c>
    </row>
    <row r="249" spans="2:10" x14ac:dyDescent="0.25">
      <c r="B249" s="76"/>
      <c r="C249" s="77"/>
      <c r="D249" s="97" t="s">
        <v>157</v>
      </c>
      <c r="E249" s="91">
        <v>8</v>
      </c>
      <c r="F249" s="91">
        <v>1960</v>
      </c>
      <c r="G249" s="80">
        <f>'Unit Prices'!$D$33</f>
        <v>5473.2205484153919</v>
      </c>
      <c r="H249" s="99">
        <v>13288.27</v>
      </c>
      <c r="I249" s="26">
        <v>824</v>
      </c>
      <c r="J249" s="79">
        <f t="shared" si="3"/>
        <v>339.39209030929402</v>
      </c>
    </row>
    <row r="250" spans="2:10" x14ac:dyDescent="0.25">
      <c r="B250" s="76"/>
      <c r="C250" s="77"/>
      <c r="D250" s="97" t="s">
        <v>315</v>
      </c>
      <c r="E250" s="91">
        <v>6.02</v>
      </c>
      <c r="F250" s="91">
        <v>1960</v>
      </c>
      <c r="G250" s="80">
        <f>'Unit Prices'!$D$33</f>
        <v>5473.2205484153919</v>
      </c>
      <c r="H250" s="99">
        <v>13288.27</v>
      </c>
      <c r="I250" s="26">
        <v>824</v>
      </c>
      <c r="J250" s="79">
        <f t="shared" si="3"/>
        <v>339.39209030929402</v>
      </c>
    </row>
    <row r="251" spans="2:10" x14ac:dyDescent="0.25">
      <c r="B251" s="76"/>
      <c r="C251" s="77"/>
      <c r="D251" s="97" t="s">
        <v>338</v>
      </c>
      <c r="E251" s="91">
        <v>4.53</v>
      </c>
      <c r="F251" s="91">
        <v>1960</v>
      </c>
      <c r="G251" s="80">
        <f>'Unit Prices'!$D$33</f>
        <v>5473.2205484153919</v>
      </c>
      <c r="H251" s="99">
        <v>13288.27</v>
      </c>
      <c r="I251" s="26">
        <v>824</v>
      </c>
      <c r="J251" s="79">
        <f t="shared" si="3"/>
        <v>339.39209030929402</v>
      </c>
    </row>
    <row r="252" spans="2:10" x14ac:dyDescent="0.25">
      <c r="B252" s="76"/>
      <c r="C252" s="77"/>
      <c r="D252" s="97" t="s">
        <v>316</v>
      </c>
      <c r="E252" s="91">
        <v>2.97</v>
      </c>
      <c r="F252" s="91">
        <v>1960</v>
      </c>
      <c r="G252" s="80">
        <f>'Unit Prices'!$D$33</f>
        <v>5473.2205484153919</v>
      </c>
      <c r="H252" s="99">
        <v>13288.27</v>
      </c>
      <c r="I252" s="26">
        <v>824</v>
      </c>
      <c r="J252" s="79">
        <f t="shared" si="3"/>
        <v>339.39209030929402</v>
      </c>
    </row>
    <row r="253" spans="2:10" x14ac:dyDescent="0.25">
      <c r="B253" s="76"/>
      <c r="C253" s="77"/>
      <c r="D253" s="97" t="s">
        <v>287</v>
      </c>
      <c r="E253" s="91">
        <v>6.65</v>
      </c>
      <c r="F253" s="91">
        <v>1960</v>
      </c>
      <c r="G253" s="80">
        <f>'Unit Prices'!$D$33</f>
        <v>5473.2205484153919</v>
      </c>
      <c r="H253" s="99">
        <v>13288.27</v>
      </c>
      <c r="I253" s="26">
        <v>824</v>
      </c>
      <c r="J253" s="79">
        <f t="shared" si="3"/>
        <v>339.39209030929402</v>
      </c>
    </row>
    <row r="254" spans="2:10" x14ac:dyDescent="0.25">
      <c r="B254" s="76"/>
      <c r="C254" s="77"/>
      <c r="D254" s="97" t="s">
        <v>267</v>
      </c>
      <c r="E254" s="91">
        <v>6.65</v>
      </c>
      <c r="F254" s="91">
        <v>1960</v>
      </c>
      <c r="G254" s="80">
        <f>'Unit Prices'!$D$33</f>
        <v>5473.2205484153919</v>
      </c>
      <c r="H254" s="99">
        <v>13288.27</v>
      </c>
      <c r="I254" s="26">
        <v>824</v>
      </c>
      <c r="J254" s="79">
        <f t="shared" si="3"/>
        <v>339.39209030929402</v>
      </c>
    </row>
    <row r="255" spans="2:10" x14ac:dyDescent="0.25">
      <c r="B255" s="76"/>
      <c r="C255" s="77"/>
      <c r="D255" s="97" t="s">
        <v>266</v>
      </c>
      <c r="E255" s="91">
        <v>8</v>
      </c>
      <c r="F255" s="91">
        <v>1960</v>
      </c>
      <c r="G255" s="80">
        <f>'Unit Prices'!$D$33</f>
        <v>5473.2205484153919</v>
      </c>
      <c r="H255" s="99">
        <v>13288.27</v>
      </c>
      <c r="I255" s="26">
        <v>824</v>
      </c>
      <c r="J255" s="79">
        <f t="shared" si="3"/>
        <v>339.39209030929402</v>
      </c>
    </row>
    <row r="256" spans="2:10" x14ac:dyDescent="0.25">
      <c r="B256" s="76"/>
      <c r="C256" s="77"/>
      <c r="D256" s="97" t="s">
        <v>715</v>
      </c>
      <c r="E256" s="91">
        <v>6.91</v>
      </c>
      <c r="F256" s="91">
        <v>1960</v>
      </c>
      <c r="G256" s="80">
        <f>'Unit Prices'!$D$33</f>
        <v>5473.2205484153919</v>
      </c>
      <c r="H256" s="99">
        <v>13288.27</v>
      </c>
      <c r="I256" s="26">
        <v>824</v>
      </c>
      <c r="J256" s="79">
        <f t="shared" si="3"/>
        <v>339.39209030929402</v>
      </c>
    </row>
    <row r="257" spans="2:10" x14ac:dyDescent="0.25">
      <c r="B257" s="76"/>
      <c r="C257" s="77"/>
      <c r="D257" s="97" t="s">
        <v>219</v>
      </c>
      <c r="E257" s="91">
        <v>12.15</v>
      </c>
      <c r="F257" s="91">
        <v>1960</v>
      </c>
      <c r="G257" s="80">
        <f>'Unit Prices'!$D$33+(E257-8)*'Unit Prices'!$D$34</f>
        <v>7260.8858710575496</v>
      </c>
      <c r="H257" s="99">
        <v>13288.27</v>
      </c>
      <c r="I257" s="26">
        <v>824</v>
      </c>
      <c r="J257" s="79">
        <f t="shared" si="3"/>
        <v>450.24446054688991</v>
      </c>
    </row>
    <row r="258" spans="2:10" x14ac:dyDescent="0.25">
      <c r="B258" s="76"/>
      <c r="C258" s="77"/>
      <c r="D258" s="97" t="s">
        <v>632</v>
      </c>
      <c r="E258" s="91">
        <v>8</v>
      </c>
      <c r="F258" s="91">
        <v>1960</v>
      </c>
      <c r="G258" s="80">
        <f>'Unit Prices'!$D$33</f>
        <v>5473.2205484153919</v>
      </c>
      <c r="H258" s="99">
        <v>13288.27</v>
      </c>
      <c r="I258" s="26">
        <v>824</v>
      </c>
      <c r="J258" s="79">
        <f t="shared" si="3"/>
        <v>339.39209030929402</v>
      </c>
    </row>
    <row r="259" spans="2:10" x14ac:dyDescent="0.25">
      <c r="B259" s="76"/>
      <c r="C259" s="77"/>
      <c r="D259" s="97" t="s">
        <v>551</v>
      </c>
      <c r="E259" s="91">
        <v>8</v>
      </c>
      <c r="F259" s="91">
        <v>1960</v>
      </c>
      <c r="G259" s="80">
        <f>'Unit Prices'!$D$33</f>
        <v>5473.2205484153919</v>
      </c>
      <c r="H259" s="99">
        <v>13288.27</v>
      </c>
      <c r="I259" s="26">
        <v>824</v>
      </c>
      <c r="J259" s="79">
        <f t="shared" si="3"/>
        <v>339.39209030929402</v>
      </c>
    </row>
    <row r="260" spans="2:10" x14ac:dyDescent="0.25">
      <c r="B260" s="76"/>
      <c r="C260" s="77"/>
      <c r="D260" s="97" t="s">
        <v>218</v>
      </c>
      <c r="E260" s="91">
        <v>9.5500000000000007</v>
      </c>
      <c r="F260" s="91">
        <v>1960</v>
      </c>
      <c r="G260" s="80">
        <f>'Unit Prices'!$D$33+(E260-8)*'Unit Prices'!$D$34</f>
        <v>6140.9027773540292</v>
      </c>
      <c r="H260" s="99">
        <v>13288.27</v>
      </c>
      <c r="I260" s="26">
        <v>824</v>
      </c>
      <c r="J260" s="79">
        <f t="shared" si="3"/>
        <v>380.79478280767324</v>
      </c>
    </row>
    <row r="261" spans="2:10" x14ac:dyDescent="0.25">
      <c r="B261" s="76"/>
      <c r="C261" s="77"/>
      <c r="D261" s="97" t="s">
        <v>216</v>
      </c>
      <c r="E261" s="91">
        <v>8.7899999999999991</v>
      </c>
      <c r="F261" s="91">
        <v>1960</v>
      </c>
      <c r="G261" s="80">
        <f>'Unit Prices'!$D$33+(E261-8)*'Unit Prices'!$D$34</f>
        <v>5813.5231038099228</v>
      </c>
      <c r="H261" s="99">
        <v>13288.27</v>
      </c>
      <c r="I261" s="26">
        <v>824</v>
      </c>
      <c r="J261" s="79">
        <f t="shared" si="3"/>
        <v>360.49410777620983</v>
      </c>
    </row>
    <row r="262" spans="2:10" x14ac:dyDescent="0.25">
      <c r="B262" s="76"/>
      <c r="C262" s="77"/>
      <c r="D262" s="97" t="s">
        <v>265</v>
      </c>
      <c r="E262" s="91">
        <v>6.25</v>
      </c>
      <c r="F262" s="91">
        <v>1960</v>
      </c>
      <c r="G262" s="80">
        <f>'Unit Prices'!$D$33</f>
        <v>5473.2205484153919</v>
      </c>
      <c r="H262" s="99">
        <v>13288.27</v>
      </c>
      <c r="I262" s="26">
        <v>824</v>
      </c>
      <c r="J262" s="79">
        <f t="shared" ref="J262:J325" si="4">G262*I262/H262</f>
        <v>339.39209030929402</v>
      </c>
    </row>
    <row r="263" spans="2:10" x14ac:dyDescent="0.25">
      <c r="B263" s="76"/>
      <c r="C263" s="77"/>
      <c r="D263" s="97" t="s">
        <v>368</v>
      </c>
      <c r="E263" s="91">
        <v>4.09</v>
      </c>
      <c r="F263" s="91">
        <v>1960</v>
      </c>
      <c r="G263" s="80">
        <f>'Unit Prices'!$D$33</f>
        <v>5473.2205484153919</v>
      </c>
      <c r="H263" s="99">
        <v>13288.27</v>
      </c>
      <c r="I263" s="26">
        <v>824</v>
      </c>
      <c r="J263" s="79">
        <f t="shared" si="4"/>
        <v>339.39209030929402</v>
      </c>
    </row>
    <row r="264" spans="2:10" x14ac:dyDescent="0.25">
      <c r="B264" s="76"/>
      <c r="C264" s="77"/>
      <c r="D264" s="97" t="s">
        <v>576</v>
      </c>
      <c r="E264" s="91">
        <v>8</v>
      </c>
      <c r="F264" s="91">
        <v>1960</v>
      </c>
      <c r="G264" s="80">
        <f>'Unit Prices'!$D$33</f>
        <v>5473.2205484153919</v>
      </c>
      <c r="H264" s="99">
        <v>13288.27</v>
      </c>
      <c r="I264" s="26">
        <v>824</v>
      </c>
      <c r="J264" s="79">
        <f t="shared" si="4"/>
        <v>339.39209030929402</v>
      </c>
    </row>
    <row r="265" spans="2:10" x14ac:dyDescent="0.25">
      <c r="B265" s="76"/>
      <c r="C265" s="77"/>
      <c r="D265" s="97" t="s">
        <v>326</v>
      </c>
      <c r="E265" s="91">
        <v>6.19</v>
      </c>
      <c r="F265" s="91">
        <v>1960</v>
      </c>
      <c r="G265" s="80">
        <f>'Unit Prices'!$D$33</f>
        <v>5473.2205484153919</v>
      </c>
      <c r="H265" s="99">
        <v>13288.27</v>
      </c>
      <c r="I265" s="26">
        <v>824</v>
      </c>
      <c r="J265" s="79">
        <f t="shared" si="4"/>
        <v>339.39209030929402</v>
      </c>
    </row>
    <row r="266" spans="2:10" x14ac:dyDescent="0.25">
      <c r="B266" s="76"/>
      <c r="C266" s="77"/>
      <c r="D266" s="97" t="s">
        <v>325</v>
      </c>
      <c r="E266" s="91">
        <v>3.48</v>
      </c>
      <c r="F266" s="91">
        <v>1960</v>
      </c>
      <c r="G266" s="80">
        <f>'Unit Prices'!$D$33</f>
        <v>5473.2205484153919</v>
      </c>
      <c r="H266" s="99">
        <v>13288.27</v>
      </c>
      <c r="I266" s="26">
        <v>824</v>
      </c>
      <c r="J266" s="79">
        <f t="shared" si="4"/>
        <v>339.39209030929402</v>
      </c>
    </row>
    <row r="267" spans="2:10" x14ac:dyDescent="0.25">
      <c r="B267" s="76"/>
      <c r="C267" s="77"/>
      <c r="D267" s="97" t="s">
        <v>803</v>
      </c>
      <c r="E267" s="91">
        <v>9.64</v>
      </c>
      <c r="F267" s="91">
        <v>1960</v>
      </c>
      <c r="G267" s="80">
        <f>'Unit Prices'!$D$33+(E267-8)*'Unit Prices'!$D$34</f>
        <v>6179.671422905305</v>
      </c>
      <c r="H267" s="99">
        <v>13288.27</v>
      </c>
      <c r="I267" s="26">
        <v>824</v>
      </c>
      <c r="J267" s="79">
        <f t="shared" si="4"/>
        <v>383.19881011403072</v>
      </c>
    </row>
    <row r="268" spans="2:10" x14ac:dyDescent="0.25">
      <c r="B268" s="76"/>
      <c r="C268" s="77"/>
      <c r="D268" s="97" t="s">
        <v>213</v>
      </c>
      <c r="E268" s="91">
        <v>8</v>
      </c>
      <c r="F268" s="91">
        <v>1960</v>
      </c>
      <c r="G268" s="80">
        <f>'Unit Prices'!$D$33</f>
        <v>5473.2205484153919</v>
      </c>
      <c r="H268" s="99">
        <v>13288.27</v>
      </c>
      <c r="I268" s="26">
        <v>824</v>
      </c>
      <c r="J268" s="79">
        <f t="shared" si="4"/>
        <v>339.39209030929402</v>
      </c>
    </row>
    <row r="269" spans="2:10" x14ac:dyDescent="0.25">
      <c r="B269" s="76"/>
      <c r="C269" s="77"/>
      <c r="D269" s="97" t="s">
        <v>212</v>
      </c>
      <c r="E269" s="91">
        <v>9.6300000000000008</v>
      </c>
      <c r="F269" s="91">
        <v>1960</v>
      </c>
      <c r="G269" s="80">
        <f>'Unit Prices'!$D$33+(E269-8)*'Unit Prices'!$D$34</f>
        <v>6175.3637956218299</v>
      </c>
      <c r="H269" s="99">
        <v>13288.27</v>
      </c>
      <c r="I269" s="26">
        <v>824</v>
      </c>
      <c r="J269" s="79">
        <f t="shared" si="4"/>
        <v>382.93169596887992</v>
      </c>
    </row>
    <row r="270" spans="2:10" x14ac:dyDescent="0.25">
      <c r="B270" s="76"/>
      <c r="C270" s="77"/>
      <c r="D270" s="97" t="s">
        <v>596</v>
      </c>
      <c r="E270" s="91">
        <v>8.43</v>
      </c>
      <c r="F270" s="91">
        <v>1960</v>
      </c>
      <c r="G270" s="80">
        <f>'Unit Prices'!$D$33+(E270-8)*'Unit Prices'!$D$34</f>
        <v>5658.4485216048197</v>
      </c>
      <c r="H270" s="99">
        <v>13288.27</v>
      </c>
      <c r="I270" s="26">
        <v>824</v>
      </c>
      <c r="J270" s="79">
        <f t="shared" si="4"/>
        <v>350.87799855077986</v>
      </c>
    </row>
    <row r="271" spans="2:10" x14ac:dyDescent="0.25">
      <c r="B271" s="76"/>
      <c r="C271" s="77"/>
      <c r="D271" s="97" t="s">
        <v>776</v>
      </c>
      <c r="E271" s="91">
        <v>6.22</v>
      </c>
      <c r="F271" s="91">
        <v>1960</v>
      </c>
      <c r="G271" s="80">
        <f>'Unit Prices'!$D$33</f>
        <v>5473.2205484153919</v>
      </c>
      <c r="H271" s="99">
        <v>13288.27</v>
      </c>
      <c r="I271" s="26">
        <v>824</v>
      </c>
      <c r="J271" s="79">
        <f t="shared" si="4"/>
        <v>339.39209030929402</v>
      </c>
    </row>
    <row r="272" spans="2:10" x14ac:dyDescent="0.25">
      <c r="B272" s="76"/>
      <c r="C272" s="77"/>
      <c r="D272" s="97" t="s">
        <v>389</v>
      </c>
      <c r="E272" s="91">
        <v>8</v>
      </c>
      <c r="F272" s="91">
        <v>1960</v>
      </c>
      <c r="G272" s="80">
        <f>'Unit Prices'!$D$33</f>
        <v>5473.2205484153919</v>
      </c>
      <c r="H272" s="99">
        <v>13288.27</v>
      </c>
      <c r="I272" s="26">
        <v>824</v>
      </c>
      <c r="J272" s="79">
        <f t="shared" si="4"/>
        <v>339.39209030929402</v>
      </c>
    </row>
    <row r="273" spans="2:10" x14ac:dyDescent="0.25">
      <c r="B273" s="76"/>
      <c r="C273" s="77"/>
      <c r="D273" s="97" t="s">
        <v>388</v>
      </c>
      <c r="E273" s="91">
        <v>4.66</v>
      </c>
      <c r="F273" s="91">
        <v>1960</v>
      </c>
      <c r="G273" s="80">
        <f>'Unit Prices'!$D$33</f>
        <v>5473.2205484153919</v>
      </c>
      <c r="H273" s="99">
        <v>13288.27</v>
      </c>
      <c r="I273" s="26">
        <v>824</v>
      </c>
      <c r="J273" s="79">
        <f t="shared" si="4"/>
        <v>339.39209030929402</v>
      </c>
    </row>
    <row r="274" spans="2:10" x14ac:dyDescent="0.25">
      <c r="B274" s="76"/>
      <c r="C274" s="77"/>
      <c r="D274" s="97" t="s">
        <v>718</v>
      </c>
      <c r="E274" s="91">
        <v>5.95</v>
      </c>
      <c r="F274" s="91">
        <v>1960</v>
      </c>
      <c r="G274" s="80">
        <f>'Unit Prices'!$D$33</f>
        <v>5473.2205484153919</v>
      </c>
      <c r="H274" s="99">
        <v>13288.27</v>
      </c>
      <c r="I274" s="26">
        <v>824</v>
      </c>
      <c r="J274" s="79">
        <f t="shared" si="4"/>
        <v>339.39209030929402</v>
      </c>
    </row>
    <row r="275" spans="2:10" x14ac:dyDescent="0.25">
      <c r="B275" s="76"/>
      <c r="C275" s="77"/>
      <c r="D275" s="97" t="s">
        <v>775</v>
      </c>
      <c r="E275" s="91">
        <v>7.13</v>
      </c>
      <c r="F275" s="91">
        <v>1960</v>
      </c>
      <c r="G275" s="80">
        <f>'Unit Prices'!$D$33</f>
        <v>5473.2205484153919</v>
      </c>
      <c r="H275" s="99">
        <v>13288.27</v>
      </c>
      <c r="I275" s="26">
        <v>824</v>
      </c>
      <c r="J275" s="79">
        <f t="shared" si="4"/>
        <v>339.39209030929402</v>
      </c>
    </row>
    <row r="276" spans="2:10" x14ac:dyDescent="0.25">
      <c r="B276" s="76"/>
      <c r="C276" s="77"/>
      <c r="D276" s="97" t="s">
        <v>217</v>
      </c>
      <c r="E276" s="91">
        <v>9.25</v>
      </c>
      <c r="F276" s="91">
        <v>1960</v>
      </c>
      <c r="G276" s="80">
        <f>'Unit Prices'!$D$33+(E276-8)*'Unit Prices'!$D$34</f>
        <v>6011.6739588497767</v>
      </c>
      <c r="H276" s="99">
        <v>13288.27</v>
      </c>
      <c r="I276" s="26">
        <v>824</v>
      </c>
      <c r="J276" s="79">
        <f t="shared" si="4"/>
        <v>372.78135845314824</v>
      </c>
    </row>
    <row r="277" spans="2:10" x14ac:dyDescent="0.25">
      <c r="B277" s="76"/>
      <c r="C277" s="77"/>
      <c r="D277" s="97" t="s">
        <v>180</v>
      </c>
      <c r="E277" s="91">
        <v>10.45</v>
      </c>
      <c r="F277" s="91">
        <v>1960</v>
      </c>
      <c r="G277" s="80">
        <f>'Unit Prices'!$D$33+(E277-8)*'Unit Prices'!$D$34</f>
        <v>6528.5892328667851</v>
      </c>
      <c r="H277" s="99">
        <v>13288.27</v>
      </c>
      <c r="I277" s="26">
        <v>824</v>
      </c>
      <c r="J277" s="79">
        <f t="shared" si="4"/>
        <v>404.83505587124813</v>
      </c>
    </row>
    <row r="278" spans="2:10" x14ac:dyDescent="0.25">
      <c r="B278" s="76"/>
      <c r="C278" s="77"/>
      <c r="D278" s="97" t="s">
        <v>214</v>
      </c>
      <c r="E278" s="91">
        <v>8.5500000000000007</v>
      </c>
      <c r="F278" s="91">
        <v>1960</v>
      </c>
      <c r="G278" s="80">
        <f>'Unit Prices'!$D$33+(E278-8)*'Unit Prices'!$D$34</f>
        <v>5710.1400490065216</v>
      </c>
      <c r="H278" s="99">
        <v>13288.27</v>
      </c>
      <c r="I278" s="26">
        <v>824</v>
      </c>
      <c r="J278" s="79">
        <f t="shared" si="4"/>
        <v>354.08336829258991</v>
      </c>
    </row>
    <row r="279" spans="2:10" x14ac:dyDescent="0.25">
      <c r="B279" s="76"/>
      <c r="C279" s="77"/>
      <c r="D279" s="97" t="s">
        <v>203</v>
      </c>
      <c r="E279" s="91">
        <v>8</v>
      </c>
      <c r="F279" s="91">
        <v>1960</v>
      </c>
      <c r="G279" s="80">
        <f>'Unit Prices'!$D$33</f>
        <v>5473.2205484153919</v>
      </c>
      <c r="H279" s="99">
        <v>13288.27</v>
      </c>
      <c r="I279" s="26">
        <v>824</v>
      </c>
      <c r="J279" s="79">
        <f t="shared" si="4"/>
        <v>339.39209030929402</v>
      </c>
    </row>
    <row r="280" spans="2:10" x14ac:dyDescent="0.25">
      <c r="B280" s="76"/>
      <c r="C280" s="77"/>
      <c r="D280" s="97" t="s">
        <v>179</v>
      </c>
      <c r="E280" s="91">
        <v>10.09</v>
      </c>
      <c r="F280" s="92">
        <v>32264</v>
      </c>
      <c r="G280" s="80">
        <f>'Unit Prices'!$D$33+(E280-8)*'Unit Prices'!$D$34</f>
        <v>6373.5146506616829</v>
      </c>
      <c r="H280" s="99">
        <v>13288.27</v>
      </c>
      <c r="I280" s="26">
        <v>4519</v>
      </c>
      <c r="J280" s="79">
        <f t="shared" si="4"/>
        <v>2167.4689561801606</v>
      </c>
    </row>
    <row r="281" spans="2:10" x14ac:dyDescent="0.25">
      <c r="B281" s="76"/>
      <c r="C281" s="77"/>
      <c r="D281" s="97" t="s">
        <v>178</v>
      </c>
      <c r="E281" s="91">
        <v>9.24</v>
      </c>
      <c r="F281" s="92">
        <v>32264</v>
      </c>
      <c r="G281" s="80">
        <f>'Unit Prices'!$D$33+(E281-8)*'Unit Prices'!$D$34</f>
        <v>6007.3663315663016</v>
      </c>
      <c r="H281" s="99">
        <v>13288.27</v>
      </c>
      <c r="I281" s="26">
        <v>4519</v>
      </c>
      <c r="J281" s="79">
        <f t="shared" si="4"/>
        <v>2042.9512985774759</v>
      </c>
    </row>
    <row r="282" spans="2:10" x14ac:dyDescent="0.25">
      <c r="B282" s="76"/>
      <c r="C282" s="77"/>
      <c r="D282" s="97" t="s">
        <v>138</v>
      </c>
      <c r="E282" s="91">
        <v>9.8000000000000007</v>
      </c>
      <c r="F282" s="92">
        <v>32264</v>
      </c>
      <c r="G282" s="80">
        <f>'Unit Prices'!$D$33+(E282-8)*'Unit Prices'!$D$34</f>
        <v>6248.5934594409064</v>
      </c>
      <c r="H282" s="99">
        <v>13288.27</v>
      </c>
      <c r="I282" s="26">
        <v>4519</v>
      </c>
      <c r="J282" s="79">
        <f t="shared" si="4"/>
        <v>2124.9864612333627</v>
      </c>
    </row>
    <row r="283" spans="2:10" x14ac:dyDescent="0.25">
      <c r="B283" s="76"/>
      <c r="C283" s="77"/>
      <c r="D283" s="97" t="s">
        <v>137</v>
      </c>
      <c r="E283" s="91">
        <v>8</v>
      </c>
      <c r="F283" s="92">
        <v>32264</v>
      </c>
      <c r="G283" s="80">
        <f>'Unit Prices'!$D$33</f>
        <v>5473.2205484153919</v>
      </c>
      <c r="H283" s="99">
        <v>13288.27</v>
      </c>
      <c r="I283" s="26">
        <v>4519</v>
      </c>
      <c r="J283" s="79">
        <f t="shared" si="4"/>
        <v>1861.3020098394416</v>
      </c>
    </row>
    <row r="284" spans="2:10" x14ac:dyDescent="0.25">
      <c r="B284" s="76"/>
      <c r="C284" s="77"/>
      <c r="D284" s="97" t="s">
        <v>135</v>
      </c>
      <c r="E284" s="91">
        <v>7.63</v>
      </c>
      <c r="F284" s="92">
        <v>32264</v>
      </c>
      <c r="G284" s="80">
        <f>'Unit Prices'!$D$33</f>
        <v>5473.2205484153919</v>
      </c>
      <c r="H284" s="99">
        <v>13288.27</v>
      </c>
      <c r="I284" s="26">
        <v>4519</v>
      </c>
      <c r="J284" s="79">
        <f t="shared" si="4"/>
        <v>1861.3020098394416</v>
      </c>
    </row>
    <row r="285" spans="2:10" x14ac:dyDescent="0.25">
      <c r="B285" s="76"/>
      <c r="C285" s="77"/>
      <c r="D285" s="97" t="s">
        <v>134</v>
      </c>
      <c r="E285" s="91">
        <v>5.51</v>
      </c>
      <c r="F285" s="92">
        <v>32264</v>
      </c>
      <c r="G285" s="80">
        <f>'Unit Prices'!$D$33</f>
        <v>5473.2205484153919</v>
      </c>
      <c r="H285" s="99">
        <v>13288.27</v>
      </c>
      <c r="I285" s="26">
        <v>4519</v>
      </c>
      <c r="J285" s="79">
        <f t="shared" si="4"/>
        <v>1861.3020098394416</v>
      </c>
    </row>
    <row r="286" spans="2:10" x14ac:dyDescent="0.25">
      <c r="B286" s="76"/>
      <c r="C286" s="77"/>
      <c r="D286" s="97" t="s">
        <v>136</v>
      </c>
      <c r="E286" s="91">
        <v>8.81</v>
      </c>
      <c r="F286" s="92">
        <v>32264</v>
      </c>
      <c r="G286" s="80">
        <f>'Unit Prices'!$D$33+(E286-8)*'Unit Prices'!$D$34</f>
        <v>5822.1383583768729</v>
      </c>
      <c r="H286" s="99">
        <v>13288.27</v>
      </c>
      <c r="I286" s="26">
        <v>4519</v>
      </c>
      <c r="J286" s="79">
        <f t="shared" si="4"/>
        <v>1979.960012966706</v>
      </c>
    </row>
    <row r="287" spans="2:10" x14ac:dyDescent="0.25">
      <c r="B287" s="76"/>
      <c r="C287" s="77"/>
      <c r="D287" s="97" t="s">
        <v>146</v>
      </c>
      <c r="E287" s="91">
        <v>7.35</v>
      </c>
      <c r="F287" s="92">
        <v>33239</v>
      </c>
      <c r="G287" s="80">
        <f>'Unit Prices'!$D$33</f>
        <v>5473.2205484153919</v>
      </c>
      <c r="H287" s="99">
        <v>13288.27</v>
      </c>
      <c r="I287" s="26">
        <v>4777</v>
      </c>
      <c r="J287" s="79">
        <f t="shared" si="4"/>
        <v>1967.5679798634678</v>
      </c>
    </row>
    <row r="288" spans="2:10" x14ac:dyDescent="0.25">
      <c r="B288" s="76"/>
      <c r="C288" s="77"/>
      <c r="D288" s="97" t="s">
        <v>145</v>
      </c>
      <c r="E288" s="91">
        <v>11.03</v>
      </c>
      <c r="F288" s="92">
        <v>33239</v>
      </c>
      <c r="G288" s="80">
        <f>'Unit Prices'!$D$33+(E288-8)*'Unit Prices'!$D$34</f>
        <v>6778.43161530834</v>
      </c>
      <c r="H288" s="99">
        <v>13288.27</v>
      </c>
      <c r="I288" s="26">
        <v>4777</v>
      </c>
      <c r="J288" s="79">
        <f t="shared" si="4"/>
        <v>2436.7782883947975</v>
      </c>
    </row>
    <row r="289" spans="2:10" x14ac:dyDescent="0.25">
      <c r="B289" s="76"/>
      <c r="C289" s="77"/>
      <c r="D289" s="97" t="s">
        <v>782</v>
      </c>
      <c r="E289" s="91">
        <v>7.45</v>
      </c>
      <c r="F289" s="91">
        <v>1960</v>
      </c>
      <c r="G289" s="80">
        <f>'Unit Prices'!$D$33</f>
        <v>5473.2205484153919</v>
      </c>
      <c r="H289" s="99">
        <v>13288.27</v>
      </c>
      <c r="I289" s="26">
        <v>824</v>
      </c>
      <c r="J289" s="79">
        <f t="shared" si="4"/>
        <v>339.39209030929402</v>
      </c>
    </row>
    <row r="290" spans="2:10" x14ac:dyDescent="0.25">
      <c r="B290" s="76"/>
      <c r="C290" s="77"/>
      <c r="D290" s="97" t="s">
        <v>143</v>
      </c>
      <c r="E290" s="91">
        <v>7.93</v>
      </c>
      <c r="F290" s="92">
        <v>33239</v>
      </c>
      <c r="G290" s="80">
        <f>'Unit Prices'!$D$33</f>
        <v>5473.2205484153919</v>
      </c>
      <c r="H290" s="99">
        <v>13288.27</v>
      </c>
      <c r="I290" s="26">
        <v>4777</v>
      </c>
      <c r="J290" s="79">
        <f t="shared" si="4"/>
        <v>1967.5679798634678</v>
      </c>
    </row>
    <row r="291" spans="2:10" x14ac:dyDescent="0.25">
      <c r="B291" s="76"/>
      <c r="C291" s="77"/>
      <c r="D291" s="97" t="s">
        <v>141</v>
      </c>
      <c r="E291" s="91">
        <v>7.28</v>
      </c>
      <c r="F291" s="92">
        <v>33239</v>
      </c>
      <c r="G291" s="80">
        <f>'Unit Prices'!$D$33</f>
        <v>5473.2205484153919</v>
      </c>
      <c r="H291" s="99">
        <v>13288.27</v>
      </c>
      <c r="I291" s="26">
        <v>4777</v>
      </c>
      <c r="J291" s="79">
        <f t="shared" si="4"/>
        <v>1967.5679798634678</v>
      </c>
    </row>
    <row r="292" spans="2:10" x14ac:dyDescent="0.25">
      <c r="B292" s="76"/>
      <c r="C292" s="77"/>
      <c r="D292" s="97" t="s">
        <v>144</v>
      </c>
      <c r="E292" s="91">
        <v>8</v>
      </c>
      <c r="F292" s="91">
        <v>1960</v>
      </c>
      <c r="G292" s="80">
        <f>'Unit Prices'!$D$33</f>
        <v>5473.2205484153919</v>
      </c>
      <c r="H292" s="99">
        <v>13288.27</v>
      </c>
      <c r="I292" s="26">
        <v>824</v>
      </c>
      <c r="J292" s="79">
        <f t="shared" si="4"/>
        <v>339.39209030929402</v>
      </c>
    </row>
    <row r="293" spans="2:10" x14ac:dyDescent="0.25">
      <c r="B293" s="76"/>
      <c r="C293" s="77"/>
      <c r="D293" s="97" t="s">
        <v>781</v>
      </c>
      <c r="E293" s="91">
        <v>5.83</v>
      </c>
      <c r="F293" s="91">
        <v>1960</v>
      </c>
      <c r="G293" s="80">
        <f>'Unit Prices'!$D$33</f>
        <v>5473.2205484153919</v>
      </c>
      <c r="H293" s="99">
        <v>13288.27</v>
      </c>
      <c r="I293" s="26">
        <v>824</v>
      </c>
      <c r="J293" s="79">
        <f t="shared" si="4"/>
        <v>339.39209030929402</v>
      </c>
    </row>
    <row r="294" spans="2:10" x14ac:dyDescent="0.25">
      <c r="B294" s="76"/>
      <c r="C294" s="77"/>
      <c r="D294" s="97" t="s">
        <v>427</v>
      </c>
      <c r="E294" s="91">
        <v>8.19</v>
      </c>
      <c r="F294" s="92">
        <v>32264</v>
      </c>
      <c r="G294" s="80">
        <f>'Unit Prices'!$D$33+(E294-8)*'Unit Prices'!$D$34</f>
        <v>5555.0654668014186</v>
      </c>
      <c r="H294" s="99">
        <v>13288.27</v>
      </c>
      <c r="I294" s="26">
        <v>4519</v>
      </c>
      <c r="J294" s="79">
        <f t="shared" si="4"/>
        <v>1889.135368597689</v>
      </c>
    </row>
    <row r="295" spans="2:10" x14ac:dyDescent="0.25">
      <c r="B295" s="76"/>
      <c r="C295" s="77"/>
      <c r="D295" s="97" t="s">
        <v>328</v>
      </c>
      <c r="E295" s="91">
        <v>5.13</v>
      </c>
      <c r="F295" s="91">
        <v>1960</v>
      </c>
      <c r="G295" s="80">
        <f>'Unit Prices'!$D$33</f>
        <v>5473.2205484153919</v>
      </c>
      <c r="H295" s="99">
        <v>13288.27</v>
      </c>
      <c r="I295" s="26">
        <v>824</v>
      </c>
      <c r="J295" s="79">
        <f t="shared" si="4"/>
        <v>339.39209030929402</v>
      </c>
    </row>
    <row r="296" spans="2:10" x14ac:dyDescent="0.25">
      <c r="B296" s="76"/>
      <c r="C296" s="77"/>
      <c r="D296" s="97" t="s">
        <v>227</v>
      </c>
      <c r="E296" s="91">
        <v>11.41</v>
      </c>
      <c r="F296" s="91">
        <v>1960</v>
      </c>
      <c r="G296" s="80">
        <f>'Unit Prices'!$D$33+(E296-8)*'Unit Prices'!$D$34</f>
        <v>6942.1214520803933</v>
      </c>
      <c r="H296" s="99">
        <v>13288.27</v>
      </c>
      <c r="I296" s="26">
        <v>824</v>
      </c>
      <c r="J296" s="79">
        <f t="shared" si="4"/>
        <v>430.47801380572821</v>
      </c>
    </row>
    <row r="297" spans="2:10" x14ac:dyDescent="0.25">
      <c r="B297" s="76"/>
      <c r="C297" s="77"/>
      <c r="D297" s="97" t="s">
        <v>717</v>
      </c>
      <c r="E297" s="91">
        <v>6.48</v>
      </c>
      <c r="F297" s="91">
        <v>1960</v>
      </c>
      <c r="G297" s="80">
        <f>'Unit Prices'!$D$33</f>
        <v>5473.2205484153919</v>
      </c>
      <c r="H297" s="99">
        <v>13288.27</v>
      </c>
      <c r="I297" s="26">
        <v>824</v>
      </c>
      <c r="J297" s="79">
        <f t="shared" si="4"/>
        <v>339.39209030929402</v>
      </c>
    </row>
    <row r="298" spans="2:10" x14ac:dyDescent="0.25">
      <c r="B298" s="76"/>
      <c r="C298" s="77"/>
      <c r="D298" s="97" t="s">
        <v>327</v>
      </c>
      <c r="E298" s="91">
        <v>4.79</v>
      </c>
      <c r="F298" s="91">
        <v>1960</v>
      </c>
      <c r="G298" s="80">
        <f>'Unit Prices'!$D$33</f>
        <v>5473.2205484153919</v>
      </c>
      <c r="H298" s="99">
        <v>13288.27</v>
      </c>
      <c r="I298" s="26">
        <v>824</v>
      </c>
      <c r="J298" s="79">
        <f t="shared" si="4"/>
        <v>339.39209030929402</v>
      </c>
    </row>
    <row r="299" spans="2:10" x14ac:dyDescent="0.25">
      <c r="B299" s="76"/>
      <c r="C299" s="77"/>
      <c r="D299" s="97" t="s">
        <v>358</v>
      </c>
      <c r="E299" s="91">
        <v>7.35</v>
      </c>
      <c r="F299" s="92">
        <v>32264</v>
      </c>
      <c r="G299" s="80">
        <f>'Unit Prices'!$D$33</f>
        <v>5473.2205484153919</v>
      </c>
      <c r="H299" s="99">
        <v>13288.27</v>
      </c>
      <c r="I299" s="26">
        <v>4519</v>
      </c>
      <c r="J299" s="79">
        <f t="shared" si="4"/>
        <v>1861.3020098394416</v>
      </c>
    </row>
    <row r="300" spans="2:10" x14ac:dyDescent="0.25">
      <c r="B300" s="76"/>
      <c r="C300" s="77"/>
      <c r="D300" s="97" t="s">
        <v>357</v>
      </c>
      <c r="E300" s="91">
        <v>4.12</v>
      </c>
      <c r="F300" s="91">
        <v>1960</v>
      </c>
      <c r="G300" s="80">
        <f>'Unit Prices'!$D$33</f>
        <v>5473.2205484153919</v>
      </c>
      <c r="H300" s="99">
        <v>13288.27</v>
      </c>
      <c r="I300" s="26">
        <v>824</v>
      </c>
      <c r="J300" s="79">
        <f t="shared" si="4"/>
        <v>339.39209030929402</v>
      </c>
    </row>
    <row r="301" spans="2:10" x14ac:dyDescent="0.25">
      <c r="B301" s="76"/>
      <c r="C301" s="77"/>
      <c r="D301" s="97" t="s">
        <v>370</v>
      </c>
      <c r="E301" s="91">
        <v>8</v>
      </c>
      <c r="F301" s="91">
        <v>1960</v>
      </c>
      <c r="G301" s="80">
        <f>'Unit Prices'!$D$33</f>
        <v>5473.2205484153919</v>
      </c>
      <c r="H301" s="99">
        <v>13288.27</v>
      </c>
      <c r="I301" s="26">
        <v>824</v>
      </c>
      <c r="J301" s="79">
        <f t="shared" si="4"/>
        <v>339.39209030929402</v>
      </c>
    </row>
    <row r="302" spans="2:10" x14ac:dyDescent="0.25">
      <c r="B302" s="76"/>
      <c r="C302" s="77"/>
      <c r="D302" s="97" t="s">
        <v>347</v>
      </c>
      <c r="E302" s="91">
        <v>7.66</v>
      </c>
      <c r="F302" s="92">
        <v>32264</v>
      </c>
      <c r="G302" s="80">
        <f>'Unit Prices'!$D$33</f>
        <v>5473.2205484153919</v>
      </c>
      <c r="H302" s="99">
        <v>13288.27</v>
      </c>
      <c r="I302" s="26">
        <v>4519</v>
      </c>
      <c r="J302" s="79">
        <f t="shared" si="4"/>
        <v>1861.3020098394416</v>
      </c>
    </row>
    <row r="303" spans="2:10" x14ac:dyDescent="0.25">
      <c r="B303" s="76"/>
      <c r="C303" s="77"/>
      <c r="D303" s="97" t="s">
        <v>324</v>
      </c>
      <c r="E303" s="91">
        <v>3.33</v>
      </c>
      <c r="F303" s="91">
        <v>1960</v>
      </c>
      <c r="G303" s="80">
        <f>'Unit Prices'!$D$33</f>
        <v>5473.2205484153919</v>
      </c>
      <c r="H303" s="99">
        <v>13288.27</v>
      </c>
      <c r="I303" s="26">
        <v>824</v>
      </c>
      <c r="J303" s="79">
        <f t="shared" si="4"/>
        <v>339.39209030929402</v>
      </c>
    </row>
    <row r="304" spans="2:10" x14ac:dyDescent="0.25">
      <c r="B304" s="76"/>
      <c r="C304" s="77"/>
      <c r="D304" s="97" t="s">
        <v>323</v>
      </c>
      <c r="E304" s="91">
        <v>6.27</v>
      </c>
      <c r="F304" s="91">
        <v>1960</v>
      </c>
      <c r="G304" s="80">
        <f>'Unit Prices'!$D$33</f>
        <v>5473.2205484153919</v>
      </c>
      <c r="H304" s="99">
        <v>13288.27</v>
      </c>
      <c r="I304" s="26">
        <v>824</v>
      </c>
      <c r="J304" s="79">
        <f t="shared" si="4"/>
        <v>339.39209030929402</v>
      </c>
    </row>
    <row r="305" spans="2:10" x14ac:dyDescent="0.25">
      <c r="B305" s="76"/>
      <c r="C305" s="77"/>
      <c r="D305" s="97" t="s">
        <v>804</v>
      </c>
      <c r="E305" s="91">
        <v>4.87</v>
      </c>
      <c r="F305" s="92">
        <v>32264</v>
      </c>
      <c r="G305" s="80">
        <f>'Unit Prices'!$D$33</f>
        <v>5473.2205484153919</v>
      </c>
      <c r="H305" s="99">
        <v>13288.27</v>
      </c>
      <c r="I305" s="26">
        <v>4519</v>
      </c>
      <c r="J305" s="79">
        <f t="shared" si="4"/>
        <v>1861.3020098394416</v>
      </c>
    </row>
    <row r="306" spans="2:10" x14ac:dyDescent="0.25">
      <c r="B306" s="76"/>
      <c r="C306" s="77"/>
      <c r="D306" s="97" t="s">
        <v>205</v>
      </c>
      <c r="E306" s="91">
        <v>3.58</v>
      </c>
      <c r="F306" s="91">
        <v>1960</v>
      </c>
      <c r="G306" s="80">
        <f>'Unit Prices'!$D$33</f>
        <v>5473.2205484153919</v>
      </c>
      <c r="H306" s="99">
        <v>13288.27</v>
      </c>
      <c r="I306" s="26">
        <v>824</v>
      </c>
      <c r="J306" s="79">
        <f t="shared" si="4"/>
        <v>339.39209030929402</v>
      </c>
    </row>
    <row r="307" spans="2:10" x14ac:dyDescent="0.25">
      <c r="B307" s="76"/>
      <c r="C307" s="77"/>
      <c r="D307" s="97" t="s">
        <v>206</v>
      </c>
      <c r="E307" s="91">
        <v>4.0999999999999996</v>
      </c>
      <c r="F307" s="91">
        <v>1960</v>
      </c>
      <c r="G307" s="80">
        <f>'Unit Prices'!$D$33</f>
        <v>5473.2205484153919</v>
      </c>
      <c r="H307" s="99">
        <v>13288.27</v>
      </c>
      <c r="I307" s="26">
        <v>824</v>
      </c>
      <c r="J307" s="79">
        <f t="shared" si="4"/>
        <v>339.39209030929402</v>
      </c>
    </row>
    <row r="308" spans="2:10" x14ac:dyDescent="0.25">
      <c r="B308" s="76"/>
      <c r="C308" s="77"/>
      <c r="D308" s="97" t="s">
        <v>303</v>
      </c>
      <c r="E308" s="91">
        <v>7.45</v>
      </c>
      <c r="F308" s="91">
        <v>1960</v>
      </c>
      <c r="G308" s="80">
        <f>'Unit Prices'!$D$33</f>
        <v>5473.2205484153919</v>
      </c>
      <c r="H308" s="99">
        <v>13288.27</v>
      </c>
      <c r="I308" s="26">
        <v>824</v>
      </c>
      <c r="J308" s="79">
        <f t="shared" si="4"/>
        <v>339.39209030929402</v>
      </c>
    </row>
    <row r="309" spans="2:10" x14ac:dyDescent="0.25">
      <c r="B309" s="76"/>
      <c r="C309" s="77"/>
      <c r="D309" s="97" t="s">
        <v>381</v>
      </c>
      <c r="E309" s="91">
        <v>7.13</v>
      </c>
      <c r="F309" s="91">
        <v>1960</v>
      </c>
      <c r="G309" s="80">
        <f>'Unit Prices'!$D$33</f>
        <v>5473.2205484153919</v>
      </c>
      <c r="H309" s="99">
        <v>13288.27</v>
      </c>
      <c r="I309" s="26">
        <v>824</v>
      </c>
      <c r="J309" s="79">
        <f t="shared" si="4"/>
        <v>339.39209030929402</v>
      </c>
    </row>
    <row r="310" spans="2:10" x14ac:dyDescent="0.25">
      <c r="B310" s="76"/>
      <c r="C310" s="77"/>
      <c r="D310" s="97" t="s">
        <v>767</v>
      </c>
      <c r="E310" s="91">
        <v>8.58</v>
      </c>
      <c r="F310" s="91">
        <v>1960</v>
      </c>
      <c r="G310" s="80">
        <f>'Unit Prices'!$D$33+(E310-8)*'Unit Prices'!$D$34</f>
        <v>5723.0629308569469</v>
      </c>
      <c r="H310" s="99">
        <v>13288.27</v>
      </c>
      <c r="I310" s="26">
        <v>824</v>
      </c>
      <c r="J310" s="79">
        <f t="shared" si="4"/>
        <v>354.88471072804242</v>
      </c>
    </row>
    <row r="311" spans="2:10" x14ac:dyDescent="0.25">
      <c r="B311" s="76"/>
      <c r="C311" s="77"/>
      <c r="D311" s="97" t="s">
        <v>766</v>
      </c>
      <c r="E311" s="91">
        <v>7.86</v>
      </c>
      <c r="F311" s="91">
        <v>1960</v>
      </c>
      <c r="G311" s="80">
        <f>'Unit Prices'!$D$33</f>
        <v>5473.2205484153919</v>
      </c>
      <c r="H311" s="99">
        <v>13288.27</v>
      </c>
      <c r="I311" s="26">
        <v>824</v>
      </c>
      <c r="J311" s="79">
        <f t="shared" si="4"/>
        <v>339.39209030929402</v>
      </c>
    </row>
    <row r="312" spans="2:10" x14ac:dyDescent="0.25">
      <c r="B312" s="76"/>
      <c r="C312" s="77"/>
      <c r="D312" s="97" t="s">
        <v>345</v>
      </c>
      <c r="E312" s="91">
        <v>5.29</v>
      </c>
      <c r="F312" s="91">
        <v>1960</v>
      </c>
      <c r="G312" s="80">
        <f>'Unit Prices'!$D$33</f>
        <v>5473.2205484153919</v>
      </c>
      <c r="H312" s="99">
        <v>13288.27</v>
      </c>
      <c r="I312" s="26">
        <v>824</v>
      </c>
      <c r="J312" s="79">
        <f t="shared" si="4"/>
        <v>339.39209030929402</v>
      </c>
    </row>
    <row r="313" spans="2:10" x14ac:dyDescent="0.25">
      <c r="B313" s="76"/>
      <c r="C313" s="77"/>
      <c r="D313" s="97" t="s">
        <v>747</v>
      </c>
      <c r="E313" s="91">
        <v>8.58</v>
      </c>
      <c r="F313" s="91">
        <v>1960</v>
      </c>
      <c r="G313" s="80">
        <f>'Unit Prices'!$D$33+(E313-8)*'Unit Prices'!$D$34</f>
        <v>5723.0629308569469</v>
      </c>
      <c r="H313" s="99">
        <v>13288.27</v>
      </c>
      <c r="I313" s="26">
        <v>824</v>
      </c>
      <c r="J313" s="79">
        <f t="shared" si="4"/>
        <v>354.88471072804242</v>
      </c>
    </row>
    <row r="314" spans="2:10" x14ac:dyDescent="0.25">
      <c r="B314" s="76"/>
      <c r="C314" s="77"/>
      <c r="D314" s="97" t="s">
        <v>344</v>
      </c>
      <c r="E314" s="91">
        <v>5.66</v>
      </c>
      <c r="F314" s="91">
        <v>1960</v>
      </c>
      <c r="G314" s="80">
        <f>'Unit Prices'!$D$33</f>
        <v>5473.2205484153919</v>
      </c>
      <c r="H314" s="99">
        <v>13288.27</v>
      </c>
      <c r="I314" s="26">
        <v>824</v>
      </c>
      <c r="J314" s="79">
        <f t="shared" si="4"/>
        <v>339.39209030929402</v>
      </c>
    </row>
    <row r="315" spans="2:10" x14ac:dyDescent="0.25">
      <c r="B315" s="76"/>
      <c r="C315" s="77"/>
      <c r="D315" s="97" t="s">
        <v>748</v>
      </c>
      <c r="E315" s="91">
        <v>10.89</v>
      </c>
      <c r="F315" s="91">
        <v>1960</v>
      </c>
      <c r="G315" s="80">
        <f>'Unit Prices'!$D$33+(E315-8)*'Unit Prices'!$D$34</f>
        <v>6718.1248333396898</v>
      </c>
      <c r="H315" s="99">
        <v>13288.27</v>
      </c>
      <c r="I315" s="26">
        <v>824</v>
      </c>
      <c r="J315" s="79">
        <f t="shared" si="4"/>
        <v>416.58807825788489</v>
      </c>
    </row>
    <row r="316" spans="2:10" x14ac:dyDescent="0.25">
      <c r="B316" s="76"/>
      <c r="C316" s="77"/>
      <c r="D316" s="97" t="s">
        <v>744</v>
      </c>
      <c r="E316" s="91">
        <v>11.13</v>
      </c>
      <c r="F316" s="91">
        <v>1960</v>
      </c>
      <c r="G316" s="80">
        <f>'Unit Prices'!$D$33+(E316-8)*'Unit Prices'!$D$34</f>
        <v>6821.5078881430918</v>
      </c>
      <c r="H316" s="99">
        <v>13288.27</v>
      </c>
      <c r="I316" s="26">
        <v>824</v>
      </c>
      <c r="J316" s="79">
        <f t="shared" si="4"/>
        <v>422.99881774150492</v>
      </c>
    </row>
    <row r="317" spans="2:10" x14ac:dyDescent="0.25">
      <c r="B317" s="76"/>
      <c r="C317" s="77"/>
      <c r="D317" s="97" t="s">
        <v>542</v>
      </c>
      <c r="E317" s="91">
        <v>7.79</v>
      </c>
      <c r="F317" s="91">
        <v>1960</v>
      </c>
      <c r="G317" s="80">
        <f>'Unit Prices'!$D$33</f>
        <v>5473.2205484153919</v>
      </c>
      <c r="H317" s="99">
        <v>13288.27</v>
      </c>
      <c r="I317" s="26">
        <v>824</v>
      </c>
      <c r="J317" s="79">
        <f t="shared" si="4"/>
        <v>339.39209030929402</v>
      </c>
    </row>
    <row r="318" spans="2:10" x14ac:dyDescent="0.25">
      <c r="B318" s="76"/>
      <c r="C318" s="77"/>
      <c r="D318" s="97" t="s">
        <v>291</v>
      </c>
      <c r="E318" s="91">
        <v>8</v>
      </c>
      <c r="F318" s="91">
        <v>1960</v>
      </c>
      <c r="G318" s="80">
        <f>'Unit Prices'!$D$33</f>
        <v>5473.2205484153919</v>
      </c>
      <c r="H318" s="99">
        <v>13288.27</v>
      </c>
      <c r="I318" s="26">
        <v>824</v>
      </c>
      <c r="J318" s="79">
        <f t="shared" si="4"/>
        <v>339.39209030929402</v>
      </c>
    </row>
    <row r="319" spans="2:10" x14ac:dyDescent="0.25">
      <c r="B319" s="76"/>
      <c r="C319" s="77"/>
      <c r="D319" s="97" t="s">
        <v>281</v>
      </c>
      <c r="E319" s="91">
        <v>6.1</v>
      </c>
      <c r="F319" s="91">
        <v>1960</v>
      </c>
      <c r="G319" s="80">
        <f>'Unit Prices'!$D$33</f>
        <v>5473.2205484153919</v>
      </c>
      <c r="H319" s="99">
        <v>13288.27</v>
      </c>
      <c r="I319" s="26">
        <v>824</v>
      </c>
      <c r="J319" s="79">
        <f t="shared" si="4"/>
        <v>339.39209030929402</v>
      </c>
    </row>
    <row r="320" spans="2:10" x14ac:dyDescent="0.25">
      <c r="B320" s="76"/>
      <c r="C320" s="77"/>
      <c r="D320" s="97" t="s">
        <v>280</v>
      </c>
      <c r="E320" s="91">
        <v>3.05</v>
      </c>
      <c r="F320" s="91">
        <v>1960</v>
      </c>
      <c r="G320" s="80">
        <f>'Unit Prices'!$D$33</f>
        <v>5473.2205484153919</v>
      </c>
      <c r="H320" s="99">
        <v>13288.27</v>
      </c>
      <c r="I320" s="26">
        <v>824</v>
      </c>
      <c r="J320" s="79">
        <f t="shared" si="4"/>
        <v>339.39209030929402</v>
      </c>
    </row>
    <row r="321" spans="2:10" x14ac:dyDescent="0.25">
      <c r="B321" s="76"/>
      <c r="C321" s="77"/>
      <c r="D321" s="97" t="s">
        <v>449</v>
      </c>
      <c r="E321" s="91">
        <v>8</v>
      </c>
      <c r="F321" s="91">
        <v>1960</v>
      </c>
      <c r="G321" s="80">
        <f>'Unit Prices'!$D$33</f>
        <v>5473.2205484153919</v>
      </c>
      <c r="H321" s="99">
        <v>13288.27</v>
      </c>
      <c r="I321" s="26">
        <v>824</v>
      </c>
      <c r="J321" s="79">
        <f t="shared" si="4"/>
        <v>339.39209030929402</v>
      </c>
    </row>
    <row r="322" spans="2:10" x14ac:dyDescent="0.25">
      <c r="B322" s="76"/>
      <c r="C322" s="77"/>
      <c r="D322" s="97" t="s">
        <v>564</v>
      </c>
      <c r="E322" s="91">
        <v>8</v>
      </c>
      <c r="F322" s="91">
        <v>1960</v>
      </c>
      <c r="G322" s="80">
        <f>'Unit Prices'!$D$33</f>
        <v>5473.2205484153919</v>
      </c>
      <c r="H322" s="99">
        <v>13288.27</v>
      </c>
      <c r="I322" s="26">
        <v>824</v>
      </c>
      <c r="J322" s="79">
        <f t="shared" si="4"/>
        <v>339.39209030929402</v>
      </c>
    </row>
    <row r="323" spans="2:10" x14ac:dyDescent="0.25">
      <c r="B323" s="76"/>
      <c r="C323" s="77"/>
      <c r="D323" s="97" t="s">
        <v>434</v>
      </c>
      <c r="E323" s="91">
        <v>6.56</v>
      </c>
      <c r="F323" s="91">
        <v>1960</v>
      </c>
      <c r="G323" s="80">
        <f>'Unit Prices'!$D$33</f>
        <v>5473.2205484153919</v>
      </c>
      <c r="H323" s="99">
        <v>13288.27</v>
      </c>
      <c r="I323" s="26">
        <v>824</v>
      </c>
      <c r="J323" s="79">
        <f t="shared" si="4"/>
        <v>339.39209030929402</v>
      </c>
    </row>
    <row r="324" spans="2:10" x14ac:dyDescent="0.25">
      <c r="B324" s="76"/>
      <c r="C324" s="77"/>
      <c r="D324" s="97" t="s">
        <v>290</v>
      </c>
      <c r="E324" s="91">
        <v>8</v>
      </c>
      <c r="F324" s="91">
        <v>1960</v>
      </c>
      <c r="G324" s="80">
        <f>'Unit Prices'!$D$33</f>
        <v>5473.2205484153919</v>
      </c>
      <c r="H324" s="99">
        <v>13288.27</v>
      </c>
      <c r="I324" s="26">
        <v>824</v>
      </c>
      <c r="J324" s="79">
        <f t="shared" si="4"/>
        <v>339.39209030929402</v>
      </c>
    </row>
    <row r="325" spans="2:10" x14ac:dyDescent="0.25">
      <c r="B325" s="76"/>
      <c r="C325" s="77"/>
      <c r="D325" s="97" t="s">
        <v>668</v>
      </c>
      <c r="E325" s="91">
        <v>10.96</v>
      </c>
      <c r="F325" s="91">
        <v>1960</v>
      </c>
      <c r="G325" s="80">
        <f>'Unit Prices'!$D$33+(E325-8)*'Unit Prices'!$D$34</f>
        <v>6748.2782243240154</v>
      </c>
      <c r="H325" s="99">
        <v>13288.27</v>
      </c>
      <c r="I325" s="26">
        <v>824</v>
      </c>
      <c r="J325" s="79">
        <f t="shared" si="4"/>
        <v>418.45787727394071</v>
      </c>
    </row>
    <row r="326" spans="2:10" x14ac:dyDescent="0.25">
      <c r="B326" s="76"/>
      <c r="C326" s="77"/>
      <c r="D326" s="97" t="s">
        <v>181</v>
      </c>
      <c r="E326" s="91">
        <v>3.88</v>
      </c>
      <c r="F326" s="91">
        <v>1960</v>
      </c>
      <c r="G326" s="80">
        <f>'Unit Prices'!$D$33</f>
        <v>5473.2205484153919</v>
      </c>
      <c r="H326" s="99">
        <v>13288.27</v>
      </c>
      <c r="I326" s="26">
        <v>824</v>
      </c>
      <c r="J326" s="79">
        <f t="shared" ref="J326:J389" si="5">G326*I326/H326</f>
        <v>339.39209030929402</v>
      </c>
    </row>
    <row r="327" spans="2:10" x14ac:dyDescent="0.25">
      <c r="B327" s="76"/>
      <c r="C327" s="77"/>
      <c r="D327" s="97" t="s">
        <v>743</v>
      </c>
      <c r="E327" s="91">
        <v>10.28</v>
      </c>
      <c r="F327" s="91">
        <v>1960</v>
      </c>
      <c r="G327" s="80">
        <f>'Unit Prices'!$D$33+(E327-8)*'Unit Prices'!$D$34</f>
        <v>6455.3595690477096</v>
      </c>
      <c r="H327" s="99">
        <v>13288.27</v>
      </c>
      <c r="I327" s="26">
        <v>824</v>
      </c>
      <c r="J327" s="79">
        <f t="shared" si="5"/>
        <v>400.29411540368409</v>
      </c>
    </row>
    <row r="328" spans="2:10" x14ac:dyDescent="0.25">
      <c r="B328" s="76"/>
      <c r="C328" s="77"/>
      <c r="D328" s="97" t="s">
        <v>706</v>
      </c>
      <c r="E328" s="91">
        <v>10.35</v>
      </c>
      <c r="F328" s="91">
        <v>1960</v>
      </c>
      <c r="G328" s="80">
        <f>'Unit Prices'!$D$33+(E328-8)*'Unit Prices'!$D$34</f>
        <v>6485.5129600320352</v>
      </c>
      <c r="H328" s="99">
        <v>13288.27</v>
      </c>
      <c r="I328" s="26">
        <v>824</v>
      </c>
      <c r="J328" s="79">
        <f t="shared" si="5"/>
        <v>402.16391441973991</v>
      </c>
    </row>
    <row r="329" spans="2:10" x14ac:dyDescent="0.25">
      <c r="B329" s="76"/>
      <c r="C329" s="77"/>
      <c r="D329" s="97" t="s">
        <v>236</v>
      </c>
      <c r="E329" s="91">
        <v>7.81</v>
      </c>
      <c r="F329" s="91">
        <v>1960</v>
      </c>
      <c r="G329" s="80">
        <f>'Unit Prices'!$D$33</f>
        <v>5473.2205484153919</v>
      </c>
      <c r="H329" s="99">
        <v>13288.27</v>
      </c>
      <c r="I329" s="26">
        <v>824</v>
      </c>
      <c r="J329" s="79">
        <f t="shared" si="5"/>
        <v>339.39209030929402</v>
      </c>
    </row>
    <row r="330" spans="2:10" x14ac:dyDescent="0.25">
      <c r="B330" s="76"/>
      <c r="C330" s="77"/>
      <c r="D330" s="97" t="s">
        <v>296</v>
      </c>
      <c r="E330" s="91">
        <v>8.09</v>
      </c>
      <c r="F330" s="91">
        <v>1960</v>
      </c>
      <c r="G330" s="80">
        <f>'Unit Prices'!$D$33+(E330-8)*'Unit Prices'!$D$34</f>
        <v>5511.9891939666677</v>
      </c>
      <c r="H330" s="99">
        <v>13288.27</v>
      </c>
      <c r="I330" s="26">
        <v>824</v>
      </c>
      <c r="J330" s="79">
        <f t="shared" si="5"/>
        <v>341.79611761565155</v>
      </c>
    </row>
    <row r="331" spans="2:10" x14ac:dyDescent="0.25">
      <c r="B331" s="76"/>
      <c r="C331" s="77"/>
      <c r="D331" s="97" t="s">
        <v>707</v>
      </c>
      <c r="E331" s="91">
        <v>10.56</v>
      </c>
      <c r="F331" s="91">
        <v>1960</v>
      </c>
      <c r="G331" s="80">
        <f>'Unit Prices'!$D$33+(E331-8)*'Unit Prices'!$D$34</f>
        <v>6575.9731329850119</v>
      </c>
      <c r="H331" s="99">
        <v>13288.27</v>
      </c>
      <c r="I331" s="26">
        <v>824</v>
      </c>
      <c r="J331" s="79">
        <f t="shared" si="5"/>
        <v>407.77331146790738</v>
      </c>
    </row>
    <row r="332" spans="2:10" x14ac:dyDescent="0.25">
      <c r="B332" s="76"/>
      <c r="C332" s="77"/>
      <c r="D332" s="97" t="s">
        <v>710</v>
      </c>
      <c r="E332" s="91">
        <v>10.35</v>
      </c>
      <c r="F332" s="91">
        <v>1960</v>
      </c>
      <c r="G332" s="80">
        <f>'Unit Prices'!$D$33+(E332-8)*'Unit Prices'!$D$34</f>
        <v>6485.5129600320352</v>
      </c>
      <c r="H332" s="99">
        <v>13288.27</v>
      </c>
      <c r="I332" s="26">
        <v>824</v>
      </c>
      <c r="J332" s="79">
        <f t="shared" si="5"/>
        <v>402.16391441973991</v>
      </c>
    </row>
    <row r="333" spans="2:10" x14ac:dyDescent="0.25">
      <c r="B333" s="76"/>
      <c r="C333" s="77"/>
      <c r="D333" s="97" t="s">
        <v>704</v>
      </c>
      <c r="E333" s="91">
        <v>9.64</v>
      </c>
      <c r="F333" s="91">
        <v>1960</v>
      </c>
      <c r="G333" s="80">
        <f>'Unit Prices'!$D$33+(E333-8)*'Unit Prices'!$D$34</f>
        <v>6179.671422905305</v>
      </c>
      <c r="H333" s="99">
        <v>13288.27</v>
      </c>
      <c r="I333" s="26">
        <v>824</v>
      </c>
      <c r="J333" s="79">
        <f t="shared" si="5"/>
        <v>383.19881011403072</v>
      </c>
    </row>
    <row r="334" spans="2:10" x14ac:dyDescent="0.25">
      <c r="B334" s="76"/>
      <c r="C334" s="77"/>
      <c r="D334" s="97" t="s">
        <v>433</v>
      </c>
      <c r="E334" s="91">
        <v>6.84</v>
      </c>
      <c r="F334" s="91">
        <v>1960</v>
      </c>
      <c r="G334" s="80">
        <f>'Unit Prices'!$D$33</f>
        <v>5473.2205484153919</v>
      </c>
      <c r="H334" s="99">
        <v>13288.27</v>
      </c>
      <c r="I334" s="26">
        <v>824</v>
      </c>
      <c r="J334" s="79">
        <f t="shared" si="5"/>
        <v>339.39209030929402</v>
      </c>
    </row>
    <row r="335" spans="2:10" x14ac:dyDescent="0.25">
      <c r="B335" s="76"/>
      <c r="C335" s="77"/>
      <c r="D335" s="97" t="s">
        <v>699</v>
      </c>
      <c r="E335" s="91">
        <v>8.27</v>
      </c>
      <c r="F335" s="91">
        <v>1960</v>
      </c>
      <c r="G335" s="80">
        <f>'Unit Prices'!$D$33+(E335-8)*'Unit Prices'!$D$34</f>
        <v>5589.5264850692192</v>
      </c>
      <c r="H335" s="99">
        <v>13288.27</v>
      </c>
      <c r="I335" s="26">
        <v>824</v>
      </c>
      <c r="J335" s="79">
        <f t="shared" si="5"/>
        <v>346.60417222836656</v>
      </c>
    </row>
    <row r="336" spans="2:10" x14ac:dyDescent="0.25">
      <c r="B336" s="76"/>
      <c r="C336" s="77"/>
      <c r="D336" s="97" t="s">
        <v>702</v>
      </c>
      <c r="E336" s="91">
        <v>9.07</v>
      </c>
      <c r="F336" s="91">
        <v>1960</v>
      </c>
      <c r="G336" s="80">
        <f>'Unit Prices'!$D$33+(E336-8)*'Unit Prices'!$D$34</f>
        <v>5934.1366677472251</v>
      </c>
      <c r="H336" s="99">
        <v>13288.27</v>
      </c>
      <c r="I336" s="26">
        <v>824</v>
      </c>
      <c r="J336" s="79">
        <f t="shared" si="5"/>
        <v>367.97330384043318</v>
      </c>
    </row>
    <row r="337" spans="2:10" x14ac:dyDescent="0.25">
      <c r="B337" s="76"/>
      <c r="C337" s="77"/>
      <c r="D337" s="97" t="s">
        <v>507</v>
      </c>
      <c r="E337" s="91">
        <v>9.6199999999999992</v>
      </c>
      <c r="F337" s="91">
        <v>1960</v>
      </c>
      <c r="G337" s="80">
        <f>'Unit Prices'!$D$33+(E337-8)*'Unit Prices'!$D$34</f>
        <v>6171.0561683383539</v>
      </c>
      <c r="H337" s="99">
        <v>13288.27</v>
      </c>
      <c r="I337" s="26">
        <v>824</v>
      </c>
      <c r="J337" s="79">
        <f t="shared" si="5"/>
        <v>382.66458182372901</v>
      </c>
    </row>
    <row r="338" spans="2:10" x14ac:dyDescent="0.25">
      <c r="B338" s="76"/>
      <c r="C338" s="77"/>
      <c r="D338" s="97" t="s">
        <v>506</v>
      </c>
      <c r="E338" s="91">
        <v>5.5</v>
      </c>
      <c r="F338" s="91">
        <v>1960</v>
      </c>
      <c r="G338" s="80">
        <f>'Unit Prices'!$D$33</f>
        <v>5473.2205484153919</v>
      </c>
      <c r="H338" s="99">
        <v>13288.27</v>
      </c>
      <c r="I338" s="26">
        <v>824</v>
      </c>
      <c r="J338" s="79">
        <f t="shared" si="5"/>
        <v>339.39209030929402</v>
      </c>
    </row>
    <row r="339" spans="2:10" x14ac:dyDescent="0.25">
      <c r="B339" s="76"/>
      <c r="C339" s="77"/>
      <c r="D339" s="97" t="s">
        <v>591</v>
      </c>
      <c r="E339" s="91">
        <v>8.17</v>
      </c>
      <c r="F339" s="91">
        <v>1960</v>
      </c>
      <c r="G339" s="80">
        <f>'Unit Prices'!$D$33+(E339-8)*'Unit Prices'!$D$34</f>
        <v>5546.4502122344684</v>
      </c>
      <c r="H339" s="99">
        <v>13288.27</v>
      </c>
      <c r="I339" s="26">
        <v>824</v>
      </c>
      <c r="J339" s="79">
        <f t="shared" si="5"/>
        <v>343.93303077685823</v>
      </c>
    </row>
    <row r="340" spans="2:10" x14ac:dyDescent="0.25">
      <c r="B340" s="76"/>
      <c r="C340" s="77"/>
      <c r="D340" s="97" t="s">
        <v>590</v>
      </c>
      <c r="E340" s="91">
        <v>8</v>
      </c>
      <c r="F340" s="91">
        <v>1960</v>
      </c>
      <c r="G340" s="80">
        <f>'Unit Prices'!$D$33</f>
        <v>5473.2205484153919</v>
      </c>
      <c r="H340" s="99">
        <v>13288.27</v>
      </c>
      <c r="I340" s="26">
        <v>824</v>
      </c>
      <c r="J340" s="79">
        <f t="shared" si="5"/>
        <v>339.39209030929402</v>
      </c>
    </row>
    <row r="341" spans="2:10" x14ac:dyDescent="0.25">
      <c r="B341" s="76"/>
      <c r="C341" s="77"/>
      <c r="D341" s="97" t="s">
        <v>108</v>
      </c>
      <c r="E341" s="91">
        <v>5.15</v>
      </c>
      <c r="F341" s="91">
        <v>1960</v>
      </c>
      <c r="G341" s="80">
        <f>'Unit Prices'!$D$33</f>
        <v>5473.2205484153919</v>
      </c>
      <c r="H341" s="99">
        <v>13288.27</v>
      </c>
      <c r="I341" s="26">
        <v>824</v>
      </c>
      <c r="J341" s="79">
        <f t="shared" si="5"/>
        <v>339.39209030929402</v>
      </c>
    </row>
    <row r="342" spans="2:10" x14ac:dyDescent="0.25">
      <c r="B342" s="76"/>
      <c r="C342" s="77"/>
      <c r="D342" s="97" t="s">
        <v>107</v>
      </c>
      <c r="E342" s="91">
        <v>3.93</v>
      </c>
      <c r="F342" s="91">
        <v>1960</v>
      </c>
      <c r="G342" s="80">
        <f>'Unit Prices'!$D$33</f>
        <v>5473.2205484153919</v>
      </c>
      <c r="H342" s="99">
        <v>13288.27</v>
      </c>
      <c r="I342" s="26">
        <v>824</v>
      </c>
      <c r="J342" s="79">
        <f t="shared" si="5"/>
        <v>339.39209030929402</v>
      </c>
    </row>
    <row r="343" spans="2:10" x14ac:dyDescent="0.25">
      <c r="B343" s="76"/>
      <c r="C343" s="77"/>
      <c r="D343" s="97" t="s">
        <v>106</v>
      </c>
      <c r="E343" s="91">
        <v>2.72</v>
      </c>
      <c r="F343" s="91">
        <v>1960</v>
      </c>
      <c r="G343" s="80">
        <f>'Unit Prices'!$D$33</f>
        <v>5473.2205484153919</v>
      </c>
      <c r="H343" s="99">
        <v>13288.27</v>
      </c>
      <c r="I343" s="26">
        <v>824</v>
      </c>
      <c r="J343" s="79">
        <f t="shared" si="5"/>
        <v>339.39209030929402</v>
      </c>
    </row>
    <row r="344" spans="2:10" x14ac:dyDescent="0.25">
      <c r="B344" s="76"/>
      <c r="C344" s="77"/>
      <c r="D344" s="97" t="s">
        <v>457</v>
      </c>
      <c r="E344" s="91">
        <v>6.93</v>
      </c>
      <c r="F344" s="91">
        <v>1960</v>
      </c>
      <c r="G344" s="80">
        <f>'Unit Prices'!$D$33</f>
        <v>5473.2205484153919</v>
      </c>
      <c r="H344" s="99">
        <v>13288.27</v>
      </c>
      <c r="I344" s="26">
        <v>824</v>
      </c>
      <c r="J344" s="79">
        <f t="shared" si="5"/>
        <v>339.39209030929402</v>
      </c>
    </row>
    <row r="345" spans="2:10" x14ac:dyDescent="0.25">
      <c r="B345" s="76"/>
      <c r="C345" s="77"/>
      <c r="D345" s="97" t="s">
        <v>619</v>
      </c>
      <c r="E345" s="91">
        <v>10.130000000000001</v>
      </c>
      <c r="F345" s="91">
        <v>1960</v>
      </c>
      <c r="G345" s="80">
        <f>'Unit Prices'!$D$33+(E345-8)*'Unit Prices'!$D$34</f>
        <v>6390.7451597955842</v>
      </c>
      <c r="H345" s="99">
        <v>13288.27</v>
      </c>
      <c r="I345" s="26">
        <v>824</v>
      </c>
      <c r="J345" s="79">
        <f t="shared" si="5"/>
        <v>396.28740322642159</v>
      </c>
    </row>
    <row r="346" spans="2:10" x14ac:dyDescent="0.25">
      <c r="B346" s="76"/>
      <c r="C346" s="77"/>
      <c r="D346" s="97" t="s">
        <v>403</v>
      </c>
      <c r="E346" s="91">
        <v>9.19</v>
      </c>
      <c r="F346" s="91">
        <v>1960</v>
      </c>
      <c r="G346" s="80">
        <f>'Unit Prices'!$D$33+(E346-8)*'Unit Prices'!$D$34</f>
        <v>5985.8281951489262</v>
      </c>
      <c r="H346" s="99">
        <v>13288.27</v>
      </c>
      <c r="I346" s="26">
        <v>824</v>
      </c>
      <c r="J346" s="79">
        <f t="shared" si="5"/>
        <v>371.17867358224322</v>
      </c>
    </row>
    <row r="347" spans="2:10" x14ac:dyDescent="0.25">
      <c r="B347" s="76"/>
      <c r="C347" s="77"/>
      <c r="D347" s="97" t="s">
        <v>402</v>
      </c>
      <c r="E347" s="91">
        <v>3.75</v>
      </c>
      <c r="F347" s="91">
        <v>1960</v>
      </c>
      <c r="G347" s="80">
        <f>'Unit Prices'!$D$33</f>
        <v>5473.2205484153919</v>
      </c>
      <c r="H347" s="99">
        <v>13288.27</v>
      </c>
      <c r="I347" s="26">
        <v>824</v>
      </c>
      <c r="J347" s="79">
        <f t="shared" si="5"/>
        <v>339.39209030929402</v>
      </c>
    </row>
    <row r="348" spans="2:10" x14ac:dyDescent="0.25">
      <c r="B348" s="76"/>
      <c r="C348" s="77"/>
      <c r="D348" s="97" t="s">
        <v>173</v>
      </c>
      <c r="E348" s="91">
        <v>6.63</v>
      </c>
      <c r="F348" s="91">
        <v>1960</v>
      </c>
      <c r="G348" s="80">
        <f>'Unit Prices'!$D$33</f>
        <v>5473.2205484153919</v>
      </c>
      <c r="H348" s="99">
        <v>13288.27</v>
      </c>
      <c r="I348" s="26">
        <v>824</v>
      </c>
      <c r="J348" s="79">
        <f t="shared" si="5"/>
        <v>339.39209030929402</v>
      </c>
    </row>
    <row r="349" spans="2:10" x14ac:dyDescent="0.25">
      <c r="B349" s="76"/>
      <c r="C349" s="77"/>
      <c r="D349" s="97" t="s">
        <v>805</v>
      </c>
      <c r="E349" s="91">
        <v>2.4</v>
      </c>
      <c r="F349" s="91">
        <v>1960</v>
      </c>
      <c r="G349" s="80">
        <f>'Unit Prices'!$D$33</f>
        <v>5473.2205484153919</v>
      </c>
      <c r="H349" s="99">
        <v>13288.27</v>
      </c>
      <c r="I349" s="26">
        <v>824</v>
      </c>
      <c r="J349" s="79">
        <f t="shared" si="5"/>
        <v>339.39209030929402</v>
      </c>
    </row>
    <row r="350" spans="2:10" x14ac:dyDescent="0.25">
      <c r="B350" s="76"/>
      <c r="C350" s="77"/>
      <c r="D350" s="97" t="s">
        <v>192</v>
      </c>
      <c r="E350" s="91">
        <v>4.5599999999999996</v>
      </c>
      <c r="F350" s="91">
        <v>1960</v>
      </c>
      <c r="G350" s="80">
        <f>'Unit Prices'!$D$33</f>
        <v>5473.2205484153919</v>
      </c>
      <c r="H350" s="99">
        <v>13288.27</v>
      </c>
      <c r="I350" s="26">
        <v>824</v>
      </c>
      <c r="J350" s="79">
        <f t="shared" si="5"/>
        <v>339.39209030929402</v>
      </c>
    </row>
    <row r="351" spans="2:10" x14ac:dyDescent="0.25">
      <c r="B351" s="76"/>
      <c r="C351" s="77"/>
      <c r="D351" s="97" t="s">
        <v>731</v>
      </c>
      <c r="E351" s="91">
        <v>8</v>
      </c>
      <c r="F351" s="91">
        <v>1960</v>
      </c>
      <c r="G351" s="80">
        <f>'Unit Prices'!$D$33</f>
        <v>5473.2205484153919</v>
      </c>
      <c r="H351" s="99">
        <v>13288.27</v>
      </c>
      <c r="I351" s="26">
        <v>824</v>
      </c>
      <c r="J351" s="79">
        <f t="shared" si="5"/>
        <v>339.39209030929402</v>
      </c>
    </row>
    <row r="352" spans="2:10" x14ac:dyDescent="0.25">
      <c r="B352" s="76"/>
      <c r="C352" s="77"/>
      <c r="D352" s="97" t="s">
        <v>730</v>
      </c>
      <c r="E352" s="91">
        <v>8</v>
      </c>
      <c r="F352" s="91">
        <v>1960</v>
      </c>
      <c r="G352" s="80">
        <f>'Unit Prices'!$D$33</f>
        <v>5473.2205484153919</v>
      </c>
      <c r="H352" s="99">
        <v>13288.27</v>
      </c>
      <c r="I352" s="26">
        <v>824</v>
      </c>
      <c r="J352" s="79">
        <f t="shared" si="5"/>
        <v>339.39209030929402</v>
      </c>
    </row>
    <row r="353" spans="2:10" x14ac:dyDescent="0.25">
      <c r="B353" s="76"/>
      <c r="C353" s="77"/>
      <c r="D353" s="97" t="s">
        <v>732</v>
      </c>
      <c r="E353" s="91">
        <v>8</v>
      </c>
      <c r="F353" s="91">
        <v>1960</v>
      </c>
      <c r="G353" s="80">
        <f>'Unit Prices'!$D$33</f>
        <v>5473.2205484153919</v>
      </c>
      <c r="H353" s="99">
        <v>13288.27</v>
      </c>
      <c r="I353" s="26">
        <v>824</v>
      </c>
      <c r="J353" s="79">
        <f t="shared" si="5"/>
        <v>339.39209030929402</v>
      </c>
    </row>
    <row r="354" spans="2:10" x14ac:dyDescent="0.25">
      <c r="B354" s="76"/>
      <c r="C354" s="77"/>
      <c r="D354" s="97" t="s">
        <v>398</v>
      </c>
      <c r="E354" s="91">
        <v>8</v>
      </c>
      <c r="F354" s="91">
        <v>1960</v>
      </c>
      <c r="G354" s="80">
        <f>'Unit Prices'!$D$33</f>
        <v>5473.2205484153919</v>
      </c>
      <c r="H354" s="99">
        <v>13288.27</v>
      </c>
      <c r="I354" s="26">
        <v>824</v>
      </c>
      <c r="J354" s="79">
        <f t="shared" si="5"/>
        <v>339.39209030929402</v>
      </c>
    </row>
    <row r="355" spans="2:10" x14ac:dyDescent="0.25">
      <c r="B355" s="76"/>
      <c r="C355" s="77"/>
      <c r="D355" s="97" t="s">
        <v>650</v>
      </c>
      <c r="E355" s="91">
        <v>4.22</v>
      </c>
      <c r="F355" s="91">
        <v>1960</v>
      </c>
      <c r="G355" s="80">
        <f>'Unit Prices'!$D$33</f>
        <v>5473.2205484153919</v>
      </c>
      <c r="H355" s="99">
        <v>13288.27</v>
      </c>
      <c r="I355" s="26">
        <v>824</v>
      </c>
      <c r="J355" s="79">
        <f t="shared" si="5"/>
        <v>339.39209030929402</v>
      </c>
    </row>
    <row r="356" spans="2:10" x14ac:dyDescent="0.25">
      <c r="B356" s="76"/>
      <c r="C356" s="77"/>
      <c r="D356" s="97" t="s">
        <v>278</v>
      </c>
      <c r="E356" s="91">
        <v>8</v>
      </c>
      <c r="F356" s="91">
        <v>1960</v>
      </c>
      <c r="G356" s="80">
        <f>'Unit Prices'!$D$33</f>
        <v>5473.2205484153919</v>
      </c>
      <c r="H356" s="99">
        <v>13288.27</v>
      </c>
      <c r="I356" s="26">
        <v>824</v>
      </c>
      <c r="J356" s="79">
        <f t="shared" si="5"/>
        <v>339.39209030929402</v>
      </c>
    </row>
    <row r="357" spans="2:10" x14ac:dyDescent="0.25">
      <c r="B357" s="76"/>
      <c r="C357" s="77"/>
      <c r="D357" s="97" t="s">
        <v>620</v>
      </c>
      <c r="E357" s="91">
        <v>11.28</v>
      </c>
      <c r="F357" s="91">
        <v>1960</v>
      </c>
      <c r="G357" s="80">
        <f>'Unit Prices'!$D$33+(E357-8)*'Unit Prices'!$D$34</f>
        <v>6886.1222973952172</v>
      </c>
      <c r="H357" s="99">
        <v>13288.27</v>
      </c>
      <c r="I357" s="26">
        <v>824</v>
      </c>
      <c r="J357" s="79">
        <f t="shared" si="5"/>
        <v>427.00552991876737</v>
      </c>
    </row>
    <row r="358" spans="2:10" x14ac:dyDescent="0.25">
      <c r="B358" s="76"/>
      <c r="C358" s="77"/>
      <c r="D358" s="97" t="s">
        <v>746</v>
      </c>
      <c r="E358" s="91">
        <v>11.28</v>
      </c>
      <c r="F358" s="91">
        <v>1960</v>
      </c>
      <c r="G358" s="80">
        <f>'Unit Prices'!$D$33+(E358-8)*'Unit Prices'!$D$34</f>
        <v>6886.1222973952172</v>
      </c>
      <c r="H358" s="99">
        <v>13288.27</v>
      </c>
      <c r="I358" s="26">
        <v>824</v>
      </c>
      <c r="J358" s="79">
        <f t="shared" si="5"/>
        <v>427.00552991876737</v>
      </c>
    </row>
    <row r="359" spans="2:10" x14ac:dyDescent="0.25">
      <c r="B359" s="76"/>
      <c r="C359" s="77"/>
      <c r="D359" s="97" t="s">
        <v>692</v>
      </c>
      <c r="E359" s="91">
        <v>8</v>
      </c>
      <c r="F359" s="91">
        <v>1960</v>
      </c>
      <c r="G359" s="80">
        <f>'Unit Prices'!$D$33</f>
        <v>5473.2205484153919</v>
      </c>
      <c r="H359" s="99">
        <v>13288.27</v>
      </c>
      <c r="I359" s="26">
        <v>824</v>
      </c>
      <c r="J359" s="79">
        <f t="shared" si="5"/>
        <v>339.39209030929402</v>
      </c>
    </row>
    <row r="360" spans="2:10" x14ac:dyDescent="0.25">
      <c r="B360" s="76"/>
      <c r="C360" s="77"/>
      <c r="D360" s="97" t="s">
        <v>691</v>
      </c>
      <c r="E360" s="91">
        <v>8</v>
      </c>
      <c r="F360" s="91">
        <v>1960</v>
      </c>
      <c r="G360" s="80">
        <f>'Unit Prices'!$D$33</f>
        <v>5473.2205484153919</v>
      </c>
      <c r="H360" s="99">
        <v>13288.27</v>
      </c>
      <c r="I360" s="26">
        <v>824</v>
      </c>
      <c r="J360" s="79">
        <f t="shared" si="5"/>
        <v>339.39209030929402</v>
      </c>
    </row>
    <row r="361" spans="2:10" x14ac:dyDescent="0.25">
      <c r="B361" s="76"/>
      <c r="C361" s="77"/>
      <c r="D361" s="97" t="s">
        <v>678</v>
      </c>
      <c r="E361" s="91">
        <v>8</v>
      </c>
      <c r="F361" s="91">
        <v>1960</v>
      </c>
      <c r="G361" s="80">
        <f>'Unit Prices'!$D$33</f>
        <v>5473.2205484153919</v>
      </c>
      <c r="H361" s="99">
        <v>13288.27</v>
      </c>
      <c r="I361" s="26">
        <v>824</v>
      </c>
      <c r="J361" s="79">
        <f t="shared" si="5"/>
        <v>339.39209030929402</v>
      </c>
    </row>
    <row r="362" spans="2:10" x14ac:dyDescent="0.25">
      <c r="B362" s="76"/>
      <c r="C362" s="77"/>
      <c r="D362" s="97" t="s">
        <v>532</v>
      </c>
      <c r="E362" s="91">
        <v>7.49</v>
      </c>
      <c r="F362" s="91">
        <v>1960</v>
      </c>
      <c r="G362" s="80">
        <f>'Unit Prices'!$D$33</f>
        <v>5473.2205484153919</v>
      </c>
      <c r="H362" s="99">
        <v>13288.27</v>
      </c>
      <c r="I362" s="26">
        <v>824</v>
      </c>
      <c r="J362" s="79">
        <f t="shared" si="5"/>
        <v>339.39209030929402</v>
      </c>
    </row>
    <row r="363" spans="2:10" x14ac:dyDescent="0.25">
      <c r="B363" s="76"/>
      <c r="C363" s="77"/>
      <c r="D363" s="97" t="s">
        <v>531</v>
      </c>
      <c r="E363" s="91">
        <v>8</v>
      </c>
      <c r="F363" s="91">
        <v>1960</v>
      </c>
      <c r="G363" s="80">
        <f>'Unit Prices'!$D$33</f>
        <v>5473.2205484153919</v>
      </c>
      <c r="H363" s="99">
        <v>13288.27</v>
      </c>
      <c r="I363" s="26">
        <v>824</v>
      </c>
      <c r="J363" s="79">
        <f t="shared" si="5"/>
        <v>339.39209030929402</v>
      </c>
    </row>
    <row r="364" spans="2:10" x14ac:dyDescent="0.25">
      <c r="B364" s="76"/>
      <c r="C364" s="77"/>
      <c r="D364" s="97" t="s">
        <v>690</v>
      </c>
      <c r="E364" s="91">
        <v>8</v>
      </c>
      <c r="F364" s="91">
        <v>1960</v>
      </c>
      <c r="G364" s="80">
        <f>'Unit Prices'!$D$33</f>
        <v>5473.2205484153919</v>
      </c>
      <c r="H364" s="99">
        <v>13288.27</v>
      </c>
      <c r="I364" s="26">
        <v>824</v>
      </c>
      <c r="J364" s="79">
        <f t="shared" si="5"/>
        <v>339.39209030929402</v>
      </c>
    </row>
    <row r="365" spans="2:10" x14ac:dyDescent="0.25">
      <c r="B365" s="76"/>
      <c r="C365" s="77"/>
      <c r="D365" s="97" t="s">
        <v>553</v>
      </c>
      <c r="E365" s="91">
        <v>8</v>
      </c>
      <c r="F365" s="91">
        <v>1960</v>
      </c>
      <c r="G365" s="80">
        <f>'Unit Prices'!$D$33</f>
        <v>5473.2205484153919</v>
      </c>
      <c r="H365" s="99">
        <v>13288.27</v>
      </c>
      <c r="I365" s="26">
        <v>824</v>
      </c>
      <c r="J365" s="79">
        <f t="shared" si="5"/>
        <v>339.39209030929402</v>
      </c>
    </row>
    <row r="366" spans="2:10" x14ac:dyDescent="0.25">
      <c r="B366" s="76"/>
      <c r="C366" s="77"/>
      <c r="D366" s="97" t="s">
        <v>708</v>
      </c>
      <c r="E366" s="91">
        <v>10.95</v>
      </c>
      <c r="F366" s="91">
        <v>1960</v>
      </c>
      <c r="G366" s="80">
        <f>'Unit Prices'!$D$33+(E366-8)*'Unit Prices'!$D$34</f>
        <v>6743.9705970405394</v>
      </c>
      <c r="H366" s="99">
        <v>13288.27</v>
      </c>
      <c r="I366" s="26">
        <v>824</v>
      </c>
      <c r="J366" s="79">
        <f t="shared" si="5"/>
        <v>418.1907631287898</v>
      </c>
    </row>
    <row r="367" spans="2:10" x14ac:dyDescent="0.25">
      <c r="B367" s="76"/>
      <c r="C367" s="77"/>
      <c r="D367" s="97" t="s">
        <v>711</v>
      </c>
      <c r="E367" s="91">
        <v>9.48</v>
      </c>
      <c r="F367" s="91">
        <v>1960</v>
      </c>
      <c r="G367" s="80">
        <f>'Unit Prices'!$D$33+(E367-8)*'Unit Prices'!$D$34</f>
        <v>6110.7493863697036</v>
      </c>
      <c r="H367" s="99">
        <v>13288.27</v>
      </c>
      <c r="I367" s="26">
        <v>824</v>
      </c>
      <c r="J367" s="79">
        <f t="shared" si="5"/>
        <v>378.92498379161742</v>
      </c>
    </row>
    <row r="368" spans="2:10" x14ac:dyDescent="0.25">
      <c r="B368" s="76"/>
      <c r="C368" s="77"/>
      <c r="D368" s="97" t="s">
        <v>689</v>
      </c>
      <c r="E368" s="91">
        <v>8</v>
      </c>
      <c r="F368" s="91">
        <v>1960</v>
      </c>
      <c r="G368" s="80">
        <f>'Unit Prices'!$D$33</f>
        <v>5473.2205484153919</v>
      </c>
      <c r="H368" s="99">
        <v>13288.27</v>
      </c>
      <c r="I368" s="26">
        <v>824</v>
      </c>
      <c r="J368" s="79">
        <f t="shared" si="5"/>
        <v>339.39209030929402</v>
      </c>
    </row>
    <row r="369" spans="2:10" x14ac:dyDescent="0.25">
      <c r="B369" s="76"/>
      <c r="C369" s="77"/>
      <c r="D369" s="97" t="s">
        <v>318</v>
      </c>
      <c r="E369" s="91">
        <v>4.84</v>
      </c>
      <c r="F369" s="91">
        <v>1960</v>
      </c>
      <c r="G369" s="80">
        <f>'Unit Prices'!$D$33</f>
        <v>5473.2205484153919</v>
      </c>
      <c r="H369" s="99">
        <v>13288.27</v>
      </c>
      <c r="I369" s="26">
        <v>824</v>
      </c>
      <c r="J369" s="79">
        <f t="shared" si="5"/>
        <v>339.39209030929402</v>
      </c>
    </row>
    <row r="370" spans="2:10" x14ac:dyDescent="0.25">
      <c r="B370" s="76"/>
      <c r="C370" s="77"/>
      <c r="D370" s="97" t="s">
        <v>317</v>
      </c>
      <c r="E370" s="91">
        <v>4.5999999999999996</v>
      </c>
      <c r="F370" s="91">
        <v>1960</v>
      </c>
      <c r="G370" s="80">
        <f>'Unit Prices'!$D$33</f>
        <v>5473.2205484153919</v>
      </c>
      <c r="H370" s="99">
        <v>13288.27</v>
      </c>
      <c r="I370" s="26">
        <v>824</v>
      </c>
      <c r="J370" s="79">
        <f t="shared" si="5"/>
        <v>339.39209030929402</v>
      </c>
    </row>
    <row r="371" spans="2:10" x14ac:dyDescent="0.25">
      <c r="B371" s="76"/>
      <c r="C371" s="77"/>
      <c r="D371" s="97" t="s">
        <v>363</v>
      </c>
      <c r="E371" s="91">
        <v>7.19</v>
      </c>
      <c r="F371" s="91">
        <v>1960</v>
      </c>
      <c r="G371" s="80">
        <f>'Unit Prices'!$D$33</f>
        <v>5473.2205484153919</v>
      </c>
      <c r="H371" s="99">
        <v>13288.27</v>
      </c>
      <c r="I371" s="26">
        <v>824</v>
      </c>
      <c r="J371" s="79">
        <f t="shared" si="5"/>
        <v>339.39209030929402</v>
      </c>
    </row>
    <row r="372" spans="2:10" x14ac:dyDescent="0.25">
      <c r="B372" s="76"/>
      <c r="C372" s="77"/>
      <c r="D372" s="97" t="s">
        <v>404</v>
      </c>
      <c r="E372" s="91">
        <v>8</v>
      </c>
      <c r="F372" s="91">
        <v>1960</v>
      </c>
      <c r="G372" s="80">
        <f>'Unit Prices'!$D$33</f>
        <v>5473.2205484153919</v>
      </c>
      <c r="H372" s="99">
        <v>13288.27</v>
      </c>
      <c r="I372" s="26">
        <v>824</v>
      </c>
      <c r="J372" s="79">
        <f t="shared" si="5"/>
        <v>339.39209030929402</v>
      </c>
    </row>
    <row r="373" spans="2:10" x14ac:dyDescent="0.25">
      <c r="B373" s="76"/>
      <c r="C373" s="77"/>
      <c r="D373" s="97" t="s">
        <v>351</v>
      </c>
      <c r="E373" s="91">
        <v>4.9400000000000004</v>
      </c>
      <c r="F373" s="91">
        <v>1960</v>
      </c>
      <c r="G373" s="80">
        <f>'Unit Prices'!$D$33</f>
        <v>5473.2205484153919</v>
      </c>
      <c r="H373" s="99">
        <v>13288.27</v>
      </c>
      <c r="I373" s="26">
        <v>824</v>
      </c>
      <c r="J373" s="79">
        <f t="shared" si="5"/>
        <v>339.39209030929402</v>
      </c>
    </row>
    <row r="374" spans="2:10" x14ac:dyDescent="0.25">
      <c r="B374" s="76"/>
      <c r="C374" s="77"/>
      <c r="D374" s="97" t="s">
        <v>350</v>
      </c>
      <c r="E374" s="91">
        <v>6.15</v>
      </c>
      <c r="F374" s="91">
        <v>1960</v>
      </c>
      <c r="G374" s="80">
        <f>'Unit Prices'!$D$33</f>
        <v>5473.2205484153919</v>
      </c>
      <c r="H374" s="99">
        <v>13288.27</v>
      </c>
      <c r="I374" s="26">
        <v>824</v>
      </c>
      <c r="J374" s="79">
        <f t="shared" si="5"/>
        <v>339.39209030929402</v>
      </c>
    </row>
    <row r="375" spans="2:10" x14ac:dyDescent="0.25">
      <c r="B375" s="76"/>
      <c r="C375" s="77"/>
      <c r="D375" s="97" t="s">
        <v>397</v>
      </c>
      <c r="E375" s="91">
        <v>8</v>
      </c>
      <c r="F375" s="91">
        <v>1960</v>
      </c>
      <c r="G375" s="80">
        <f>'Unit Prices'!$D$33</f>
        <v>5473.2205484153919</v>
      </c>
      <c r="H375" s="99">
        <v>13288.27</v>
      </c>
      <c r="I375" s="26">
        <v>824</v>
      </c>
      <c r="J375" s="79">
        <f t="shared" si="5"/>
        <v>339.39209030929402</v>
      </c>
    </row>
    <row r="376" spans="2:10" x14ac:dyDescent="0.25">
      <c r="B376" s="76"/>
      <c r="C376" s="77"/>
      <c r="D376" s="97" t="s">
        <v>623</v>
      </c>
      <c r="E376" s="91">
        <v>10.95</v>
      </c>
      <c r="F376" s="91">
        <v>1960</v>
      </c>
      <c r="G376" s="80">
        <f>'Unit Prices'!$D$33+(E376-8)*'Unit Prices'!$D$34</f>
        <v>6743.9705970405394</v>
      </c>
      <c r="H376" s="99">
        <v>13288.27</v>
      </c>
      <c r="I376" s="26">
        <v>824</v>
      </c>
      <c r="J376" s="79">
        <f t="shared" si="5"/>
        <v>418.1907631287898</v>
      </c>
    </row>
    <row r="377" spans="2:10" x14ac:dyDescent="0.25">
      <c r="B377" s="76"/>
      <c r="C377" s="77"/>
      <c r="D377" s="97" t="s">
        <v>616</v>
      </c>
      <c r="E377" s="91">
        <v>9.9499999999999993</v>
      </c>
      <c r="F377" s="91">
        <v>1960</v>
      </c>
      <c r="G377" s="80">
        <f>'Unit Prices'!$D$33+(E377-8)*'Unit Prices'!$D$34</f>
        <v>6313.2078686930317</v>
      </c>
      <c r="H377" s="99">
        <v>13288.27</v>
      </c>
      <c r="I377" s="26">
        <v>824</v>
      </c>
      <c r="J377" s="79">
        <f t="shared" si="5"/>
        <v>391.47934861370652</v>
      </c>
    </row>
    <row r="378" spans="2:10" x14ac:dyDescent="0.25">
      <c r="B378" s="76"/>
      <c r="C378" s="77"/>
      <c r="D378" s="97" t="s">
        <v>614</v>
      </c>
      <c r="E378" s="91">
        <v>10.33</v>
      </c>
      <c r="F378" s="91">
        <v>1960</v>
      </c>
      <c r="G378" s="80">
        <f>'Unit Prices'!$D$33+(E378-8)*'Unit Prices'!$D$34</f>
        <v>6476.897705465085</v>
      </c>
      <c r="H378" s="99">
        <v>13288.27</v>
      </c>
      <c r="I378" s="26">
        <v>824</v>
      </c>
      <c r="J378" s="79">
        <f t="shared" si="5"/>
        <v>401.6296861294382</v>
      </c>
    </row>
    <row r="379" spans="2:10" x14ac:dyDescent="0.25">
      <c r="B379" s="76"/>
      <c r="C379" s="77"/>
      <c r="D379" s="97" t="s">
        <v>635</v>
      </c>
      <c r="E379" s="91">
        <v>10.49</v>
      </c>
      <c r="F379" s="91">
        <v>1960</v>
      </c>
      <c r="G379" s="80">
        <f>'Unit Prices'!$D$33+(E379-8)*'Unit Prices'!$D$34</f>
        <v>6545.8197420006863</v>
      </c>
      <c r="H379" s="99">
        <v>13288.27</v>
      </c>
      <c r="I379" s="26">
        <v>824</v>
      </c>
      <c r="J379" s="79">
        <f t="shared" si="5"/>
        <v>405.90351245185155</v>
      </c>
    </row>
    <row r="380" spans="2:10" x14ac:dyDescent="0.25">
      <c r="B380" s="76"/>
      <c r="C380" s="77"/>
      <c r="D380" s="97" t="s">
        <v>169</v>
      </c>
      <c r="E380" s="91">
        <v>6.51</v>
      </c>
      <c r="F380" s="91">
        <v>1960</v>
      </c>
      <c r="G380" s="80">
        <f>'Unit Prices'!$D$33</f>
        <v>5473.2205484153919</v>
      </c>
      <c r="H380" s="99">
        <v>13288.27</v>
      </c>
      <c r="I380" s="26">
        <v>824</v>
      </c>
      <c r="J380" s="79">
        <f t="shared" si="5"/>
        <v>339.39209030929402</v>
      </c>
    </row>
    <row r="381" spans="2:10" x14ac:dyDescent="0.25">
      <c r="B381" s="76"/>
      <c r="C381" s="77"/>
      <c r="D381" s="97" t="s">
        <v>592</v>
      </c>
      <c r="E381" s="91">
        <v>8.23</v>
      </c>
      <c r="F381" s="91">
        <v>1960</v>
      </c>
      <c r="G381" s="80">
        <f>'Unit Prices'!$D$33+(E381-8)*'Unit Prices'!$D$34</f>
        <v>5572.2959759353189</v>
      </c>
      <c r="H381" s="99">
        <v>13288.27</v>
      </c>
      <c r="I381" s="26">
        <v>824</v>
      </c>
      <c r="J381" s="79">
        <f t="shared" si="5"/>
        <v>345.5357156477632</v>
      </c>
    </row>
    <row r="382" spans="2:10" x14ac:dyDescent="0.25">
      <c r="B382" s="76"/>
      <c r="C382" s="77"/>
      <c r="D382" s="97" t="s">
        <v>624</v>
      </c>
      <c r="E382" s="91">
        <v>8</v>
      </c>
      <c r="F382" s="91">
        <v>1960</v>
      </c>
      <c r="G382" s="80">
        <f>'Unit Prices'!$D$33</f>
        <v>5473.2205484153919</v>
      </c>
      <c r="H382" s="99">
        <v>13288.27</v>
      </c>
      <c r="I382" s="26">
        <v>824</v>
      </c>
      <c r="J382" s="79">
        <f t="shared" si="5"/>
        <v>339.39209030929402</v>
      </c>
    </row>
    <row r="383" spans="2:10" x14ac:dyDescent="0.25">
      <c r="B383" s="76"/>
      <c r="C383" s="77"/>
      <c r="D383" s="97" t="s">
        <v>277</v>
      </c>
      <c r="E383" s="91">
        <v>4.07</v>
      </c>
      <c r="F383" s="91">
        <v>1960</v>
      </c>
      <c r="G383" s="80">
        <f>'Unit Prices'!$D$33</f>
        <v>5473.2205484153919</v>
      </c>
      <c r="H383" s="99">
        <v>13288.27</v>
      </c>
      <c r="I383" s="26">
        <v>824</v>
      </c>
      <c r="J383" s="79">
        <f t="shared" si="5"/>
        <v>339.39209030929402</v>
      </c>
    </row>
    <row r="384" spans="2:10" x14ac:dyDescent="0.25">
      <c r="B384" s="76"/>
      <c r="C384" s="77"/>
      <c r="D384" s="97" t="s">
        <v>640</v>
      </c>
      <c r="E384" s="91">
        <v>18.27</v>
      </c>
      <c r="F384" s="91">
        <v>1960</v>
      </c>
      <c r="G384" s="80">
        <f>'Unit Prices'!$D$33+(E384-8)*'Unit Prices'!$D$34</f>
        <v>9897.1537685442963</v>
      </c>
      <c r="H384" s="99">
        <v>13288.27</v>
      </c>
      <c r="I384" s="26">
        <v>824</v>
      </c>
      <c r="J384" s="79">
        <f t="shared" si="5"/>
        <v>613.7183173791999</v>
      </c>
    </row>
    <row r="385" spans="2:10" x14ac:dyDescent="0.25">
      <c r="B385" s="76"/>
      <c r="C385" s="77"/>
      <c r="D385" s="97" t="s">
        <v>806</v>
      </c>
      <c r="E385" s="91">
        <v>8</v>
      </c>
      <c r="F385" s="91">
        <v>1960</v>
      </c>
      <c r="G385" s="80">
        <f>'Unit Prices'!$D$33</f>
        <v>5473.2205484153919</v>
      </c>
      <c r="H385" s="99">
        <v>13288.27</v>
      </c>
      <c r="I385" s="26">
        <v>824</v>
      </c>
      <c r="J385" s="79">
        <f t="shared" si="5"/>
        <v>339.39209030929402</v>
      </c>
    </row>
    <row r="386" spans="2:10" x14ac:dyDescent="0.25">
      <c r="B386" s="76"/>
      <c r="C386" s="77"/>
      <c r="D386" s="97" t="s">
        <v>779</v>
      </c>
      <c r="E386" s="91">
        <v>8</v>
      </c>
      <c r="F386" s="91">
        <v>1960</v>
      </c>
      <c r="G386" s="80">
        <f>'Unit Prices'!$D$33</f>
        <v>5473.2205484153919</v>
      </c>
      <c r="H386" s="99">
        <v>13288.27</v>
      </c>
      <c r="I386" s="26">
        <v>824</v>
      </c>
      <c r="J386" s="79">
        <f t="shared" si="5"/>
        <v>339.39209030929402</v>
      </c>
    </row>
    <row r="387" spans="2:10" x14ac:dyDescent="0.25">
      <c r="B387" s="76"/>
      <c r="C387" s="77"/>
      <c r="D387" s="97" t="s">
        <v>696</v>
      </c>
      <c r="E387" s="91">
        <v>4.96</v>
      </c>
      <c r="F387" s="91">
        <v>1960</v>
      </c>
      <c r="G387" s="80">
        <f>'Unit Prices'!$D$33</f>
        <v>5473.2205484153919</v>
      </c>
      <c r="H387" s="99">
        <v>13288.27</v>
      </c>
      <c r="I387" s="26">
        <v>824</v>
      </c>
      <c r="J387" s="79">
        <f t="shared" si="5"/>
        <v>339.39209030929402</v>
      </c>
    </row>
    <row r="388" spans="2:10" x14ac:dyDescent="0.25">
      <c r="B388" s="76"/>
      <c r="C388" s="77"/>
      <c r="D388" s="97" t="s">
        <v>695</v>
      </c>
      <c r="E388" s="91">
        <v>11.12</v>
      </c>
      <c r="F388" s="91">
        <v>1960</v>
      </c>
      <c r="G388" s="80">
        <f>'Unit Prices'!$D$33+(E388-8)*'Unit Prices'!$D$34</f>
        <v>6817.2002608596158</v>
      </c>
      <c r="H388" s="99">
        <v>13288.27</v>
      </c>
      <c r="I388" s="26">
        <v>824</v>
      </c>
      <c r="J388" s="79">
        <f t="shared" si="5"/>
        <v>422.73170359635401</v>
      </c>
    </row>
    <row r="389" spans="2:10" x14ac:dyDescent="0.25">
      <c r="B389" s="76"/>
      <c r="C389" s="77"/>
      <c r="D389" s="97" t="s">
        <v>703</v>
      </c>
      <c r="E389" s="91">
        <v>10.19</v>
      </c>
      <c r="F389" s="91">
        <v>1960</v>
      </c>
      <c r="G389" s="80">
        <f>'Unit Prices'!$D$33+(E389-8)*'Unit Prices'!$D$34</f>
        <v>6416.5909234964338</v>
      </c>
      <c r="H389" s="99">
        <v>13288.27</v>
      </c>
      <c r="I389" s="26">
        <v>824</v>
      </c>
      <c r="J389" s="79">
        <f t="shared" si="5"/>
        <v>397.89008809732655</v>
      </c>
    </row>
    <row r="390" spans="2:10" x14ac:dyDescent="0.25">
      <c r="B390" s="76"/>
      <c r="C390" s="77"/>
      <c r="D390" s="97" t="s">
        <v>615</v>
      </c>
      <c r="E390" s="91">
        <v>7.53</v>
      </c>
      <c r="F390" s="91">
        <v>1960</v>
      </c>
      <c r="G390" s="80">
        <f>'Unit Prices'!$D$33</f>
        <v>5473.2205484153919</v>
      </c>
      <c r="H390" s="99">
        <v>13288.27</v>
      </c>
      <c r="I390" s="26">
        <v>824</v>
      </c>
      <c r="J390" s="79">
        <f t="shared" ref="J390:J453" si="6">G390*I390/H390</f>
        <v>339.39209030929402</v>
      </c>
    </row>
    <row r="391" spans="2:10" x14ac:dyDescent="0.25">
      <c r="B391" s="76"/>
      <c r="C391" s="77"/>
      <c r="D391" s="97" t="s">
        <v>653</v>
      </c>
      <c r="E391" s="91">
        <v>7.38</v>
      </c>
      <c r="F391" s="91">
        <v>1960</v>
      </c>
      <c r="G391" s="80">
        <f>'Unit Prices'!$D$33</f>
        <v>5473.2205484153919</v>
      </c>
      <c r="H391" s="99">
        <v>13288.27</v>
      </c>
      <c r="I391" s="26">
        <v>824</v>
      </c>
      <c r="J391" s="79">
        <f t="shared" si="6"/>
        <v>339.39209030929402</v>
      </c>
    </row>
    <row r="392" spans="2:10" x14ac:dyDescent="0.25">
      <c r="B392" s="76"/>
      <c r="C392" s="77"/>
      <c r="D392" s="97" t="s">
        <v>652</v>
      </c>
      <c r="E392" s="91">
        <v>5.41</v>
      </c>
      <c r="F392" s="91">
        <v>1960</v>
      </c>
      <c r="G392" s="80">
        <f>'Unit Prices'!$D$33</f>
        <v>5473.2205484153919</v>
      </c>
      <c r="H392" s="99">
        <v>13288.27</v>
      </c>
      <c r="I392" s="26">
        <v>824</v>
      </c>
      <c r="J392" s="79">
        <f t="shared" si="6"/>
        <v>339.39209030929402</v>
      </c>
    </row>
    <row r="393" spans="2:10" x14ac:dyDescent="0.25">
      <c r="B393" s="76"/>
      <c r="C393" s="77"/>
      <c r="D393" s="97" t="s">
        <v>188</v>
      </c>
      <c r="E393" s="91">
        <v>8.25</v>
      </c>
      <c r="F393" s="91">
        <v>1960</v>
      </c>
      <c r="G393" s="80">
        <f>'Unit Prices'!$D$33+(E393-8)*'Unit Prices'!$D$34</f>
        <v>5580.9112305022691</v>
      </c>
      <c r="H393" s="99">
        <v>13288.27</v>
      </c>
      <c r="I393" s="26">
        <v>824</v>
      </c>
      <c r="J393" s="79">
        <f t="shared" si="6"/>
        <v>346.06994393806491</v>
      </c>
    </row>
    <row r="394" spans="2:10" x14ac:dyDescent="0.25">
      <c r="B394" s="76"/>
      <c r="C394" s="77"/>
      <c r="D394" s="97" t="s">
        <v>185</v>
      </c>
      <c r="E394" s="91">
        <v>3.45</v>
      </c>
      <c r="F394" s="91">
        <v>1960</v>
      </c>
      <c r="G394" s="80">
        <f>'Unit Prices'!$D$33</f>
        <v>5473.2205484153919</v>
      </c>
      <c r="H394" s="99">
        <v>13288.27</v>
      </c>
      <c r="I394" s="26">
        <v>824</v>
      </c>
      <c r="J394" s="79">
        <f t="shared" si="6"/>
        <v>339.39209030929402</v>
      </c>
    </row>
    <row r="395" spans="2:10" x14ac:dyDescent="0.25">
      <c r="B395" s="76"/>
      <c r="C395" s="77"/>
      <c r="D395" s="97" t="s">
        <v>355</v>
      </c>
      <c r="E395" s="91">
        <v>8</v>
      </c>
      <c r="F395" s="91">
        <v>1960</v>
      </c>
      <c r="G395" s="80">
        <f>'Unit Prices'!$D$33</f>
        <v>5473.2205484153919</v>
      </c>
      <c r="H395" s="99">
        <v>13288.27</v>
      </c>
      <c r="I395" s="26">
        <v>824</v>
      </c>
      <c r="J395" s="79">
        <f t="shared" si="6"/>
        <v>339.39209030929402</v>
      </c>
    </row>
    <row r="396" spans="2:10" x14ac:dyDescent="0.25">
      <c r="B396" s="76"/>
      <c r="C396" s="77"/>
      <c r="D396" s="97" t="s">
        <v>184</v>
      </c>
      <c r="E396" s="91">
        <v>12.54</v>
      </c>
      <c r="F396" s="91">
        <v>1960</v>
      </c>
      <c r="G396" s="80">
        <f>'Unit Prices'!$D$33+(E396-8)*'Unit Prices'!$D$34</f>
        <v>7428.8833351130761</v>
      </c>
      <c r="H396" s="99">
        <v>13288.27</v>
      </c>
      <c r="I396" s="26">
        <v>824</v>
      </c>
      <c r="J396" s="79">
        <f t="shared" si="6"/>
        <v>460.66191220777227</v>
      </c>
    </row>
    <row r="397" spans="2:10" x14ac:dyDescent="0.25">
      <c r="B397" s="76"/>
      <c r="C397" s="77"/>
      <c r="D397" s="97" t="s">
        <v>527</v>
      </c>
      <c r="E397" s="91">
        <v>10.99</v>
      </c>
      <c r="F397" s="91">
        <v>1960</v>
      </c>
      <c r="G397" s="80">
        <f>'Unit Prices'!$D$33+(E397-8)*'Unit Prices'!$D$34</f>
        <v>6761.2011061744397</v>
      </c>
      <c r="H397" s="99">
        <v>13288.27</v>
      </c>
      <c r="I397" s="26">
        <v>824</v>
      </c>
      <c r="J397" s="79">
        <f t="shared" si="6"/>
        <v>419.25921970939316</v>
      </c>
    </row>
    <row r="398" spans="2:10" x14ac:dyDescent="0.25">
      <c r="B398" s="76"/>
      <c r="C398" s="77"/>
      <c r="D398" s="97" t="s">
        <v>156</v>
      </c>
      <c r="E398" s="91">
        <v>4.45</v>
      </c>
      <c r="F398" s="91">
        <v>1960</v>
      </c>
      <c r="G398" s="80">
        <f>'Unit Prices'!$D$33</f>
        <v>5473.2205484153919</v>
      </c>
      <c r="H398" s="99">
        <v>13288.27</v>
      </c>
      <c r="I398" s="26">
        <v>824</v>
      </c>
      <c r="J398" s="79">
        <f t="shared" si="6"/>
        <v>339.39209030929402</v>
      </c>
    </row>
    <row r="399" spans="2:10" x14ac:dyDescent="0.25">
      <c r="B399" s="76"/>
      <c r="C399" s="77"/>
      <c r="D399" s="97" t="s">
        <v>382</v>
      </c>
      <c r="E399" s="91">
        <v>8</v>
      </c>
      <c r="F399" s="91">
        <v>1960</v>
      </c>
      <c r="G399" s="80">
        <f>'Unit Prices'!$D$33</f>
        <v>5473.2205484153919</v>
      </c>
      <c r="H399" s="99">
        <v>13288.27</v>
      </c>
      <c r="I399" s="26">
        <v>824</v>
      </c>
      <c r="J399" s="79">
        <f t="shared" si="6"/>
        <v>339.39209030929402</v>
      </c>
    </row>
    <row r="400" spans="2:10" x14ac:dyDescent="0.25">
      <c r="B400" s="76"/>
      <c r="C400" s="77"/>
      <c r="D400" s="97" t="s">
        <v>636</v>
      </c>
      <c r="E400" s="91">
        <v>8</v>
      </c>
      <c r="F400" s="91">
        <v>1960</v>
      </c>
      <c r="G400" s="80">
        <f>'Unit Prices'!$D$33</f>
        <v>5473.2205484153919</v>
      </c>
      <c r="H400" s="99">
        <v>13288.27</v>
      </c>
      <c r="I400" s="26">
        <v>824</v>
      </c>
      <c r="J400" s="79">
        <f t="shared" si="6"/>
        <v>339.39209030929402</v>
      </c>
    </row>
    <row r="401" spans="2:10" x14ac:dyDescent="0.25">
      <c r="B401" s="76"/>
      <c r="C401" s="77"/>
      <c r="D401" s="97" t="s">
        <v>659</v>
      </c>
      <c r="E401" s="91">
        <v>7.36</v>
      </c>
      <c r="F401" s="91">
        <v>1960</v>
      </c>
      <c r="G401" s="80">
        <f>'Unit Prices'!$D$33</f>
        <v>5473.2205484153919</v>
      </c>
      <c r="H401" s="99">
        <v>13288.27</v>
      </c>
      <c r="I401" s="26">
        <v>824</v>
      </c>
      <c r="J401" s="79">
        <f t="shared" si="6"/>
        <v>339.39209030929402</v>
      </c>
    </row>
    <row r="402" spans="2:10" x14ac:dyDescent="0.25">
      <c r="B402" s="76"/>
      <c r="C402" s="77"/>
      <c r="D402" s="97" t="s">
        <v>286</v>
      </c>
      <c r="E402" s="91">
        <v>8</v>
      </c>
      <c r="F402" s="91">
        <v>1960</v>
      </c>
      <c r="G402" s="80">
        <f>'Unit Prices'!$D$33</f>
        <v>5473.2205484153919</v>
      </c>
      <c r="H402" s="99">
        <v>13288.27</v>
      </c>
      <c r="I402" s="26">
        <v>824</v>
      </c>
      <c r="J402" s="79">
        <f t="shared" si="6"/>
        <v>339.39209030929402</v>
      </c>
    </row>
    <row r="403" spans="2:10" x14ac:dyDescent="0.25">
      <c r="B403" s="76"/>
      <c r="C403" s="77"/>
      <c r="D403" s="97" t="s">
        <v>283</v>
      </c>
      <c r="E403" s="91">
        <v>4.6500000000000004</v>
      </c>
      <c r="F403" s="91">
        <v>1960</v>
      </c>
      <c r="G403" s="80">
        <f>'Unit Prices'!$D$33</f>
        <v>5473.2205484153919</v>
      </c>
      <c r="H403" s="99">
        <v>13288.27</v>
      </c>
      <c r="I403" s="26">
        <v>824</v>
      </c>
      <c r="J403" s="79">
        <f t="shared" si="6"/>
        <v>339.39209030929402</v>
      </c>
    </row>
    <row r="404" spans="2:10" x14ac:dyDescent="0.25">
      <c r="B404" s="76"/>
      <c r="C404" s="77"/>
      <c r="D404" s="97" t="s">
        <v>282</v>
      </c>
      <c r="E404" s="91">
        <v>6.45</v>
      </c>
      <c r="F404" s="91">
        <v>1960</v>
      </c>
      <c r="G404" s="80">
        <f>'Unit Prices'!$D$33</f>
        <v>5473.2205484153919</v>
      </c>
      <c r="H404" s="99">
        <v>13288.27</v>
      </c>
      <c r="I404" s="26">
        <v>824</v>
      </c>
      <c r="J404" s="79">
        <f t="shared" si="6"/>
        <v>339.39209030929402</v>
      </c>
    </row>
    <row r="405" spans="2:10" x14ac:dyDescent="0.25">
      <c r="B405" s="76"/>
      <c r="C405" s="77"/>
      <c r="D405" s="97" t="s">
        <v>292</v>
      </c>
      <c r="E405" s="91">
        <v>8</v>
      </c>
      <c r="F405" s="91">
        <v>1960</v>
      </c>
      <c r="G405" s="80">
        <f>'Unit Prices'!$D$33</f>
        <v>5473.2205484153919</v>
      </c>
      <c r="H405" s="99">
        <v>13288.27</v>
      </c>
      <c r="I405" s="26">
        <v>824</v>
      </c>
      <c r="J405" s="79">
        <f t="shared" si="6"/>
        <v>339.39209030929402</v>
      </c>
    </row>
    <row r="406" spans="2:10" x14ac:dyDescent="0.25">
      <c r="B406" s="76"/>
      <c r="C406" s="77"/>
      <c r="D406" s="97" t="s">
        <v>626</v>
      </c>
      <c r="E406" s="91">
        <v>10.96</v>
      </c>
      <c r="F406" s="91">
        <v>1960</v>
      </c>
      <c r="G406" s="80">
        <f>'Unit Prices'!$D$33+(E406-8)*'Unit Prices'!$D$34</f>
        <v>6748.2782243240154</v>
      </c>
      <c r="H406" s="99">
        <v>13288.27</v>
      </c>
      <c r="I406" s="26">
        <v>824</v>
      </c>
      <c r="J406" s="79">
        <f t="shared" si="6"/>
        <v>418.45787727394071</v>
      </c>
    </row>
    <row r="407" spans="2:10" x14ac:dyDescent="0.25">
      <c r="B407" s="76"/>
      <c r="C407" s="77"/>
      <c r="D407" s="97" t="s">
        <v>406</v>
      </c>
      <c r="E407" s="91">
        <v>8</v>
      </c>
      <c r="F407" s="91">
        <v>1960</v>
      </c>
      <c r="G407" s="80">
        <f>'Unit Prices'!$D$33</f>
        <v>5473.2205484153919</v>
      </c>
      <c r="H407" s="99">
        <v>13288.27</v>
      </c>
      <c r="I407" s="26">
        <v>824</v>
      </c>
      <c r="J407" s="79">
        <f t="shared" si="6"/>
        <v>339.39209030929402</v>
      </c>
    </row>
    <row r="408" spans="2:10" x14ac:dyDescent="0.25">
      <c r="B408" s="76"/>
      <c r="C408" s="77"/>
      <c r="D408" s="97" t="s">
        <v>405</v>
      </c>
      <c r="E408" s="91">
        <v>4.97</v>
      </c>
      <c r="F408" s="91">
        <v>1960</v>
      </c>
      <c r="G408" s="80">
        <f>'Unit Prices'!$D$33</f>
        <v>5473.2205484153919</v>
      </c>
      <c r="H408" s="99">
        <v>13288.27</v>
      </c>
      <c r="I408" s="26">
        <v>824</v>
      </c>
      <c r="J408" s="79">
        <f t="shared" si="6"/>
        <v>339.39209030929402</v>
      </c>
    </row>
    <row r="409" spans="2:10" x14ac:dyDescent="0.25">
      <c r="B409" s="76"/>
      <c r="C409" s="77"/>
      <c r="D409" s="97" t="s">
        <v>540</v>
      </c>
      <c r="E409" s="91">
        <v>8</v>
      </c>
      <c r="F409" s="91">
        <v>1960</v>
      </c>
      <c r="G409" s="80">
        <f>'Unit Prices'!$D$33</f>
        <v>5473.2205484153919</v>
      </c>
      <c r="H409" s="99">
        <v>13288.27</v>
      </c>
      <c r="I409" s="26">
        <v>824</v>
      </c>
      <c r="J409" s="79">
        <f t="shared" si="6"/>
        <v>339.39209030929402</v>
      </c>
    </row>
    <row r="410" spans="2:10" x14ac:dyDescent="0.25">
      <c r="B410" s="76"/>
      <c r="C410" s="77"/>
      <c r="D410" s="97" t="s">
        <v>722</v>
      </c>
      <c r="E410" s="91">
        <v>7.78</v>
      </c>
      <c r="F410" s="91">
        <v>1960</v>
      </c>
      <c r="G410" s="80">
        <f>'Unit Prices'!$D$33</f>
        <v>5473.2205484153919</v>
      </c>
      <c r="H410" s="99">
        <v>13288.27</v>
      </c>
      <c r="I410" s="26">
        <v>824</v>
      </c>
      <c r="J410" s="79">
        <f t="shared" si="6"/>
        <v>339.39209030929402</v>
      </c>
    </row>
    <row r="411" spans="2:10" x14ac:dyDescent="0.25">
      <c r="B411" s="76"/>
      <c r="C411" s="77"/>
      <c r="D411" s="97" t="s">
        <v>721</v>
      </c>
      <c r="E411" s="91">
        <v>6.76</v>
      </c>
      <c r="F411" s="91">
        <v>1960</v>
      </c>
      <c r="G411" s="80">
        <f>'Unit Prices'!$D$33</f>
        <v>5473.2205484153919</v>
      </c>
      <c r="H411" s="99">
        <v>13288.27</v>
      </c>
      <c r="I411" s="26">
        <v>824</v>
      </c>
      <c r="J411" s="79">
        <f t="shared" si="6"/>
        <v>339.39209030929402</v>
      </c>
    </row>
    <row r="412" spans="2:10" x14ac:dyDescent="0.25">
      <c r="B412" s="76"/>
      <c r="C412" s="77"/>
      <c r="D412" s="97" t="s">
        <v>229</v>
      </c>
      <c r="E412" s="91">
        <v>11.47</v>
      </c>
      <c r="F412" s="91">
        <v>1960</v>
      </c>
      <c r="G412" s="80">
        <f>'Unit Prices'!$D$33+(E412-8)*'Unit Prices'!$D$34</f>
        <v>6967.9672157812438</v>
      </c>
      <c r="H412" s="99">
        <v>13288.27</v>
      </c>
      <c r="I412" s="26">
        <v>824</v>
      </c>
      <c r="J412" s="79">
        <f t="shared" si="6"/>
        <v>432.08069867663318</v>
      </c>
    </row>
    <row r="413" spans="2:10" x14ac:dyDescent="0.25">
      <c r="B413" s="76"/>
      <c r="C413" s="77"/>
      <c r="D413" s="97" t="s">
        <v>333</v>
      </c>
      <c r="E413" s="91">
        <v>6.19</v>
      </c>
      <c r="F413" s="91">
        <v>1960</v>
      </c>
      <c r="G413" s="80">
        <f>'Unit Prices'!$D$33</f>
        <v>5473.2205484153919</v>
      </c>
      <c r="H413" s="99">
        <v>13288.27</v>
      </c>
      <c r="I413" s="26">
        <v>824</v>
      </c>
      <c r="J413" s="79">
        <f t="shared" si="6"/>
        <v>339.39209030929402</v>
      </c>
    </row>
    <row r="414" spans="2:10" x14ac:dyDescent="0.25">
      <c r="B414" s="76"/>
      <c r="C414" s="77"/>
      <c r="D414" s="97" t="s">
        <v>606</v>
      </c>
      <c r="E414" s="91">
        <v>9.27</v>
      </c>
      <c r="F414" s="91">
        <v>1960</v>
      </c>
      <c r="G414" s="80">
        <f>'Unit Prices'!$D$33+(E414-8)*'Unit Prices'!$D$34</f>
        <v>6020.2892134167269</v>
      </c>
      <c r="H414" s="99">
        <v>13288.27</v>
      </c>
      <c r="I414" s="26">
        <v>824</v>
      </c>
      <c r="J414" s="79">
        <f t="shared" si="6"/>
        <v>373.3155867434499</v>
      </c>
    </row>
    <row r="415" spans="2:10" x14ac:dyDescent="0.25">
      <c r="B415" s="76"/>
      <c r="C415" s="77"/>
      <c r="D415" s="97" t="s">
        <v>725</v>
      </c>
      <c r="E415" s="91">
        <v>5.58</v>
      </c>
      <c r="F415" s="91">
        <v>1960</v>
      </c>
      <c r="G415" s="80">
        <f>'Unit Prices'!$D$33</f>
        <v>5473.2205484153919</v>
      </c>
      <c r="H415" s="99">
        <v>13288.27</v>
      </c>
      <c r="I415" s="26">
        <v>824</v>
      </c>
      <c r="J415" s="79">
        <f t="shared" si="6"/>
        <v>339.39209030929402</v>
      </c>
    </row>
    <row r="416" spans="2:10" x14ac:dyDescent="0.25">
      <c r="B416" s="76"/>
      <c r="C416" s="77"/>
      <c r="D416" s="97" t="s">
        <v>750</v>
      </c>
      <c r="E416" s="91">
        <v>14.83</v>
      </c>
      <c r="F416" s="91">
        <v>1960</v>
      </c>
      <c r="G416" s="80">
        <f>'Unit Prices'!$D$33+(E416-8)*'Unit Prices'!$D$34</f>
        <v>8415.3299830288706</v>
      </c>
      <c r="H416" s="99">
        <v>13288.27</v>
      </c>
      <c r="I416" s="26">
        <v>824</v>
      </c>
      <c r="J416" s="79">
        <f t="shared" si="6"/>
        <v>521.83105144731326</v>
      </c>
    </row>
    <row r="417" spans="2:10" x14ac:dyDescent="0.25">
      <c r="B417" s="76"/>
      <c r="C417" s="77"/>
      <c r="D417" s="97" t="s">
        <v>638</v>
      </c>
      <c r="E417" s="91">
        <v>13.65</v>
      </c>
      <c r="F417" s="91">
        <v>1960</v>
      </c>
      <c r="G417" s="80">
        <f>'Unit Prices'!$D$33+(E417-8)*'Unit Prices'!$D$34</f>
        <v>7907.0299635788106</v>
      </c>
      <c r="H417" s="99">
        <v>13288.27</v>
      </c>
      <c r="I417" s="26">
        <v>824</v>
      </c>
      <c r="J417" s="79">
        <f t="shared" si="6"/>
        <v>490.31158231951486</v>
      </c>
    </row>
    <row r="418" spans="2:10" x14ac:dyDescent="0.25">
      <c r="B418" s="76"/>
      <c r="C418" s="77"/>
      <c r="D418" s="97" t="s">
        <v>639</v>
      </c>
      <c r="E418" s="91">
        <v>8</v>
      </c>
      <c r="F418" s="91">
        <v>1960</v>
      </c>
      <c r="G418" s="80">
        <f>'Unit Prices'!$D$33</f>
        <v>5473.2205484153919</v>
      </c>
      <c r="H418" s="99">
        <v>13288.27</v>
      </c>
      <c r="I418" s="26">
        <v>824</v>
      </c>
      <c r="J418" s="79">
        <f t="shared" si="6"/>
        <v>339.39209030929402</v>
      </c>
    </row>
    <row r="419" spans="2:10" x14ac:dyDescent="0.25">
      <c r="B419" s="76"/>
      <c r="C419" s="77"/>
      <c r="D419" s="97" t="s">
        <v>807</v>
      </c>
      <c r="E419" s="91">
        <v>8</v>
      </c>
      <c r="F419" s="91">
        <v>1960</v>
      </c>
      <c r="G419" s="80">
        <f>'Unit Prices'!$D$33</f>
        <v>5473.2205484153919</v>
      </c>
      <c r="H419" s="99">
        <v>13288.27</v>
      </c>
      <c r="I419" s="26">
        <v>824</v>
      </c>
      <c r="J419" s="79">
        <f t="shared" si="6"/>
        <v>339.39209030929402</v>
      </c>
    </row>
    <row r="420" spans="2:10" x14ac:dyDescent="0.25">
      <c r="B420" s="76"/>
      <c r="C420" s="77"/>
      <c r="D420" s="97" t="s">
        <v>451</v>
      </c>
      <c r="E420" s="91">
        <v>7.73</v>
      </c>
      <c r="F420" s="91">
        <v>1960</v>
      </c>
      <c r="G420" s="80">
        <f>'Unit Prices'!$D$33</f>
        <v>5473.2205484153919</v>
      </c>
      <c r="H420" s="99">
        <v>13288.27</v>
      </c>
      <c r="I420" s="26">
        <v>824</v>
      </c>
      <c r="J420" s="79">
        <f t="shared" si="6"/>
        <v>339.39209030929402</v>
      </c>
    </row>
    <row r="421" spans="2:10" x14ac:dyDescent="0.25">
      <c r="B421" s="76"/>
      <c r="C421" s="77"/>
      <c r="D421" s="97" t="s">
        <v>341</v>
      </c>
      <c r="E421" s="91">
        <v>7.02</v>
      </c>
      <c r="F421" s="91">
        <v>1960</v>
      </c>
      <c r="G421" s="80">
        <f>'Unit Prices'!$D$33</f>
        <v>5473.2205484153919</v>
      </c>
      <c r="H421" s="99">
        <v>13288.27</v>
      </c>
      <c r="I421" s="26">
        <v>824</v>
      </c>
      <c r="J421" s="79">
        <f t="shared" si="6"/>
        <v>339.39209030929402</v>
      </c>
    </row>
    <row r="422" spans="2:10" x14ac:dyDescent="0.25">
      <c r="B422" s="76"/>
      <c r="C422" s="77"/>
      <c r="D422" s="97" t="s">
        <v>340</v>
      </c>
      <c r="E422" s="91">
        <v>3.81</v>
      </c>
      <c r="F422" s="91">
        <v>1960</v>
      </c>
      <c r="G422" s="80">
        <f>'Unit Prices'!$D$33</f>
        <v>5473.2205484153919</v>
      </c>
      <c r="H422" s="99">
        <v>13288.27</v>
      </c>
      <c r="I422" s="26">
        <v>824</v>
      </c>
      <c r="J422" s="79">
        <f t="shared" si="6"/>
        <v>339.39209030929402</v>
      </c>
    </row>
    <row r="423" spans="2:10" x14ac:dyDescent="0.25">
      <c r="B423" s="76"/>
      <c r="C423" s="77"/>
      <c r="D423" s="97" t="s">
        <v>332</v>
      </c>
      <c r="E423" s="91">
        <v>4.0999999999999996</v>
      </c>
      <c r="F423" s="91">
        <v>1960</v>
      </c>
      <c r="G423" s="80">
        <f>'Unit Prices'!$D$33</f>
        <v>5473.2205484153919</v>
      </c>
      <c r="H423" s="99">
        <v>13288.27</v>
      </c>
      <c r="I423" s="26">
        <v>824</v>
      </c>
      <c r="J423" s="79">
        <f t="shared" si="6"/>
        <v>339.39209030929402</v>
      </c>
    </row>
    <row r="424" spans="2:10" x14ac:dyDescent="0.25">
      <c r="B424" s="76"/>
      <c r="C424" s="77"/>
      <c r="D424" s="97" t="s">
        <v>346</v>
      </c>
      <c r="E424" s="91">
        <v>7.16</v>
      </c>
      <c r="F424" s="91">
        <v>1960</v>
      </c>
      <c r="G424" s="80">
        <f>'Unit Prices'!$D$33</f>
        <v>5473.2205484153919</v>
      </c>
      <c r="H424" s="99">
        <v>13288.27</v>
      </c>
      <c r="I424" s="26">
        <v>824</v>
      </c>
      <c r="J424" s="79">
        <f t="shared" si="6"/>
        <v>339.39209030929402</v>
      </c>
    </row>
    <row r="425" spans="2:10" x14ac:dyDescent="0.25">
      <c r="B425" s="76"/>
      <c r="C425" s="77"/>
      <c r="D425" s="97" t="s">
        <v>430</v>
      </c>
      <c r="E425" s="91">
        <v>7.16</v>
      </c>
      <c r="F425" s="91">
        <v>1960</v>
      </c>
      <c r="G425" s="80">
        <f>'Unit Prices'!$D$33</f>
        <v>5473.2205484153919</v>
      </c>
      <c r="H425" s="99">
        <v>13288.27</v>
      </c>
      <c r="I425" s="26">
        <v>824</v>
      </c>
      <c r="J425" s="79">
        <f t="shared" si="6"/>
        <v>339.39209030929402</v>
      </c>
    </row>
    <row r="426" spans="2:10" x14ac:dyDescent="0.25">
      <c r="B426" s="76"/>
      <c r="C426" s="77"/>
      <c r="D426" s="97" t="s">
        <v>425</v>
      </c>
      <c r="E426" s="91">
        <v>5.94</v>
      </c>
      <c r="F426" s="91">
        <v>1960</v>
      </c>
      <c r="G426" s="80">
        <f>'Unit Prices'!$D$33</f>
        <v>5473.2205484153919</v>
      </c>
      <c r="H426" s="99">
        <v>13288.27</v>
      </c>
      <c r="I426" s="26">
        <v>824</v>
      </c>
      <c r="J426" s="79">
        <f t="shared" si="6"/>
        <v>339.39209030929402</v>
      </c>
    </row>
    <row r="427" spans="2:10" x14ac:dyDescent="0.25">
      <c r="B427" s="76"/>
      <c r="C427" s="77"/>
      <c r="D427" s="97" t="s">
        <v>380</v>
      </c>
      <c r="E427" s="91">
        <v>8</v>
      </c>
      <c r="F427" s="91">
        <v>1960</v>
      </c>
      <c r="G427" s="80">
        <f>'Unit Prices'!$D$33</f>
        <v>5473.2205484153919</v>
      </c>
      <c r="H427" s="99">
        <v>13288.27</v>
      </c>
      <c r="I427" s="26">
        <v>824</v>
      </c>
      <c r="J427" s="79">
        <f t="shared" si="6"/>
        <v>339.39209030929402</v>
      </c>
    </row>
    <row r="428" spans="2:10" x14ac:dyDescent="0.25">
      <c r="B428" s="76"/>
      <c r="C428" s="77"/>
      <c r="D428" s="97" t="s">
        <v>424</v>
      </c>
      <c r="E428" s="91">
        <v>7.37</v>
      </c>
      <c r="F428" s="91">
        <v>1960</v>
      </c>
      <c r="G428" s="80">
        <f>'Unit Prices'!$D$33</f>
        <v>5473.2205484153919</v>
      </c>
      <c r="H428" s="99">
        <v>13288.27</v>
      </c>
      <c r="I428" s="26">
        <v>824</v>
      </c>
      <c r="J428" s="79">
        <f t="shared" si="6"/>
        <v>339.39209030929402</v>
      </c>
    </row>
    <row r="429" spans="2:10" x14ac:dyDescent="0.25">
      <c r="B429" s="76"/>
      <c r="C429" s="77"/>
      <c r="D429" s="97" t="s">
        <v>104</v>
      </c>
      <c r="E429" s="91">
        <v>7.16</v>
      </c>
      <c r="F429" s="91">
        <v>1960</v>
      </c>
      <c r="G429" s="80">
        <f>'Unit Prices'!$D$33</f>
        <v>5473.2205484153919</v>
      </c>
      <c r="H429" s="99">
        <v>13288.27</v>
      </c>
      <c r="I429" s="26">
        <v>824</v>
      </c>
      <c r="J429" s="79">
        <f t="shared" si="6"/>
        <v>339.39209030929402</v>
      </c>
    </row>
    <row r="430" spans="2:10" x14ac:dyDescent="0.25">
      <c r="B430" s="76"/>
      <c r="C430" s="77"/>
      <c r="D430" s="97" t="s">
        <v>103</v>
      </c>
      <c r="E430" s="91">
        <v>3.69</v>
      </c>
      <c r="F430" s="91">
        <v>1960</v>
      </c>
      <c r="G430" s="80">
        <f>'Unit Prices'!$D$33</f>
        <v>5473.2205484153919</v>
      </c>
      <c r="H430" s="99">
        <v>13288.27</v>
      </c>
      <c r="I430" s="26">
        <v>824</v>
      </c>
      <c r="J430" s="79">
        <f t="shared" si="6"/>
        <v>339.39209030929402</v>
      </c>
    </row>
    <row r="431" spans="2:10" x14ac:dyDescent="0.25">
      <c r="B431" s="76"/>
      <c r="C431" s="77"/>
      <c r="D431" s="97" t="s">
        <v>322</v>
      </c>
      <c r="E431" s="91">
        <v>4.4000000000000004</v>
      </c>
      <c r="F431" s="91">
        <v>1960</v>
      </c>
      <c r="G431" s="80">
        <f>'Unit Prices'!$D$33</f>
        <v>5473.2205484153919</v>
      </c>
      <c r="H431" s="99">
        <v>13288.27</v>
      </c>
      <c r="I431" s="26">
        <v>824</v>
      </c>
      <c r="J431" s="79">
        <f t="shared" si="6"/>
        <v>339.39209030929402</v>
      </c>
    </row>
    <row r="432" spans="2:10" x14ac:dyDescent="0.25">
      <c r="B432" s="76"/>
      <c r="C432" s="77"/>
      <c r="D432" s="97" t="s">
        <v>417</v>
      </c>
      <c r="E432" s="91">
        <v>8.74</v>
      </c>
      <c r="F432" s="91">
        <v>1960</v>
      </c>
      <c r="G432" s="80">
        <f>'Unit Prices'!$D$33+(E432-8)*'Unit Prices'!$D$34</f>
        <v>5791.9849673925473</v>
      </c>
      <c r="H432" s="99">
        <v>13288.27</v>
      </c>
      <c r="I432" s="26">
        <v>824</v>
      </c>
      <c r="J432" s="79">
        <f t="shared" si="6"/>
        <v>359.15853705045566</v>
      </c>
    </row>
    <row r="433" spans="2:10" x14ac:dyDescent="0.25">
      <c r="B433" s="76"/>
      <c r="C433" s="77"/>
      <c r="D433" s="97" t="s">
        <v>321</v>
      </c>
      <c r="E433" s="91">
        <v>5.19</v>
      </c>
      <c r="F433" s="91">
        <v>1960</v>
      </c>
      <c r="G433" s="80">
        <f>'Unit Prices'!$D$33</f>
        <v>5473.2205484153919</v>
      </c>
      <c r="H433" s="99">
        <v>13288.27</v>
      </c>
      <c r="I433" s="26">
        <v>824</v>
      </c>
      <c r="J433" s="79">
        <f t="shared" si="6"/>
        <v>339.39209030929402</v>
      </c>
    </row>
    <row r="434" spans="2:10" x14ac:dyDescent="0.25">
      <c r="B434" s="76"/>
      <c r="C434" s="77"/>
      <c r="D434" s="97" t="s">
        <v>420</v>
      </c>
      <c r="E434" s="91">
        <v>8</v>
      </c>
      <c r="F434" s="91">
        <v>1960</v>
      </c>
      <c r="G434" s="80">
        <f>'Unit Prices'!$D$33</f>
        <v>5473.2205484153919</v>
      </c>
      <c r="H434" s="99">
        <v>13288.27</v>
      </c>
      <c r="I434" s="26">
        <v>824</v>
      </c>
      <c r="J434" s="79">
        <f t="shared" si="6"/>
        <v>339.39209030929402</v>
      </c>
    </row>
    <row r="435" spans="2:10" x14ac:dyDescent="0.25">
      <c r="B435" s="76"/>
      <c r="C435" s="77"/>
      <c r="D435" s="97" t="s">
        <v>339</v>
      </c>
      <c r="E435" s="91">
        <v>6.65</v>
      </c>
      <c r="F435" s="91">
        <v>1960</v>
      </c>
      <c r="G435" s="80">
        <f>'Unit Prices'!$D$33</f>
        <v>5473.2205484153919</v>
      </c>
      <c r="H435" s="99">
        <v>13288.27</v>
      </c>
      <c r="I435" s="26">
        <v>824</v>
      </c>
      <c r="J435" s="79">
        <f t="shared" si="6"/>
        <v>339.39209030929402</v>
      </c>
    </row>
    <row r="436" spans="2:10" x14ac:dyDescent="0.25">
      <c r="B436" s="76"/>
      <c r="C436" s="77"/>
      <c r="D436" s="97" t="s">
        <v>559</v>
      </c>
      <c r="E436" s="91">
        <v>8</v>
      </c>
      <c r="F436" s="91">
        <v>1960</v>
      </c>
      <c r="G436" s="80">
        <f>'Unit Prices'!$D$33</f>
        <v>5473.2205484153919</v>
      </c>
      <c r="H436" s="99">
        <v>13288.27</v>
      </c>
      <c r="I436" s="26">
        <v>824</v>
      </c>
      <c r="J436" s="79">
        <f t="shared" si="6"/>
        <v>339.39209030929402</v>
      </c>
    </row>
    <row r="437" spans="2:10" x14ac:dyDescent="0.25">
      <c r="B437" s="76"/>
      <c r="C437" s="77"/>
      <c r="D437" s="97" t="s">
        <v>492</v>
      </c>
      <c r="E437" s="91">
        <v>8</v>
      </c>
      <c r="F437" s="91">
        <v>1960</v>
      </c>
      <c r="G437" s="80">
        <f>'Unit Prices'!$D$33</f>
        <v>5473.2205484153919</v>
      </c>
      <c r="H437" s="99">
        <v>13288.27</v>
      </c>
      <c r="I437" s="26">
        <v>824</v>
      </c>
      <c r="J437" s="79">
        <f t="shared" si="6"/>
        <v>339.39209030929402</v>
      </c>
    </row>
    <row r="438" spans="2:10" x14ac:dyDescent="0.25">
      <c r="B438" s="76"/>
      <c r="C438" s="77"/>
      <c r="D438" s="97" t="s">
        <v>491</v>
      </c>
      <c r="E438" s="91">
        <v>6.62</v>
      </c>
      <c r="F438" s="91">
        <v>1960</v>
      </c>
      <c r="G438" s="80">
        <f>'Unit Prices'!$D$33</f>
        <v>5473.2205484153919</v>
      </c>
      <c r="H438" s="99">
        <v>13288.27</v>
      </c>
      <c r="I438" s="26">
        <v>824</v>
      </c>
      <c r="J438" s="79">
        <f t="shared" si="6"/>
        <v>339.39209030929402</v>
      </c>
    </row>
    <row r="439" spans="2:10" x14ac:dyDescent="0.25">
      <c r="B439" s="76"/>
      <c r="C439" s="77"/>
      <c r="D439" s="97" t="s">
        <v>752</v>
      </c>
      <c r="E439" s="91">
        <v>8</v>
      </c>
      <c r="F439" s="91">
        <v>1960</v>
      </c>
      <c r="G439" s="80">
        <f>'Unit Prices'!$D$33</f>
        <v>5473.2205484153919</v>
      </c>
      <c r="H439" s="99">
        <v>13288.27</v>
      </c>
      <c r="I439" s="26">
        <v>824</v>
      </c>
      <c r="J439" s="79">
        <f t="shared" si="6"/>
        <v>339.39209030929402</v>
      </c>
    </row>
    <row r="440" spans="2:10" x14ac:dyDescent="0.25">
      <c r="B440" s="76"/>
      <c r="C440" s="77"/>
      <c r="D440" s="97" t="s">
        <v>676</v>
      </c>
      <c r="E440" s="91">
        <v>7.66</v>
      </c>
      <c r="F440" s="91">
        <v>1960</v>
      </c>
      <c r="G440" s="80">
        <f>'Unit Prices'!$D$33</f>
        <v>5473.2205484153919</v>
      </c>
      <c r="H440" s="99">
        <v>13288.27</v>
      </c>
      <c r="I440" s="26">
        <v>824</v>
      </c>
      <c r="J440" s="79">
        <f t="shared" si="6"/>
        <v>339.39209030929402</v>
      </c>
    </row>
    <row r="441" spans="2:10" x14ac:dyDescent="0.25">
      <c r="B441" s="76"/>
      <c r="C441" s="77"/>
      <c r="D441" s="97" t="s">
        <v>248</v>
      </c>
      <c r="E441" s="91">
        <v>8.69</v>
      </c>
      <c r="F441" s="91">
        <v>1960</v>
      </c>
      <c r="G441" s="80">
        <f>'Unit Prices'!$D$33+(E441-8)*'Unit Prices'!$D$34</f>
        <v>5770.4468309751719</v>
      </c>
      <c r="H441" s="99">
        <v>13288.27</v>
      </c>
      <c r="I441" s="26">
        <v>824</v>
      </c>
      <c r="J441" s="79">
        <f t="shared" si="6"/>
        <v>357.82296632470155</v>
      </c>
    </row>
    <row r="442" spans="2:10" x14ac:dyDescent="0.25">
      <c r="B442" s="76"/>
      <c r="C442" s="77"/>
      <c r="D442" s="97" t="s">
        <v>247</v>
      </c>
      <c r="E442" s="91">
        <v>3.42</v>
      </c>
      <c r="F442" s="91">
        <v>1960</v>
      </c>
      <c r="G442" s="80">
        <f>'Unit Prices'!$D$33</f>
        <v>5473.2205484153919</v>
      </c>
      <c r="H442" s="99">
        <v>13288.27</v>
      </c>
      <c r="I442" s="26">
        <v>824</v>
      </c>
      <c r="J442" s="79">
        <f t="shared" si="6"/>
        <v>339.39209030929402</v>
      </c>
    </row>
    <row r="443" spans="2:10" x14ac:dyDescent="0.25">
      <c r="B443" s="76"/>
      <c r="C443" s="77"/>
      <c r="D443" s="97" t="s">
        <v>644</v>
      </c>
      <c r="E443" s="91">
        <v>3.13</v>
      </c>
      <c r="F443" s="91">
        <v>1960</v>
      </c>
      <c r="G443" s="80">
        <f>'Unit Prices'!$D$33</f>
        <v>5473.2205484153919</v>
      </c>
      <c r="H443" s="99">
        <v>13288.27</v>
      </c>
      <c r="I443" s="26">
        <v>824</v>
      </c>
      <c r="J443" s="79">
        <f t="shared" si="6"/>
        <v>339.39209030929402</v>
      </c>
    </row>
    <row r="444" spans="2:10" x14ac:dyDescent="0.25">
      <c r="B444" s="76"/>
      <c r="C444" s="77"/>
      <c r="D444" s="97" t="s">
        <v>423</v>
      </c>
      <c r="E444" s="91">
        <v>5.26</v>
      </c>
      <c r="F444" s="91">
        <v>1960</v>
      </c>
      <c r="G444" s="80">
        <f>'Unit Prices'!$D$33</f>
        <v>5473.2205484153919</v>
      </c>
      <c r="H444" s="99">
        <v>13288.27</v>
      </c>
      <c r="I444" s="26">
        <v>824</v>
      </c>
      <c r="J444" s="79">
        <f t="shared" si="6"/>
        <v>339.39209030929402</v>
      </c>
    </row>
    <row r="445" spans="2:10" x14ac:dyDescent="0.25">
      <c r="B445" s="76"/>
      <c r="C445" s="77"/>
      <c r="D445" s="97" t="s">
        <v>808</v>
      </c>
      <c r="E445" s="91">
        <v>8</v>
      </c>
      <c r="F445" s="91">
        <v>1960</v>
      </c>
      <c r="G445" s="80">
        <f>'Unit Prices'!$D$33</f>
        <v>5473.2205484153919</v>
      </c>
      <c r="H445" s="99">
        <v>13288.27</v>
      </c>
      <c r="I445" s="26">
        <v>824</v>
      </c>
      <c r="J445" s="79">
        <f t="shared" si="6"/>
        <v>339.39209030929402</v>
      </c>
    </row>
    <row r="446" spans="2:10" x14ac:dyDescent="0.25">
      <c r="B446" s="76"/>
      <c r="C446" s="77"/>
      <c r="D446" s="97" t="s">
        <v>422</v>
      </c>
      <c r="E446" s="91">
        <v>8</v>
      </c>
      <c r="F446" s="91">
        <v>1960</v>
      </c>
      <c r="G446" s="80">
        <f>'Unit Prices'!$D$33</f>
        <v>5473.2205484153919</v>
      </c>
      <c r="H446" s="99">
        <v>13288.27</v>
      </c>
      <c r="I446" s="26">
        <v>824</v>
      </c>
      <c r="J446" s="79">
        <f t="shared" si="6"/>
        <v>339.39209030929402</v>
      </c>
    </row>
    <row r="447" spans="2:10" x14ac:dyDescent="0.25">
      <c r="B447" s="76"/>
      <c r="C447" s="77"/>
      <c r="D447" s="97" t="s">
        <v>666</v>
      </c>
      <c r="E447" s="91">
        <v>9.35</v>
      </c>
      <c r="F447" s="91">
        <v>1960</v>
      </c>
      <c r="G447" s="80">
        <f>'Unit Prices'!$D$33+(E447-8)*'Unit Prices'!$D$34</f>
        <v>6054.7502316845275</v>
      </c>
      <c r="H447" s="99">
        <v>13288.27</v>
      </c>
      <c r="I447" s="26">
        <v>824</v>
      </c>
      <c r="J447" s="79">
        <f t="shared" si="6"/>
        <v>375.45249990465658</v>
      </c>
    </row>
    <row r="448" spans="2:10" x14ac:dyDescent="0.25">
      <c r="B448" s="76"/>
      <c r="C448" s="77"/>
      <c r="D448" s="97" t="s">
        <v>682</v>
      </c>
      <c r="E448" s="91">
        <v>7.68</v>
      </c>
      <c r="F448" s="91">
        <v>1960</v>
      </c>
      <c r="G448" s="80">
        <f>'Unit Prices'!$D$33</f>
        <v>5473.2205484153919</v>
      </c>
      <c r="H448" s="99">
        <v>13288.27</v>
      </c>
      <c r="I448" s="26">
        <v>824</v>
      </c>
      <c r="J448" s="79">
        <f t="shared" si="6"/>
        <v>339.39209030929402</v>
      </c>
    </row>
    <row r="449" spans="2:10" x14ac:dyDescent="0.25">
      <c r="B449" s="76"/>
      <c r="C449" s="77"/>
      <c r="D449" s="97" t="s">
        <v>654</v>
      </c>
      <c r="E449" s="91">
        <v>8</v>
      </c>
      <c r="F449" s="91">
        <v>1960</v>
      </c>
      <c r="G449" s="80">
        <f>'Unit Prices'!$D$33</f>
        <v>5473.2205484153919</v>
      </c>
      <c r="H449" s="99">
        <v>13288.27</v>
      </c>
      <c r="I449" s="26">
        <v>824</v>
      </c>
      <c r="J449" s="79">
        <f t="shared" si="6"/>
        <v>339.39209030929402</v>
      </c>
    </row>
    <row r="450" spans="2:10" x14ac:dyDescent="0.25">
      <c r="B450" s="76"/>
      <c r="C450" s="77"/>
      <c r="D450" s="97" t="s">
        <v>401</v>
      </c>
      <c r="E450" s="91">
        <v>4.93</v>
      </c>
      <c r="F450" s="91">
        <v>1960</v>
      </c>
      <c r="G450" s="80">
        <f>'Unit Prices'!$D$33</f>
        <v>5473.2205484153919</v>
      </c>
      <c r="H450" s="99">
        <v>13288.27</v>
      </c>
      <c r="I450" s="26">
        <v>824</v>
      </c>
      <c r="J450" s="79">
        <f t="shared" si="6"/>
        <v>339.39209030929402</v>
      </c>
    </row>
    <row r="451" spans="2:10" x14ac:dyDescent="0.25">
      <c r="B451" s="76"/>
      <c r="C451" s="77"/>
      <c r="D451" s="97" t="s">
        <v>442</v>
      </c>
      <c r="E451" s="91">
        <v>5.52</v>
      </c>
      <c r="F451" s="91">
        <v>1960</v>
      </c>
      <c r="G451" s="80">
        <f>'Unit Prices'!$D$33</f>
        <v>5473.2205484153919</v>
      </c>
      <c r="H451" s="99">
        <v>13288.27</v>
      </c>
      <c r="I451" s="26">
        <v>824</v>
      </c>
      <c r="J451" s="79">
        <f t="shared" si="6"/>
        <v>339.39209030929402</v>
      </c>
    </row>
    <row r="452" spans="2:10" x14ac:dyDescent="0.25">
      <c r="B452" s="76"/>
      <c r="C452" s="77"/>
      <c r="D452" s="97" t="s">
        <v>713</v>
      </c>
      <c r="E452" s="91">
        <v>8.66</v>
      </c>
      <c r="F452" s="91">
        <v>1960</v>
      </c>
      <c r="G452" s="80">
        <f>'Unit Prices'!$D$33+(E452-8)*'Unit Prices'!$D$34</f>
        <v>5757.5239491247467</v>
      </c>
      <c r="H452" s="99">
        <v>13288.27</v>
      </c>
      <c r="I452" s="26">
        <v>824</v>
      </c>
      <c r="J452" s="79">
        <f t="shared" si="6"/>
        <v>357.02162388924899</v>
      </c>
    </row>
    <row r="453" spans="2:10" x14ac:dyDescent="0.25">
      <c r="B453" s="76"/>
      <c r="C453" s="77"/>
      <c r="D453" s="97" t="s">
        <v>712</v>
      </c>
      <c r="E453" s="91">
        <v>12.41</v>
      </c>
      <c r="F453" s="91">
        <v>1960</v>
      </c>
      <c r="G453" s="80">
        <f>'Unit Prices'!$D$33+(E453-8)*'Unit Prices'!$D$34</f>
        <v>7372.8841804279009</v>
      </c>
      <c r="H453" s="99">
        <v>13288.27</v>
      </c>
      <c r="I453" s="26">
        <v>824</v>
      </c>
      <c r="J453" s="79">
        <f t="shared" si="6"/>
        <v>457.18942832081149</v>
      </c>
    </row>
    <row r="454" spans="2:10" x14ac:dyDescent="0.25">
      <c r="B454" s="76"/>
      <c r="C454" s="77"/>
      <c r="D454" s="97" t="s">
        <v>604</v>
      </c>
      <c r="E454" s="91">
        <v>6.09</v>
      </c>
      <c r="F454" s="91">
        <v>1960</v>
      </c>
      <c r="G454" s="80">
        <f>'Unit Prices'!$D$33</f>
        <v>5473.2205484153919</v>
      </c>
      <c r="H454" s="99">
        <v>13288.27</v>
      </c>
      <c r="I454" s="26">
        <v>824</v>
      </c>
      <c r="J454" s="79">
        <f t="shared" ref="J454:J517" si="7">G454*I454/H454</f>
        <v>339.39209030929402</v>
      </c>
    </row>
    <row r="455" spans="2:10" x14ac:dyDescent="0.25">
      <c r="B455" s="76"/>
      <c r="C455" s="77"/>
      <c r="D455" s="97" t="s">
        <v>698</v>
      </c>
      <c r="E455" s="91">
        <v>8.17</v>
      </c>
      <c r="F455" s="91">
        <v>1960</v>
      </c>
      <c r="G455" s="80">
        <f>'Unit Prices'!$D$33+(E455-8)*'Unit Prices'!$D$34</f>
        <v>5546.4502122344684</v>
      </c>
      <c r="H455" s="99">
        <v>13288.27</v>
      </c>
      <c r="I455" s="26">
        <v>824</v>
      </c>
      <c r="J455" s="79">
        <f t="shared" si="7"/>
        <v>343.93303077685823</v>
      </c>
    </row>
    <row r="456" spans="2:10" x14ac:dyDescent="0.25">
      <c r="B456" s="76"/>
      <c r="C456" s="77"/>
      <c r="D456" s="97" t="s">
        <v>642</v>
      </c>
      <c r="E456" s="91">
        <v>8</v>
      </c>
      <c r="F456" s="91">
        <v>1960</v>
      </c>
      <c r="G456" s="80">
        <f>'Unit Prices'!$D$33</f>
        <v>5473.2205484153919</v>
      </c>
      <c r="H456" s="99">
        <v>13288.27</v>
      </c>
      <c r="I456" s="26">
        <v>824</v>
      </c>
      <c r="J456" s="79">
        <f t="shared" si="7"/>
        <v>339.39209030929402</v>
      </c>
    </row>
    <row r="457" spans="2:10" x14ac:dyDescent="0.25">
      <c r="B457" s="76"/>
      <c r="C457" s="77"/>
      <c r="D457" s="97" t="s">
        <v>493</v>
      </c>
      <c r="E457" s="91">
        <v>8</v>
      </c>
      <c r="F457" s="91">
        <v>1960</v>
      </c>
      <c r="G457" s="80">
        <f>'Unit Prices'!$D$33</f>
        <v>5473.2205484153919</v>
      </c>
      <c r="H457" s="99">
        <v>13288.27</v>
      </c>
      <c r="I457" s="26">
        <v>824</v>
      </c>
      <c r="J457" s="79">
        <f t="shared" si="7"/>
        <v>339.39209030929402</v>
      </c>
    </row>
    <row r="458" spans="2:10" x14ac:dyDescent="0.25">
      <c r="B458" s="76"/>
      <c r="C458" s="77"/>
      <c r="D458" s="97" t="s">
        <v>709</v>
      </c>
      <c r="E458" s="91">
        <v>11.16</v>
      </c>
      <c r="F458" s="91">
        <v>1960</v>
      </c>
      <c r="G458" s="80">
        <f>'Unit Prices'!$D$33+(E458-8)*'Unit Prices'!$D$34</f>
        <v>6834.4307699935162</v>
      </c>
      <c r="H458" s="99">
        <v>13288.27</v>
      </c>
      <c r="I458" s="26">
        <v>824</v>
      </c>
      <c r="J458" s="79">
        <f t="shared" si="7"/>
        <v>423.80016017695738</v>
      </c>
    </row>
    <row r="459" spans="2:10" x14ac:dyDescent="0.25">
      <c r="B459" s="76"/>
      <c r="C459" s="77"/>
      <c r="D459" s="97" t="s">
        <v>686</v>
      </c>
      <c r="E459" s="91">
        <v>8</v>
      </c>
      <c r="F459" s="91">
        <v>1960</v>
      </c>
      <c r="G459" s="80">
        <f>'Unit Prices'!$D$33</f>
        <v>5473.2205484153919</v>
      </c>
      <c r="H459" s="99">
        <v>13288.27</v>
      </c>
      <c r="I459" s="26">
        <v>824</v>
      </c>
      <c r="J459" s="79">
        <f t="shared" si="7"/>
        <v>339.39209030929402</v>
      </c>
    </row>
    <row r="460" spans="2:10" x14ac:dyDescent="0.25">
      <c r="B460" s="76"/>
      <c r="C460" s="77"/>
      <c r="D460" s="97" t="s">
        <v>685</v>
      </c>
      <c r="E460" s="91">
        <v>8</v>
      </c>
      <c r="F460" s="91">
        <v>1960</v>
      </c>
      <c r="G460" s="80">
        <f>'Unit Prices'!$D$33</f>
        <v>5473.2205484153919</v>
      </c>
      <c r="H460" s="99">
        <v>13288.27</v>
      </c>
      <c r="I460" s="26">
        <v>824</v>
      </c>
      <c r="J460" s="79">
        <f t="shared" si="7"/>
        <v>339.39209030929402</v>
      </c>
    </row>
    <row r="461" spans="2:10" x14ac:dyDescent="0.25">
      <c r="B461" s="76"/>
      <c r="C461" s="77"/>
      <c r="D461" s="97" t="s">
        <v>560</v>
      </c>
      <c r="E461" s="91">
        <v>8</v>
      </c>
      <c r="F461" s="91">
        <v>1960</v>
      </c>
      <c r="G461" s="80">
        <f>'Unit Prices'!$D$33</f>
        <v>5473.2205484153919</v>
      </c>
      <c r="H461" s="99">
        <v>13288.27</v>
      </c>
      <c r="I461" s="26">
        <v>824</v>
      </c>
      <c r="J461" s="79">
        <f t="shared" si="7"/>
        <v>339.39209030929402</v>
      </c>
    </row>
    <row r="462" spans="2:10" x14ac:dyDescent="0.25">
      <c r="B462" s="76"/>
      <c r="C462" s="77"/>
      <c r="D462" s="97" t="s">
        <v>684</v>
      </c>
      <c r="E462" s="91">
        <v>8</v>
      </c>
      <c r="F462" s="91">
        <v>1960</v>
      </c>
      <c r="G462" s="80">
        <f>'Unit Prices'!$D$33</f>
        <v>5473.2205484153919</v>
      </c>
      <c r="H462" s="99">
        <v>13288.27</v>
      </c>
      <c r="I462" s="26">
        <v>824</v>
      </c>
      <c r="J462" s="79">
        <f t="shared" si="7"/>
        <v>339.39209030929402</v>
      </c>
    </row>
    <row r="463" spans="2:10" x14ac:dyDescent="0.25">
      <c r="B463" s="76"/>
      <c r="C463" s="77"/>
      <c r="D463" s="97" t="s">
        <v>634</v>
      </c>
      <c r="E463" s="91">
        <v>14.59</v>
      </c>
      <c r="F463" s="91">
        <v>1960</v>
      </c>
      <c r="G463" s="80">
        <f>'Unit Prices'!$D$33+(E463-8)*'Unit Prices'!$D$34</f>
        <v>8311.9469282254686</v>
      </c>
      <c r="H463" s="99">
        <v>13288.27</v>
      </c>
      <c r="I463" s="26">
        <v>824</v>
      </c>
      <c r="J463" s="79">
        <f t="shared" si="7"/>
        <v>515.42031196369328</v>
      </c>
    </row>
    <row r="464" spans="2:10" x14ac:dyDescent="0.25">
      <c r="B464" s="76"/>
      <c r="C464" s="77"/>
      <c r="D464" s="97" t="s">
        <v>633</v>
      </c>
      <c r="E464" s="91">
        <v>5.77</v>
      </c>
      <c r="F464" s="91">
        <v>1960</v>
      </c>
      <c r="G464" s="80">
        <f>'Unit Prices'!$D$33</f>
        <v>5473.2205484153919</v>
      </c>
      <c r="H464" s="99">
        <v>13288.27</v>
      </c>
      <c r="I464" s="26">
        <v>824</v>
      </c>
      <c r="J464" s="79">
        <f t="shared" si="7"/>
        <v>339.39209030929402</v>
      </c>
    </row>
    <row r="465" spans="2:10" x14ac:dyDescent="0.25">
      <c r="B465" s="76"/>
      <c r="C465" s="77"/>
      <c r="D465" s="97" t="s">
        <v>673</v>
      </c>
      <c r="E465" s="91">
        <v>6.85</v>
      </c>
      <c r="F465" s="91">
        <v>1960</v>
      </c>
      <c r="G465" s="80">
        <f>'Unit Prices'!$D$33</f>
        <v>5473.2205484153919</v>
      </c>
      <c r="H465" s="99">
        <v>13288.27</v>
      </c>
      <c r="I465" s="26">
        <v>824</v>
      </c>
      <c r="J465" s="79">
        <f t="shared" si="7"/>
        <v>339.39209030929402</v>
      </c>
    </row>
    <row r="466" spans="2:10" x14ac:dyDescent="0.25">
      <c r="B466" s="76"/>
      <c r="C466" s="77"/>
      <c r="D466" s="97" t="s">
        <v>587</v>
      </c>
      <c r="E466" s="91">
        <v>8.14</v>
      </c>
      <c r="F466" s="91">
        <v>1960</v>
      </c>
      <c r="G466" s="80">
        <f>'Unit Prices'!$D$33+(E466-8)*'Unit Prices'!$D$34</f>
        <v>5533.5273303840431</v>
      </c>
      <c r="H466" s="99">
        <v>13288.27</v>
      </c>
      <c r="I466" s="26">
        <v>824</v>
      </c>
      <c r="J466" s="79">
        <f t="shared" si="7"/>
        <v>343.13168834140572</v>
      </c>
    </row>
    <row r="467" spans="2:10" x14ac:dyDescent="0.25">
      <c r="B467" s="76"/>
      <c r="C467" s="77"/>
      <c r="D467" s="97" t="s">
        <v>571</v>
      </c>
      <c r="E467" s="91">
        <v>8</v>
      </c>
      <c r="F467" s="91">
        <v>1960</v>
      </c>
      <c r="G467" s="80">
        <f>'Unit Prices'!$D$33</f>
        <v>5473.2205484153919</v>
      </c>
      <c r="H467" s="99">
        <v>13288.27</v>
      </c>
      <c r="I467" s="26">
        <v>824</v>
      </c>
      <c r="J467" s="79">
        <f t="shared" si="7"/>
        <v>339.39209030929402</v>
      </c>
    </row>
    <row r="468" spans="2:10" x14ac:dyDescent="0.25">
      <c r="B468" s="76"/>
      <c r="C468" s="77"/>
      <c r="D468" s="97" t="s">
        <v>646</v>
      </c>
      <c r="E468" s="91">
        <v>6.22</v>
      </c>
      <c r="F468" s="91">
        <v>1960</v>
      </c>
      <c r="G468" s="80">
        <f>'Unit Prices'!$D$33</f>
        <v>5473.2205484153919</v>
      </c>
      <c r="H468" s="99">
        <v>13288.27</v>
      </c>
      <c r="I468" s="26">
        <v>824</v>
      </c>
      <c r="J468" s="79">
        <f t="shared" si="7"/>
        <v>339.39209030929402</v>
      </c>
    </row>
    <row r="469" spans="2:10" x14ac:dyDescent="0.25">
      <c r="B469" s="76"/>
      <c r="C469" s="77"/>
      <c r="D469" s="97" t="s">
        <v>544</v>
      </c>
      <c r="E469" s="91">
        <v>7.95</v>
      </c>
      <c r="F469" s="91">
        <v>1960</v>
      </c>
      <c r="G469" s="80">
        <f>'Unit Prices'!$D$33</f>
        <v>5473.2205484153919</v>
      </c>
      <c r="H469" s="99">
        <v>13288.27</v>
      </c>
      <c r="I469" s="26">
        <v>824</v>
      </c>
      <c r="J469" s="79">
        <f t="shared" si="7"/>
        <v>339.39209030929402</v>
      </c>
    </row>
    <row r="470" spans="2:10" x14ac:dyDescent="0.25">
      <c r="B470" s="76"/>
      <c r="C470" s="77"/>
      <c r="D470" s="97" t="s">
        <v>275</v>
      </c>
      <c r="E470" s="91">
        <v>8</v>
      </c>
      <c r="F470" s="91">
        <v>1960</v>
      </c>
      <c r="G470" s="80">
        <f>'Unit Prices'!$D$33</f>
        <v>5473.2205484153919</v>
      </c>
      <c r="H470" s="99">
        <v>13288.27</v>
      </c>
      <c r="I470" s="26">
        <v>824</v>
      </c>
      <c r="J470" s="79">
        <f t="shared" si="7"/>
        <v>339.39209030929402</v>
      </c>
    </row>
    <row r="471" spans="2:10" x14ac:dyDescent="0.25">
      <c r="B471" s="76"/>
      <c r="C471" s="77"/>
      <c r="D471" s="97" t="s">
        <v>274</v>
      </c>
      <c r="E471" s="91">
        <v>7.27</v>
      </c>
      <c r="F471" s="91">
        <v>1960</v>
      </c>
      <c r="G471" s="80">
        <f>'Unit Prices'!$D$33</f>
        <v>5473.2205484153919</v>
      </c>
      <c r="H471" s="99">
        <v>13288.27</v>
      </c>
      <c r="I471" s="26">
        <v>824</v>
      </c>
      <c r="J471" s="79">
        <f t="shared" si="7"/>
        <v>339.39209030929402</v>
      </c>
    </row>
    <row r="472" spans="2:10" x14ac:dyDescent="0.25">
      <c r="B472" s="76"/>
      <c r="C472" s="77"/>
      <c r="D472" s="97" t="s">
        <v>495</v>
      </c>
      <c r="E472" s="91">
        <v>7.5</v>
      </c>
      <c r="F472" s="91">
        <v>1960</v>
      </c>
      <c r="G472" s="80">
        <f>'Unit Prices'!$D$33</f>
        <v>5473.2205484153919</v>
      </c>
      <c r="H472" s="99">
        <v>13288.27</v>
      </c>
      <c r="I472" s="26">
        <v>824</v>
      </c>
      <c r="J472" s="79">
        <f t="shared" si="7"/>
        <v>339.39209030929402</v>
      </c>
    </row>
    <row r="473" spans="2:10" x14ac:dyDescent="0.25">
      <c r="B473" s="76"/>
      <c r="C473" s="77"/>
      <c r="D473" s="97" t="s">
        <v>271</v>
      </c>
      <c r="E473" s="91">
        <v>5.97</v>
      </c>
      <c r="F473" s="91">
        <v>1960</v>
      </c>
      <c r="G473" s="80">
        <f>'Unit Prices'!$D$33</f>
        <v>5473.2205484153919</v>
      </c>
      <c r="H473" s="99">
        <v>13288.27</v>
      </c>
      <c r="I473" s="26">
        <v>824</v>
      </c>
      <c r="J473" s="79">
        <f t="shared" si="7"/>
        <v>339.39209030929402</v>
      </c>
    </row>
    <row r="474" spans="2:10" x14ac:dyDescent="0.25">
      <c r="B474" s="76"/>
      <c r="C474" s="77"/>
      <c r="D474" s="97" t="s">
        <v>270</v>
      </c>
      <c r="E474" s="91">
        <v>4.96</v>
      </c>
      <c r="F474" s="91">
        <v>1960</v>
      </c>
      <c r="G474" s="80">
        <f>'Unit Prices'!$D$33</f>
        <v>5473.2205484153919</v>
      </c>
      <c r="H474" s="99">
        <v>13288.27</v>
      </c>
      <c r="I474" s="26">
        <v>824</v>
      </c>
      <c r="J474" s="79">
        <f t="shared" si="7"/>
        <v>339.39209030929402</v>
      </c>
    </row>
    <row r="475" spans="2:10" x14ac:dyDescent="0.25">
      <c r="B475" s="76"/>
      <c r="C475" s="77"/>
      <c r="D475" s="97" t="s">
        <v>580</v>
      </c>
      <c r="E475" s="91">
        <v>8</v>
      </c>
      <c r="F475" s="91">
        <v>1960</v>
      </c>
      <c r="G475" s="80">
        <f>'Unit Prices'!$D$33</f>
        <v>5473.2205484153919</v>
      </c>
      <c r="H475" s="99">
        <v>13288.27</v>
      </c>
      <c r="I475" s="26">
        <v>824</v>
      </c>
      <c r="J475" s="79">
        <f t="shared" si="7"/>
        <v>339.39209030929402</v>
      </c>
    </row>
    <row r="476" spans="2:10" x14ac:dyDescent="0.25">
      <c r="B476" s="76"/>
      <c r="C476" s="77"/>
      <c r="D476" s="97" t="s">
        <v>568</v>
      </c>
      <c r="E476" s="91">
        <v>8</v>
      </c>
      <c r="F476" s="91">
        <v>1960</v>
      </c>
      <c r="G476" s="80">
        <f>'Unit Prices'!$D$33</f>
        <v>5473.2205484153919</v>
      </c>
      <c r="H476" s="99">
        <v>13288.27</v>
      </c>
      <c r="I476" s="26">
        <v>824</v>
      </c>
      <c r="J476" s="79">
        <f t="shared" si="7"/>
        <v>339.39209030929402</v>
      </c>
    </row>
    <row r="477" spans="2:10" x14ac:dyDescent="0.25">
      <c r="B477" s="76"/>
      <c r="C477" s="77"/>
      <c r="D477" s="97" t="s">
        <v>543</v>
      </c>
      <c r="E477" s="91">
        <v>7.91</v>
      </c>
      <c r="F477" s="91">
        <v>1960</v>
      </c>
      <c r="G477" s="80">
        <f>'Unit Prices'!$D$33</f>
        <v>5473.2205484153919</v>
      </c>
      <c r="H477" s="99">
        <v>13288.27</v>
      </c>
      <c r="I477" s="26">
        <v>824</v>
      </c>
      <c r="J477" s="79">
        <f t="shared" si="7"/>
        <v>339.39209030929402</v>
      </c>
    </row>
    <row r="478" spans="2:10" x14ac:dyDescent="0.25">
      <c r="B478" s="76"/>
      <c r="C478" s="77"/>
      <c r="D478" s="97" t="s">
        <v>649</v>
      </c>
      <c r="E478" s="91">
        <v>5.46</v>
      </c>
      <c r="F478" s="91">
        <v>1960</v>
      </c>
      <c r="G478" s="80">
        <f>'Unit Prices'!$D$33</f>
        <v>5473.2205484153919</v>
      </c>
      <c r="H478" s="99">
        <v>13288.27</v>
      </c>
      <c r="I478" s="26">
        <v>824</v>
      </c>
      <c r="J478" s="79">
        <f t="shared" si="7"/>
        <v>339.39209030929402</v>
      </c>
    </row>
    <row r="479" spans="2:10" x14ac:dyDescent="0.25">
      <c r="B479" s="76"/>
      <c r="C479" s="77"/>
      <c r="D479" s="97" t="s">
        <v>547</v>
      </c>
      <c r="E479" s="91">
        <v>8</v>
      </c>
      <c r="F479" s="91">
        <v>1960</v>
      </c>
      <c r="G479" s="80">
        <f>'Unit Prices'!$D$33</f>
        <v>5473.2205484153919</v>
      </c>
      <c r="H479" s="99">
        <v>13288.27</v>
      </c>
      <c r="I479" s="26">
        <v>824</v>
      </c>
      <c r="J479" s="79">
        <f t="shared" si="7"/>
        <v>339.39209030929402</v>
      </c>
    </row>
    <row r="480" spans="2:10" x14ac:dyDescent="0.25">
      <c r="B480" s="76"/>
      <c r="C480" s="77"/>
      <c r="D480" s="97" t="s">
        <v>562</v>
      </c>
      <c r="E480" s="91">
        <v>8</v>
      </c>
      <c r="F480" s="91">
        <v>1960</v>
      </c>
      <c r="G480" s="80">
        <f>'Unit Prices'!$D$33</f>
        <v>5473.2205484153919</v>
      </c>
      <c r="H480" s="99">
        <v>13288.27</v>
      </c>
      <c r="I480" s="26">
        <v>824</v>
      </c>
      <c r="J480" s="79">
        <f t="shared" si="7"/>
        <v>339.39209030929402</v>
      </c>
    </row>
    <row r="481" spans="2:10" x14ac:dyDescent="0.25">
      <c r="B481" s="76"/>
      <c r="C481" s="77"/>
      <c r="D481" s="97" t="s">
        <v>612</v>
      </c>
      <c r="E481" s="91">
        <v>9.65</v>
      </c>
      <c r="F481" s="91">
        <v>1960</v>
      </c>
      <c r="G481" s="80">
        <f>'Unit Prices'!$D$33+(E481-8)*'Unit Prices'!$D$34</f>
        <v>6183.9790501887801</v>
      </c>
      <c r="H481" s="99">
        <v>13288.27</v>
      </c>
      <c r="I481" s="26">
        <v>824</v>
      </c>
      <c r="J481" s="79">
        <f t="shared" si="7"/>
        <v>383.46592425918152</v>
      </c>
    </row>
    <row r="482" spans="2:10" x14ac:dyDescent="0.25">
      <c r="B482" s="76"/>
      <c r="C482" s="77"/>
      <c r="D482" s="97" t="s">
        <v>613</v>
      </c>
      <c r="E482" s="91">
        <v>8</v>
      </c>
      <c r="F482" s="91">
        <v>1960</v>
      </c>
      <c r="G482" s="80">
        <f>'Unit Prices'!$D$33</f>
        <v>5473.2205484153919</v>
      </c>
      <c r="H482" s="99">
        <v>13288.27</v>
      </c>
      <c r="I482" s="26">
        <v>824</v>
      </c>
      <c r="J482" s="79">
        <f t="shared" si="7"/>
        <v>339.39209030929402</v>
      </c>
    </row>
    <row r="483" spans="2:10" x14ac:dyDescent="0.25">
      <c r="B483" s="76"/>
      <c r="C483" s="77"/>
      <c r="D483" s="97" t="s">
        <v>603</v>
      </c>
      <c r="E483" s="91">
        <v>10.79</v>
      </c>
      <c r="F483" s="91">
        <v>1960</v>
      </c>
      <c r="G483" s="80">
        <f>'Unit Prices'!$D$33+(E483-8)*'Unit Prices'!$D$34</f>
        <v>6675.048560504938</v>
      </c>
      <c r="H483" s="99">
        <v>13288.27</v>
      </c>
      <c r="I483" s="26">
        <v>824</v>
      </c>
      <c r="J483" s="79">
        <f t="shared" si="7"/>
        <v>413.91693680637655</v>
      </c>
    </row>
    <row r="484" spans="2:10" x14ac:dyDescent="0.25">
      <c r="B484" s="76"/>
      <c r="C484" s="77"/>
      <c r="D484" s="97" t="s">
        <v>476</v>
      </c>
      <c r="E484" s="91">
        <v>6.74</v>
      </c>
      <c r="F484" s="91">
        <v>1960</v>
      </c>
      <c r="G484" s="80">
        <f>'Unit Prices'!$D$33</f>
        <v>5473.2205484153919</v>
      </c>
      <c r="H484" s="99">
        <v>13288.27</v>
      </c>
      <c r="I484" s="26">
        <v>824</v>
      </c>
      <c r="J484" s="79">
        <f t="shared" si="7"/>
        <v>339.39209030929402</v>
      </c>
    </row>
    <row r="485" spans="2:10" x14ac:dyDescent="0.25">
      <c r="B485" s="76"/>
      <c r="C485" s="77"/>
      <c r="D485" s="97" t="s">
        <v>489</v>
      </c>
      <c r="E485" s="91">
        <v>6.86</v>
      </c>
      <c r="F485" s="91">
        <v>1960</v>
      </c>
      <c r="G485" s="80">
        <f>'Unit Prices'!$D$33</f>
        <v>5473.2205484153919</v>
      </c>
      <c r="H485" s="99">
        <v>13288.27</v>
      </c>
      <c r="I485" s="26">
        <v>824</v>
      </c>
      <c r="J485" s="79">
        <f t="shared" si="7"/>
        <v>339.39209030929402</v>
      </c>
    </row>
    <row r="486" spans="2:10" x14ac:dyDescent="0.25">
      <c r="B486" s="76"/>
      <c r="C486" s="77"/>
      <c r="D486" s="97" t="s">
        <v>556</v>
      </c>
      <c r="E486" s="91">
        <v>8.25</v>
      </c>
      <c r="F486" s="91">
        <v>1960</v>
      </c>
      <c r="G486" s="80">
        <f>'Unit Prices'!$D$33+(E486-8)*'Unit Prices'!$D$34</f>
        <v>5580.9112305022691</v>
      </c>
      <c r="H486" s="99">
        <v>13288.27</v>
      </c>
      <c r="I486" s="26">
        <v>824</v>
      </c>
      <c r="J486" s="79">
        <f t="shared" si="7"/>
        <v>346.06994393806491</v>
      </c>
    </row>
    <row r="487" spans="2:10" x14ac:dyDescent="0.25">
      <c r="B487" s="76"/>
      <c r="C487" s="77"/>
      <c r="D487" s="97" t="s">
        <v>475</v>
      </c>
      <c r="E487" s="91">
        <v>7.75</v>
      </c>
      <c r="F487" s="91">
        <v>1960</v>
      </c>
      <c r="G487" s="80">
        <f>'Unit Prices'!$D$33</f>
        <v>5473.2205484153919</v>
      </c>
      <c r="H487" s="99">
        <v>13288.27</v>
      </c>
      <c r="I487" s="26">
        <v>824</v>
      </c>
      <c r="J487" s="79">
        <f t="shared" si="7"/>
        <v>339.39209030929402</v>
      </c>
    </row>
    <row r="488" spans="2:10" x14ac:dyDescent="0.25">
      <c r="B488" s="76"/>
      <c r="C488" s="77"/>
      <c r="D488" s="97" t="s">
        <v>541</v>
      </c>
      <c r="E488" s="91">
        <v>8</v>
      </c>
      <c r="F488" s="91">
        <v>1960</v>
      </c>
      <c r="G488" s="80">
        <f>'Unit Prices'!$D$33</f>
        <v>5473.2205484153919</v>
      </c>
      <c r="H488" s="99">
        <v>13288.27</v>
      </c>
      <c r="I488" s="26">
        <v>824</v>
      </c>
      <c r="J488" s="79">
        <f t="shared" si="7"/>
        <v>339.39209030929402</v>
      </c>
    </row>
    <row r="489" spans="2:10" x14ac:dyDescent="0.25">
      <c r="B489" s="76"/>
      <c r="C489" s="77"/>
      <c r="D489" s="97" t="s">
        <v>648</v>
      </c>
      <c r="E489" s="91">
        <v>5.82</v>
      </c>
      <c r="F489" s="91">
        <v>1960</v>
      </c>
      <c r="G489" s="80">
        <f>'Unit Prices'!$D$33</f>
        <v>5473.2205484153919</v>
      </c>
      <c r="H489" s="99">
        <v>13288.27</v>
      </c>
      <c r="I489" s="26">
        <v>824</v>
      </c>
      <c r="J489" s="79">
        <f t="shared" si="7"/>
        <v>339.39209030929402</v>
      </c>
    </row>
    <row r="490" spans="2:10" x14ac:dyDescent="0.25">
      <c r="B490" s="76"/>
      <c r="C490" s="77"/>
      <c r="D490" s="97" t="s">
        <v>254</v>
      </c>
      <c r="E490" s="91">
        <v>8.49</v>
      </c>
      <c r="F490" s="91">
        <v>1960</v>
      </c>
      <c r="G490" s="80">
        <f>'Unit Prices'!$D$33+(E490-8)*'Unit Prices'!$D$34</f>
        <v>5684.2942853056711</v>
      </c>
      <c r="H490" s="99">
        <v>13288.27</v>
      </c>
      <c r="I490" s="26">
        <v>824</v>
      </c>
      <c r="J490" s="79">
        <f t="shared" si="7"/>
        <v>352.48068342168489</v>
      </c>
    </row>
    <row r="491" spans="2:10" x14ac:dyDescent="0.25">
      <c r="B491" s="76"/>
      <c r="C491" s="77"/>
      <c r="D491" s="97" t="s">
        <v>253</v>
      </c>
      <c r="E491" s="91">
        <v>8.3800000000000008</v>
      </c>
      <c r="F491" s="91">
        <v>1960</v>
      </c>
      <c r="G491" s="80">
        <f>'Unit Prices'!$D$33+(E491-8)*'Unit Prices'!$D$34</f>
        <v>5636.9103851874452</v>
      </c>
      <c r="H491" s="99">
        <v>13288.27</v>
      </c>
      <c r="I491" s="26">
        <v>824</v>
      </c>
      <c r="J491" s="79">
        <f t="shared" si="7"/>
        <v>349.54242782502575</v>
      </c>
    </row>
    <row r="492" spans="2:10" x14ac:dyDescent="0.25">
      <c r="B492" s="76"/>
      <c r="C492" s="77"/>
      <c r="D492" s="97" t="s">
        <v>256</v>
      </c>
      <c r="E492" s="91">
        <v>10.28</v>
      </c>
      <c r="F492" s="91">
        <v>1960</v>
      </c>
      <c r="G492" s="80">
        <f>'Unit Prices'!$D$33+(E492-8)*'Unit Prices'!$D$34</f>
        <v>6455.3595690477096</v>
      </c>
      <c r="H492" s="99">
        <v>13288.27</v>
      </c>
      <c r="I492" s="26">
        <v>824</v>
      </c>
      <c r="J492" s="79">
        <f t="shared" si="7"/>
        <v>400.29411540368409</v>
      </c>
    </row>
    <row r="493" spans="2:10" x14ac:dyDescent="0.25">
      <c r="B493" s="76"/>
      <c r="C493" s="77"/>
      <c r="D493" s="97" t="s">
        <v>257</v>
      </c>
      <c r="E493" s="91">
        <v>9.81</v>
      </c>
      <c r="F493" s="91">
        <v>1960</v>
      </c>
      <c r="G493" s="80">
        <f>'Unit Prices'!$D$33+(E493-8)*'Unit Prices'!$D$34</f>
        <v>6252.9010867243815</v>
      </c>
      <c r="H493" s="99">
        <v>13288.27</v>
      </c>
      <c r="I493" s="26">
        <v>824</v>
      </c>
      <c r="J493" s="79">
        <f t="shared" si="7"/>
        <v>387.73975058159488</v>
      </c>
    </row>
    <row r="494" spans="2:10" x14ac:dyDescent="0.25">
      <c r="B494" s="76"/>
      <c r="C494" s="77"/>
      <c r="D494" s="97" t="s">
        <v>255</v>
      </c>
      <c r="E494" s="91">
        <v>10.130000000000001</v>
      </c>
      <c r="F494" s="91">
        <v>1960</v>
      </c>
      <c r="G494" s="80">
        <f>'Unit Prices'!$D$33+(E494-8)*'Unit Prices'!$D$34</f>
        <v>6390.7451597955842</v>
      </c>
      <c r="H494" s="99">
        <v>13288.27</v>
      </c>
      <c r="I494" s="26">
        <v>824</v>
      </c>
      <c r="J494" s="79">
        <f t="shared" si="7"/>
        <v>396.28740322642159</v>
      </c>
    </row>
    <row r="495" spans="2:10" x14ac:dyDescent="0.25">
      <c r="B495" s="76"/>
      <c r="C495" s="77"/>
      <c r="D495" s="97" t="s">
        <v>677</v>
      </c>
      <c r="E495" s="91">
        <v>7.67</v>
      </c>
      <c r="F495" s="91">
        <v>1960</v>
      </c>
      <c r="G495" s="80">
        <f>'Unit Prices'!$D$33</f>
        <v>5473.2205484153919</v>
      </c>
      <c r="H495" s="99">
        <v>13288.27</v>
      </c>
      <c r="I495" s="26">
        <v>824</v>
      </c>
      <c r="J495" s="79">
        <f t="shared" si="7"/>
        <v>339.39209030929402</v>
      </c>
    </row>
    <row r="496" spans="2:10" x14ac:dyDescent="0.25">
      <c r="B496" s="76"/>
      <c r="C496" s="77"/>
      <c r="D496" s="97" t="s">
        <v>681</v>
      </c>
      <c r="E496" s="91">
        <v>8</v>
      </c>
      <c r="F496" s="91">
        <v>1960</v>
      </c>
      <c r="G496" s="80">
        <f>'Unit Prices'!$D$33</f>
        <v>5473.2205484153919</v>
      </c>
      <c r="H496" s="99">
        <v>13288.27</v>
      </c>
      <c r="I496" s="26">
        <v>824</v>
      </c>
      <c r="J496" s="79">
        <f t="shared" si="7"/>
        <v>339.39209030929402</v>
      </c>
    </row>
    <row r="497" spans="2:10" x14ac:dyDescent="0.25">
      <c r="B497" s="76"/>
      <c r="C497" s="77"/>
      <c r="D497" s="97" t="s">
        <v>252</v>
      </c>
      <c r="E497" s="91">
        <v>8</v>
      </c>
      <c r="F497" s="91">
        <v>1960</v>
      </c>
      <c r="G497" s="80">
        <f>'Unit Prices'!$D$33</f>
        <v>5473.2205484153919</v>
      </c>
      <c r="H497" s="99">
        <v>13288.27</v>
      </c>
      <c r="I497" s="26">
        <v>824</v>
      </c>
      <c r="J497" s="79">
        <f t="shared" si="7"/>
        <v>339.39209030929402</v>
      </c>
    </row>
    <row r="498" spans="2:10" x14ac:dyDescent="0.25">
      <c r="B498" s="76"/>
      <c r="C498" s="77"/>
      <c r="D498" s="97" t="s">
        <v>251</v>
      </c>
      <c r="E498" s="91">
        <v>8</v>
      </c>
      <c r="F498" s="91">
        <v>1960</v>
      </c>
      <c r="G498" s="80">
        <f>'Unit Prices'!$D$33</f>
        <v>5473.2205484153919</v>
      </c>
      <c r="H498" s="99">
        <v>13288.27</v>
      </c>
      <c r="I498" s="26">
        <v>824</v>
      </c>
      <c r="J498" s="79">
        <f t="shared" si="7"/>
        <v>339.39209030929402</v>
      </c>
    </row>
    <row r="499" spans="2:10" x14ac:dyDescent="0.25">
      <c r="B499" s="76"/>
      <c r="C499" s="77"/>
      <c r="D499" s="97" t="s">
        <v>714</v>
      </c>
      <c r="E499" s="91">
        <v>8</v>
      </c>
      <c r="F499" s="91">
        <v>1960</v>
      </c>
      <c r="G499" s="80">
        <f>'Unit Prices'!$D$33</f>
        <v>5473.2205484153919</v>
      </c>
      <c r="H499" s="99">
        <v>13288.27</v>
      </c>
      <c r="I499" s="26">
        <v>824</v>
      </c>
      <c r="J499" s="79">
        <f t="shared" si="7"/>
        <v>339.39209030929402</v>
      </c>
    </row>
    <row r="500" spans="2:10" x14ac:dyDescent="0.25">
      <c r="B500" s="76"/>
      <c r="C500" s="77"/>
      <c r="D500" s="97" t="s">
        <v>637</v>
      </c>
      <c r="E500" s="91">
        <v>13.15</v>
      </c>
      <c r="F500" s="91">
        <v>1960</v>
      </c>
      <c r="G500" s="80">
        <f>'Unit Prices'!$D$33+(E500-8)*'Unit Prices'!$D$34</f>
        <v>7691.6485994050563</v>
      </c>
      <c r="H500" s="99">
        <v>13288.27</v>
      </c>
      <c r="I500" s="26">
        <v>824</v>
      </c>
      <c r="J500" s="79">
        <f t="shared" si="7"/>
        <v>476.95587506197319</v>
      </c>
    </row>
    <row r="501" spans="2:10" x14ac:dyDescent="0.25">
      <c r="B501" s="76"/>
      <c r="C501" s="77"/>
      <c r="D501" s="97" t="s">
        <v>573</v>
      </c>
      <c r="E501" s="91">
        <v>8</v>
      </c>
      <c r="F501" s="91">
        <v>1960</v>
      </c>
      <c r="G501" s="80">
        <f>'Unit Prices'!$D$33</f>
        <v>5473.2205484153919</v>
      </c>
      <c r="H501" s="99">
        <v>13288.27</v>
      </c>
      <c r="I501" s="26">
        <v>824</v>
      </c>
      <c r="J501" s="79">
        <f t="shared" si="7"/>
        <v>339.39209030929402</v>
      </c>
    </row>
    <row r="502" spans="2:10" x14ac:dyDescent="0.25">
      <c r="B502" s="76"/>
      <c r="C502" s="77"/>
      <c r="D502" s="97" t="s">
        <v>572</v>
      </c>
      <c r="E502" s="91">
        <v>8</v>
      </c>
      <c r="F502" s="91">
        <v>1960</v>
      </c>
      <c r="G502" s="80">
        <f>'Unit Prices'!$D$33</f>
        <v>5473.2205484153919</v>
      </c>
      <c r="H502" s="99">
        <v>13288.27</v>
      </c>
      <c r="I502" s="26">
        <v>824</v>
      </c>
      <c r="J502" s="79">
        <f t="shared" si="7"/>
        <v>339.39209030929402</v>
      </c>
    </row>
    <row r="503" spans="2:10" x14ac:dyDescent="0.25">
      <c r="B503" s="76"/>
      <c r="C503" s="77"/>
      <c r="D503" s="97" t="s">
        <v>662</v>
      </c>
      <c r="E503" s="91">
        <v>8.42</v>
      </c>
      <c r="F503" s="91">
        <v>1960</v>
      </c>
      <c r="G503" s="80">
        <f>'Unit Prices'!$D$33+(E503-8)*'Unit Prices'!$D$34</f>
        <v>5654.1408943213455</v>
      </c>
      <c r="H503" s="99">
        <v>13288.27</v>
      </c>
      <c r="I503" s="26">
        <v>824</v>
      </c>
      <c r="J503" s="79">
        <f t="shared" si="7"/>
        <v>350.61088440562901</v>
      </c>
    </row>
    <row r="504" spans="2:10" x14ac:dyDescent="0.25">
      <c r="B504" s="76"/>
      <c r="C504" s="77"/>
      <c r="D504" s="97" t="s">
        <v>558</v>
      </c>
      <c r="E504" s="91">
        <v>8</v>
      </c>
      <c r="F504" s="91">
        <v>1960</v>
      </c>
      <c r="G504" s="80">
        <f>'Unit Prices'!$D$33</f>
        <v>5473.2205484153919</v>
      </c>
      <c r="H504" s="99">
        <v>13288.27</v>
      </c>
      <c r="I504" s="26">
        <v>824</v>
      </c>
      <c r="J504" s="79">
        <f t="shared" si="7"/>
        <v>339.39209030929402</v>
      </c>
    </row>
    <row r="505" spans="2:10" x14ac:dyDescent="0.25">
      <c r="B505" s="76"/>
      <c r="C505" s="77"/>
      <c r="D505" s="97" t="s">
        <v>557</v>
      </c>
      <c r="E505" s="91">
        <v>8</v>
      </c>
      <c r="F505" s="91">
        <v>1960</v>
      </c>
      <c r="G505" s="80">
        <f>'Unit Prices'!$D$33</f>
        <v>5473.2205484153919</v>
      </c>
      <c r="H505" s="99">
        <v>13288.27</v>
      </c>
      <c r="I505" s="26">
        <v>824</v>
      </c>
      <c r="J505" s="79">
        <f t="shared" si="7"/>
        <v>339.39209030929402</v>
      </c>
    </row>
    <row r="506" spans="2:10" x14ac:dyDescent="0.25">
      <c r="B506" s="76"/>
      <c r="C506" s="77"/>
      <c r="D506" s="97" t="s">
        <v>809</v>
      </c>
      <c r="E506" s="91">
        <v>6.44</v>
      </c>
      <c r="F506" s="91">
        <v>1960</v>
      </c>
      <c r="G506" s="80">
        <f>'Unit Prices'!$D$33</f>
        <v>5473.2205484153919</v>
      </c>
      <c r="H506" s="99">
        <v>13288.27</v>
      </c>
      <c r="I506" s="26">
        <v>824</v>
      </c>
      <c r="J506" s="79">
        <f t="shared" si="7"/>
        <v>339.39209030929402</v>
      </c>
    </row>
    <row r="507" spans="2:10" x14ac:dyDescent="0.25">
      <c r="B507" s="76"/>
      <c r="C507" s="77"/>
      <c r="D507" s="97" t="s">
        <v>575</v>
      </c>
      <c r="E507" s="91">
        <v>8</v>
      </c>
      <c r="F507" s="91">
        <v>1960</v>
      </c>
      <c r="G507" s="80">
        <f>'Unit Prices'!$D$33</f>
        <v>5473.2205484153919</v>
      </c>
      <c r="H507" s="99">
        <v>13288.27</v>
      </c>
      <c r="I507" s="26">
        <v>824</v>
      </c>
      <c r="J507" s="79">
        <f t="shared" si="7"/>
        <v>339.39209030929402</v>
      </c>
    </row>
    <row r="508" spans="2:10" x14ac:dyDescent="0.25">
      <c r="B508" s="76"/>
      <c r="C508" s="77"/>
      <c r="D508" s="97" t="s">
        <v>574</v>
      </c>
      <c r="E508" s="91">
        <v>8</v>
      </c>
      <c r="F508" s="91">
        <v>1960</v>
      </c>
      <c r="G508" s="80">
        <f>'Unit Prices'!$D$33</f>
        <v>5473.2205484153919</v>
      </c>
      <c r="H508" s="99">
        <v>13288.27</v>
      </c>
      <c r="I508" s="26">
        <v>824</v>
      </c>
      <c r="J508" s="79">
        <f t="shared" si="7"/>
        <v>339.39209030929402</v>
      </c>
    </row>
    <row r="509" spans="2:10" x14ac:dyDescent="0.25">
      <c r="B509" s="76"/>
      <c r="C509" s="77"/>
      <c r="D509" s="97" t="s">
        <v>581</v>
      </c>
      <c r="E509" s="91">
        <v>8</v>
      </c>
      <c r="F509" s="91">
        <v>1960</v>
      </c>
      <c r="G509" s="80">
        <f>'Unit Prices'!$D$33</f>
        <v>5473.2205484153919</v>
      </c>
      <c r="H509" s="99">
        <v>13288.27</v>
      </c>
      <c r="I509" s="26">
        <v>824</v>
      </c>
      <c r="J509" s="79">
        <f t="shared" si="7"/>
        <v>339.39209030929402</v>
      </c>
    </row>
    <row r="510" spans="2:10" x14ac:dyDescent="0.25">
      <c r="B510" s="76"/>
      <c r="C510" s="77"/>
      <c r="D510" s="97" t="s">
        <v>537</v>
      </c>
      <c r="E510" s="91">
        <v>8.26</v>
      </c>
      <c r="F510" s="91">
        <v>1960</v>
      </c>
      <c r="G510" s="80">
        <f>'Unit Prices'!$D$33+(E510-8)*'Unit Prices'!$D$34</f>
        <v>5585.2188577857441</v>
      </c>
      <c r="H510" s="99">
        <v>13288.27</v>
      </c>
      <c r="I510" s="26">
        <v>824</v>
      </c>
      <c r="J510" s="79">
        <f t="shared" si="7"/>
        <v>346.33705808321577</v>
      </c>
    </row>
    <row r="511" spans="2:10" x14ac:dyDescent="0.25">
      <c r="B511" s="76"/>
      <c r="C511" s="77"/>
      <c r="D511" s="97" t="s">
        <v>536</v>
      </c>
      <c r="E511" s="91">
        <v>7.35</v>
      </c>
      <c r="F511" s="91">
        <v>1960</v>
      </c>
      <c r="G511" s="80">
        <f>'Unit Prices'!$D$33</f>
        <v>5473.2205484153919</v>
      </c>
      <c r="H511" s="99">
        <v>13288.27</v>
      </c>
      <c r="I511" s="26">
        <v>824</v>
      </c>
      <c r="J511" s="79">
        <f t="shared" si="7"/>
        <v>339.39209030929402</v>
      </c>
    </row>
    <row r="512" spans="2:10" x14ac:dyDescent="0.25">
      <c r="B512" s="76"/>
      <c r="C512" s="77"/>
      <c r="D512" s="97" t="s">
        <v>487</v>
      </c>
      <c r="E512" s="91">
        <v>7.16</v>
      </c>
      <c r="F512" s="91">
        <v>1960</v>
      </c>
      <c r="G512" s="80">
        <f>'Unit Prices'!$D$33</f>
        <v>5473.2205484153919</v>
      </c>
      <c r="H512" s="99">
        <v>13288.27</v>
      </c>
      <c r="I512" s="26">
        <v>824</v>
      </c>
      <c r="J512" s="79">
        <f t="shared" si="7"/>
        <v>339.39209030929402</v>
      </c>
    </row>
    <row r="513" spans="2:10" x14ac:dyDescent="0.25">
      <c r="B513" s="76"/>
      <c r="C513" s="77"/>
      <c r="D513" s="97" t="s">
        <v>488</v>
      </c>
      <c r="E513" s="91">
        <v>7.44</v>
      </c>
      <c r="F513" s="91">
        <v>1960</v>
      </c>
      <c r="G513" s="80">
        <f>'Unit Prices'!$D$33</f>
        <v>5473.2205484153919</v>
      </c>
      <c r="H513" s="99">
        <v>13288.27</v>
      </c>
      <c r="I513" s="26">
        <v>824</v>
      </c>
      <c r="J513" s="79">
        <f t="shared" si="7"/>
        <v>339.39209030929402</v>
      </c>
    </row>
    <row r="514" spans="2:10" x14ac:dyDescent="0.25">
      <c r="B514" s="76"/>
      <c r="C514" s="77"/>
      <c r="D514" s="97" t="s">
        <v>520</v>
      </c>
      <c r="E514" s="91">
        <v>7.37</v>
      </c>
      <c r="F514" s="91">
        <v>1960</v>
      </c>
      <c r="G514" s="80">
        <f>'Unit Prices'!$D$33</f>
        <v>5473.2205484153919</v>
      </c>
      <c r="H514" s="99">
        <v>13288.27</v>
      </c>
      <c r="I514" s="26">
        <v>824</v>
      </c>
      <c r="J514" s="79">
        <f t="shared" si="7"/>
        <v>339.39209030929402</v>
      </c>
    </row>
    <row r="515" spans="2:10" x14ac:dyDescent="0.25">
      <c r="B515" s="76"/>
      <c r="C515" s="77"/>
      <c r="D515" s="97" t="s">
        <v>526</v>
      </c>
      <c r="E515" s="91">
        <v>8</v>
      </c>
      <c r="F515" s="91">
        <v>1960</v>
      </c>
      <c r="G515" s="80">
        <f>'Unit Prices'!$D$33</f>
        <v>5473.2205484153919</v>
      </c>
      <c r="H515" s="99">
        <v>13288.27</v>
      </c>
      <c r="I515" s="26">
        <v>824</v>
      </c>
      <c r="J515" s="79">
        <f t="shared" si="7"/>
        <v>339.39209030929402</v>
      </c>
    </row>
    <row r="516" spans="2:10" x14ac:dyDescent="0.25">
      <c r="B516" s="76"/>
      <c r="C516" s="77"/>
      <c r="D516" s="97" t="s">
        <v>525</v>
      </c>
      <c r="E516" s="91">
        <v>7.43</v>
      </c>
      <c r="F516" s="91">
        <v>1960</v>
      </c>
      <c r="G516" s="80">
        <f>'Unit Prices'!$D$33</f>
        <v>5473.2205484153919</v>
      </c>
      <c r="H516" s="99">
        <v>13288.27</v>
      </c>
      <c r="I516" s="26">
        <v>824</v>
      </c>
      <c r="J516" s="79">
        <f t="shared" si="7"/>
        <v>339.39209030929402</v>
      </c>
    </row>
    <row r="517" spans="2:10" x14ac:dyDescent="0.25">
      <c r="B517" s="76"/>
      <c r="C517" s="77"/>
      <c r="D517" s="97" t="s">
        <v>484</v>
      </c>
      <c r="E517" s="91">
        <v>8</v>
      </c>
      <c r="F517" s="91">
        <v>1960</v>
      </c>
      <c r="G517" s="80">
        <f>'Unit Prices'!$D$33</f>
        <v>5473.2205484153919</v>
      </c>
      <c r="H517" s="99">
        <v>13288.27</v>
      </c>
      <c r="I517" s="26">
        <v>824</v>
      </c>
      <c r="J517" s="79">
        <f t="shared" si="7"/>
        <v>339.39209030929402</v>
      </c>
    </row>
    <row r="518" spans="2:10" x14ac:dyDescent="0.25">
      <c r="B518" s="76"/>
      <c r="C518" s="77"/>
      <c r="D518" s="97" t="s">
        <v>409</v>
      </c>
      <c r="E518" s="91">
        <v>6.53</v>
      </c>
      <c r="F518" s="91">
        <v>1960</v>
      </c>
      <c r="G518" s="80">
        <f>'Unit Prices'!$D$33</f>
        <v>5473.2205484153919</v>
      </c>
      <c r="H518" s="99">
        <v>13288.27</v>
      </c>
      <c r="I518" s="26">
        <v>824</v>
      </c>
      <c r="J518" s="79">
        <f t="shared" ref="J518:J581" si="8">G518*I518/H518</f>
        <v>339.39209030929402</v>
      </c>
    </row>
    <row r="519" spans="2:10" x14ac:dyDescent="0.25">
      <c r="B519" s="76"/>
      <c r="C519" s="77"/>
      <c r="D519" s="97" t="s">
        <v>410</v>
      </c>
      <c r="E519" s="91">
        <v>6.52</v>
      </c>
      <c r="F519" s="91">
        <v>1960</v>
      </c>
      <c r="G519" s="80">
        <f>'Unit Prices'!$D$33</f>
        <v>5473.2205484153919</v>
      </c>
      <c r="H519" s="99">
        <v>13288.27</v>
      </c>
      <c r="I519" s="26">
        <v>824</v>
      </c>
      <c r="J519" s="79">
        <f t="shared" si="8"/>
        <v>339.39209030929402</v>
      </c>
    </row>
    <row r="520" spans="2:10" x14ac:dyDescent="0.25">
      <c r="B520" s="76"/>
      <c r="C520" s="77"/>
      <c r="D520" s="97" t="s">
        <v>171</v>
      </c>
      <c r="E520" s="91">
        <v>6.54</v>
      </c>
      <c r="F520" s="91">
        <v>1960</v>
      </c>
      <c r="G520" s="80">
        <f>'Unit Prices'!$D$33</f>
        <v>5473.2205484153919</v>
      </c>
      <c r="H520" s="99">
        <v>13288.27</v>
      </c>
      <c r="I520" s="26">
        <v>824</v>
      </c>
      <c r="J520" s="79">
        <f t="shared" si="8"/>
        <v>339.39209030929402</v>
      </c>
    </row>
    <row r="521" spans="2:10" x14ac:dyDescent="0.25">
      <c r="B521" s="76"/>
      <c r="C521" s="77"/>
      <c r="D521" s="97" t="s">
        <v>170</v>
      </c>
      <c r="E521" s="91">
        <v>8</v>
      </c>
      <c r="F521" s="91">
        <v>1960</v>
      </c>
      <c r="G521" s="80">
        <f>'Unit Prices'!$D$33</f>
        <v>5473.2205484153919</v>
      </c>
      <c r="H521" s="99">
        <v>13288.27</v>
      </c>
      <c r="I521" s="26">
        <v>824</v>
      </c>
      <c r="J521" s="79">
        <f t="shared" si="8"/>
        <v>339.39209030929402</v>
      </c>
    </row>
    <row r="522" spans="2:10" x14ac:dyDescent="0.25">
      <c r="B522" s="76"/>
      <c r="C522" s="77"/>
      <c r="D522" s="97" t="s">
        <v>361</v>
      </c>
      <c r="E522" s="91">
        <v>5</v>
      </c>
      <c r="F522" s="91">
        <v>1960</v>
      </c>
      <c r="G522" s="80">
        <f>'Unit Prices'!$D$33</f>
        <v>5473.2205484153919</v>
      </c>
      <c r="H522" s="99">
        <v>13288.27</v>
      </c>
      <c r="I522" s="26">
        <v>824</v>
      </c>
      <c r="J522" s="79">
        <f t="shared" si="8"/>
        <v>339.39209030929402</v>
      </c>
    </row>
    <row r="523" spans="2:10" x14ac:dyDescent="0.25">
      <c r="B523" s="76"/>
      <c r="C523" s="77"/>
      <c r="D523" s="97" t="s">
        <v>407</v>
      </c>
      <c r="E523" s="91">
        <v>8</v>
      </c>
      <c r="F523" s="91">
        <v>1960</v>
      </c>
      <c r="G523" s="80">
        <f>'Unit Prices'!$D$33</f>
        <v>5473.2205484153919</v>
      </c>
      <c r="H523" s="99">
        <v>13288.27</v>
      </c>
      <c r="I523" s="26">
        <v>824</v>
      </c>
      <c r="J523" s="79">
        <f t="shared" si="8"/>
        <v>339.39209030929402</v>
      </c>
    </row>
    <row r="524" spans="2:10" x14ac:dyDescent="0.25">
      <c r="B524" s="76"/>
      <c r="C524" s="77"/>
      <c r="D524" s="97" t="s">
        <v>582</v>
      </c>
      <c r="E524" s="91">
        <v>8</v>
      </c>
      <c r="F524" s="91">
        <v>1960</v>
      </c>
      <c r="G524" s="80">
        <f>'Unit Prices'!$D$33</f>
        <v>5473.2205484153919</v>
      </c>
      <c r="H524" s="99">
        <v>13288.27</v>
      </c>
      <c r="I524" s="26">
        <v>824</v>
      </c>
      <c r="J524" s="79">
        <f t="shared" si="8"/>
        <v>339.39209030929402</v>
      </c>
    </row>
    <row r="525" spans="2:10" x14ac:dyDescent="0.25">
      <c r="B525" s="76"/>
      <c r="C525" s="77"/>
      <c r="D525" s="97" t="s">
        <v>584</v>
      </c>
      <c r="E525" s="91">
        <v>8</v>
      </c>
      <c r="F525" s="91">
        <v>1960</v>
      </c>
      <c r="G525" s="80">
        <f>'Unit Prices'!$D$33</f>
        <v>5473.2205484153919</v>
      </c>
      <c r="H525" s="99">
        <v>13288.27</v>
      </c>
      <c r="I525" s="26">
        <v>824</v>
      </c>
      <c r="J525" s="79">
        <f t="shared" si="8"/>
        <v>339.39209030929402</v>
      </c>
    </row>
    <row r="526" spans="2:10" x14ac:dyDescent="0.25">
      <c r="B526" s="76"/>
      <c r="C526" s="77"/>
      <c r="D526" s="97" t="s">
        <v>583</v>
      </c>
      <c r="E526" s="91">
        <v>8</v>
      </c>
      <c r="F526" s="91">
        <v>1960</v>
      </c>
      <c r="G526" s="80">
        <f>'Unit Prices'!$D$33</f>
        <v>5473.2205484153919</v>
      </c>
      <c r="H526" s="99">
        <v>13288.27</v>
      </c>
      <c r="I526" s="26">
        <v>824</v>
      </c>
      <c r="J526" s="79">
        <f t="shared" si="8"/>
        <v>339.39209030929402</v>
      </c>
    </row>
    <row r="527" spans="2:10" x14ac:dyDescent="0.25">
      <c r="B527" s="76"/>
      <c r="C527" s="77"/>
      <c r="D527" s="97" t="s">
        <v>228</v>
      </c>
      <c r="E527" s="91">
        <v>10.57</v>
      </c>
      <c r="F527" s="91">
        <v>1960</v>
      </c>
      <c r="G527" s="80">
        <f>'Unit Prices'!$D$33+(E527-8)*'Unit Prices'!$D$34</f>
        <v>6580.280760268487</v>
      </c>
      <c r="H527" s="99">
        <v>13288.27</v>
      </c>
      <c r="I527" s="26">
        <v>824</v>
      </c>
      <c r="J527" s="79">
        <f t="shared" si="8"/>
        <v>408.04042561305823</v>
      </c>
    </row>
    <row r="528" spans="2:10" x14ac:dyDescent="0.25">
      <c r="B528" s="76"/>
      <c r="C528" s="77"/>
      <c r="D528" s="97" t="s">
        <v>524</v>
      </c>
      <c r="E528" s="91">
        <v>8</v>
      </c>
      <c r="F528" s="91">
        <v>1960</v>
      </c>
      <c r="G528" s="80">
        <f>'Unit Prices'!$D$33</f>
        <v>5473.2205484153919</v>
      </c>
      <c r="H528" s="99">
        <v>13288.27</v>
      </c>
      <c r="I528" s="26">
        <v>824</v>
      </c>
      <c r="J528" s="79">
        <f t="shared" si="8"/>
        <v>339.39209030929402</v>
      </c>
    </row>
    <row r="529" spans="2:10" x14ac:dyDescent="0.25">
      <c r="B529" s="76"/>
      <c r="C529" s="77"/>
      <c r="D529" s="97" t="s">
        <v>335</v>
      </c>
      <c r="E529" s="91">
        <v>6.63</v>
      </c>
      <c r="F529" s="91">
        <v>1960</v>
      </c>
      <c r="G529" s="80">
        <f>'Unit Prices'!$D$33</f>
        <v>5473.2205484153919</v>
      </c>
      <c r="H529" s="99">
        <v>13288.27</v>
      </c>
      <c r="I529" s="26">
        <v>824</v>
      </c>
      <c r="J529" s="79">
        <f t="shared" si="8"/>
        <v>339.39209030929402</v>
      </c>
    </row>
    <row r="530" spans="2:10" x14ac:dyDescent="0.25">
      <c r="B530" s="76"/>
      <c r="C530" s="77"/>
      <c r="D530" s="97" t="s">
        <v>285</v>
      </c>
      <c r="E530" s="91">
        <v>6.39</v>
      </c>
      <c r="F530" s="91">
        <v>1960</v>
      </c>
      <c r="G530" s="80">
        <f>'Unit Prices'!$D$33</f>
        <v>5473.2205484153919</v>
      </c>
      <c r="H530" s="99">
        <v>13288.27</v>
      </c>
      <c r="I530" s="26">
        <v>824</v>
      </c>
      <c r="J530" s="79">
        <f t="shared" si="8"/>
        <v>339.39209030929402</v>
      </c>
    </row>
    <row r="531" spans="2:10" x14ac:dyDescent="0.25">
      <c r="B531" s="76"/>
      <c r="C531" s="77"/>
      <c r="D531" s="97" t="s">
        <v>284</v>
      </c>
      <c r="E531" s="91">
        <v>5.15</v>
      </c>
      <c r="F531" s="91">
        <v>1960</v>
      </c>
      <c r="G531" s="80">
        <f>'Unit Prices'!$D$33</f>
        <v>5473.2205484153919</v>
      </c>
      <c r="H531" s="99">
        <v>13288.27</v>
      </c>
      <c r="I531" s="26">
        <v>824</v>
      </c>
      <c r="J531" s="79">
        <f t="shared" si="8"/>
        <v>339.39209030929402</v>
      </c>
    </row>
    <row r="532" spans="2:10" x14ac:dyDescent="0.25">
      <c r="B532" s="76"/>
      <c r="C532" s="77"/>
      <c r="D532" s="97" t="s">
        <v>362</v>
      </c>
      <c r="E532" s="91">
        <v>8</v>
      </c>
      <c r="F532" s="91">
        <v>1960</v>
      </c>
      <c r="G532" s="80">
        <f>'Unit Prices'!$D$33</f>
        <v>5473.2205484153919</v>
      </c>
      <c r="H532" s="99">
        <v>13288.27</v>
      </c>
      <c r="I532" s="26">
        <v>824</v>
      </c>
      <c r="J532" s="79">
        <f t="shared" si="8"/>
        <v>339.39209030929402</v>
      </c>
    </row>
    <row r="533" spans="2:10" x14ac:dyDescent="0.25">
      <c r="B533" s="76"/>
      <c r="C533" s="77"/>
      <c r="D533" s="97" t="s">
        <v>200</v>
      </c>
      <c r="E533" s="91">
        <v>7.1</v>
      </c>
      <c r="F533" s="91">
        <v>1960</v>
      </c>
      <c r="G533" s="80">
        <f>'Unit Prices'!$D$33</f>
        <v>5473.2205484153919</v>
      </c>
      <c r="H533" s="99">
        <v>13288.27</v>
      </c>
      <c r="I533" s="26">
        <v>824</v>
      </c>
      <c r="J533" s="79">
        <f t="shared" si="8"/>
        <v>339.39209030929402</v>
      </c>
    </row>
    <row r="534" spans="2:10" x14ac:dyDescent="0.25">
      <c r="B534" s="76"/>
      <c r="C534" s="77"/>
      <c r="D534" s="97" t="s">
        <v>198</v>
      </c>
      <c r="E534" s="91">
        <v>6.14</v>
      </c>
      <c r="F534" s="92">
        <v>34516</v>
      </c>
      <c r="G534" s="80">
        <f>'Unit Prices'!$D$33</f>
        <v>5473.2205484153919</v>
      </c>
      <c r="H534" s="99">
        <v>13288.27</v>
      </c>
      <c r="I534" s="26">
        <v>5409</v>
      </c>
      <c r="J534" s="79">
        <f t="shared" si="8"/>
        <v>2227.8784180618586</v>
      </c>
    </row>
    <row r="535" spans="2:10" x14ac:dyDescent="0.25">
      <c r="B535" s="76"/>
      <c r="C535" s="77"/>
      <c r="D535" s="97" t="s">
        <v>201</v>
      </c>
      <c r="E535" s="91">
        <v>6.74</v>
      </c>
      <c r="F535" s="92">
        <v>34516</v>
      </c>
      <c r="G535" s="80">
        <f>'Unit Prices'!$D$33</f>
        <v>5473.2205484153919</v>
      </c>
      <c r="H535" s="99">
        <v>13288.27</v>
      </c>
      <c r="I535" s="26">
        <v>5409</v>
      </c>
      <c r="J535" s="79">
        <f t="shared" si="8"/>
        <v>2227.8784180618586</v>
      </c>
    </row>
    <row r="536" spans="2:10" x14ac:dyDescent="0.25">
      <c r="B536" s="76"/>
      <c r="C536" s="77"/>
      <c r="D536" s="97" t="s">
        <v>197</v>
      </c>
      <c r="E536" s="91">
        <v>5.42</v>
      </c>
      <c r="F536" s="91">
        <v>1960</v>
      </c>
      <c r="G536" s="80">
        <f>'Unit Prices'!$D$33</f>
        <v>5473.2205484153919</v>
      </c>
      <c r="H536" s="99">
        <v>13288.27</v>
      </c>
      <c r="I536" s="26">
        <v>824</v>
      </c>
      <c r="J536" s="79">
        <f t="shared" si="8"/>
        <v>339.39209030929402</v>
      </c>
    </row>
    <row r="537" spans="2:10" x14ac:dyDescent="0.25">
      <c r="B537" s="76"/>
      <c r="C537" s="77"/>
      <c r="D537" s="97" t="s">
        <v>199</v>
      </c>
      <c r="E537" s="91">
        <v>8</v>
      </c>
      <c r="F537" s="91">
        <v>1960</v>
      </c>
      <c r="G537" s="80">
        <f>'Unit Prices'!$D$33</f>
        <v>5473.2205484153919</v>
      </c>
      <c r="H537" s="99">
        <v>13288.27</v>
      </c>
      <c r="I537" s="26">
        <v>824</v>
      </c>
      <c r="J537" s="79">
        <f t="shared" si="8"/>
        <v>339.39209030929402</v>
      </c>
    </row>
    <row r="538" spans="2:10" x14ac:dyDescent="0.25">
      <c r="B538" s="76"/>
      <c r="C538" s="77"/>
      <c r="D538" s="97" t="s">
        <v>810</v>
      </c>
      <c r="E538" s="91">
        <v>8</v>
      </c>
      <c r="F538" s="91">
        <v>1960</v>
      </c>
      <c r="G538" s="80">
        <f>'Unit Prices'!$D$33</f>
        <v>5473.2205484153919</v>
      </c>
      <c r="H538" s="99">
        <v>13288.27</v>
      </c>
      <c r="I538" s="26">
        <v>824</v>
      </c>
      <c r="J538" s="79">
        <f t="shared" si="8"/>
        <v>339.39209030929402</v>
      </c>
    </row>
    <row r="539" spans="2:10" x14ac:dyDescent="0.25">
      <c r="B539" s="76"/>
      <c r="C539" s="77"/>
      <c r="D539" s="97" t="s">
        <v>753</v>
      </c>
      <c r="E539" s="91">
        <v>8</v>
      </c>
      <c r="F539" s="91">
        <v>1960</v>
      </c>
      <c r="G539" s="80">
        <f>'Unit Prices'!$D$33</f>
        <v>5473.2205484153919</v>
      </c>
      <c r="H539" s="99">
        <v>13288.27</v>
      </c>
      <c r="I539" s="26">
        <v>824</v>
      </c>
      <c r="J539" s="79">
        <f t="shared" si="8"/>
        <v>339.39209030929402</v>
      </c>
    </row>
    <row r="540" spans="2:10" x14ac:dyDescent="0.25">
      <c r="B540" s="76"/>
      <c r="C540" s="77"/>
      <c r="D540" s="97" t="s">
        <v>760</v>
      </c>
      <c r="E540" s="91">
        <v>3.89</v>
      </c>
      <c r="F540" s="91">
        <v>1960</v>
      </c>
      <c r="G540" s="80">
        <f>'Unit Prices'!$D$33</f>
        <v>5473.2205484153919</v>
      </c>
      <c r="H540" s="99">
        <v>13288.27</v>
      </c>
      <c r="I540" s="26">
        <v>824</v>
      </c>
      <c r="J540" s="79">
        <f t="shared" si="8"/>
        <v>339.39209030929402</v>
      </c>
    </row>
    <row r="541" spans="2:10" x14ac:dyDescent="0.25">
      <c r="B541" s="76"/>
      <c r="C541" s="77"/>
      <c r="D541" s="97" t="s">
        <v>312</v>
      </c>
      <c r="E541" s="91">
        <v>3.67</v>
      </c>
      <c r="F541" s="91">
        <v>1960</v>
      </c>
      <c r="G541" s="80">
        <f>'Unit Prices'!$D$33</f>
        <v>5473.2205484153919</v>
      </c>
      <c r="H541" s="99">
        <v>13288.27</v>
      </c>
      <c r="I541" s="26">
        <v>824</v>
      </c>
      <c r="J541" s="79">
        <f t="shared" si="8"/>
        <v>339.39209030929402</v>
      </c>
    </row>
    <row r="542" spans="2:10" x14ac:dyDescent="0.25">
      <c r="B542" s="76"/>
      <c r="C542" s="77"/>
      <c r="D542" s="97" t="s">
        <v>311</v>
      </c>
      <c r="E542" s="91">
        <v>3.79</v>
      </c>
      <c r="F542" s="91">
        <v>1960</v>
      </c>
      <c r="G542" s="80">
        <f>'Unit Prices'!$D$33</f>
        <v>5473.2205484153919</v>
      </c>
      <c r="H542" s="99">
        <v>13288.27</v>
      </c>
      <c r="I542" s="26">
        <v>824</v>
      </c>
      <c r="J542" s="79">
        <f t="shared" si="8"/>
        <v>339.39209030929402</v>
      </c>
    </row>
    <row r="543" spans="2:10" x14ac:dyDescent="0.25">
      <c r="B543" s="76"/>
      <c r="C543" s="77"/>
      <c r="D543" s="97" t="s">
        <v>631</v>
      </c>
      <c r="E543" s="91">
        <v>12.51</v>
      </c>
      <c r="F543" s="91">
        <v>1960</v>
      </c>
      <c r="G543" s="80">
        <f>'Unit Prices'!$D$33+(E543-8)*'Unit Prices'!$D$34</f>
        <v>7415.9604532626518</v>
      </c>
      <c r="H543" s="99">
        <v>13288.27</v>
      </c>
      <c r="I543" s="26">
        <v>824</v>
      </c>
      <c r="J543" s="79">
        <f t="shared" si="8"/>
        <v>459.86056977231988</v>
      </c>
    </row>
    <row r="544" spans="2:10" x14ac:dyDescent="0.25">
      <c r="B544" s="76"/>
      <c r="C544" s="77"/>
      <c r="D544" s="97" t="s">
        <v>313</v>
      </c>
      <c r="E544" s="91">
        <v>4.79</v>
      </c>
      <c r="F544" s="91">
        <v>1960</v>
      </c>
      <c r="G544" s="80">
        <f>'Unit Prices'!$D$33</f>
        <v>5473.2205484153919</v>
      </c>
      <c r="H544" s="99">
        <v>13288.27</v>
      </c>
      <c r="I544" s="26">
        <v>824</v>
      </c>
      <c r="J544" s="79">
        <f t="shared" si="8"/>
        <v>339.39209030929402</v>
      </c>
    </row>
    <row r="545" spans="2:10" x14ac:dyDescent="0.25">
      <c r="B545" s="76"/>
      <c r="C545" s="77"/>
      <c r="D545" s="97" t="s">
        <v>314</v>
      </c>
      <c r="E545" s="91">
        <v>3.9</v>
      </c>
      <c r="F545" s="91">
        <v>1960</v>
      </c>
      <c r="G545" s="80">
        <f>'Unit Prices'!$D$33</f>
        <v>5473.2205484153919</v>
      </c>
      <c r="H545" s="99">
        <v>13288.27</v>
      </c>
      <c r="I545" s="26">
        <v>824</v>
      </c>
      <c r="J545" s="79">
        <f t="shared" si="8"/>
        <v>339.39209030929402</v>
      </c>
    </row>
    <row r="546" spans="2:10" x14ac:dyDescent="0.25">
      <c r="B546" s="76"/>
      <c r="C546" s="77"/>
      <c r="D546" s="97" t="s">
        <v>759</v>
      </c>
      <c r="E546" s="91">
        <v>3.93</v>
      </c>
      <c r="F546" s="91">
        <v>1960</v>
      </c>
      <c r="G546" s="80">
        <f>'Unit Prices'!$D$33</f>
        <v>5473.2205484153919</v>
      </c>
      <c r="H546" s="99">
        <v>13288.27</v>
      </c>
      <c r="I546" s="26">
        <v>824</v>
      </c>
      <c r="J546" s="79">
        <f t="shared" si="8"/>
        <v>339.39209030929402</v>
      </c>
    </row>
    <row r="547" spans="2:10" x14ac:dyDescent="0.25">
      <c r="B547" s="76"/>
      <c r="C547" s="77"/>
      <c r="D547" s="97" t="s">
        <v>310</v>
      </c>
      <c r="E547" s="91">
        <v>3.67</v>
      </c>
      <c r="F547" s="91">
        <v>1960</v>
      </c>
      <c r="G547" s="80">
        <f>'Unit Prices'!$D$33</f>
        <v>5473.2205484153919</v>
      </c>
      <c r="H547" s="99">
        <v>13288.27</v>
      </c>
      <c r="I547" s="26">
        <v>824</v>
      </c>
      <c r="J547" s="79">
        <f t="shared" si="8"/>
        <v>339.39209030929402</v>
      </c>
    </row>
    <row r="548" spans="2:10" x14ac:dyDescent="0.25">
      <c r="B548" s="76"/>
      <c r="C548" s="77"/>
      <c r="D548" s="97" t="s">
        <v>309</v>
      </c>
      <c r="E548" s="91">
        <v>2.88</v>
      </c>
      <c r="F548" s="91">
        <v>1960</v>
      </c>
      <c r="G548" s="80">
        <f>'Unit Prices'!$D$33</f>
        <v>5473.2205484153919</v>
      </c>
      <c r="H548" s="99">
        <v>13288.27</v>
      </c>
      <c r="I548" s="26">
        <v>824</v>
      </c>
      <c r="J548" s="79">
        <f t="shared" si="8"/>
        <v>339.39209030929402</v>
      </c>
    </row>
    <row r="549" spans="2:10" x14ac:dyDescent="0.25">
      <c r="B549" s="76"/>
      <c r="C549" s="77"/>
      <c r="D549" s="97" t="s">
        <v>331</v>
      </c>
      <c r="E549" s="91">
        <v>4.05</v>
      </c>
      <c r="F549" s="91">
        <v>1960</v>
      </c>
      <c r="G549" s="80">
        <f>'Unit Prices'!$D$33</f>
        <v>5473.2205484153919</v>
      </c>
      <c r="H549" s="99">
        <v>13288.27</v>
      </c>
      <c r="I549" s="26">
        <v>824</v>
      </c>
      <c r="J549" s="79">
        <f t="shared" si="8"/>
        <v>339.39209030929402</v>
      </c>
    </row>
    <row r="550" spans="2:10" x14ac:dyDescent="0.25">
      <c r="B550" s="76"/>
      <c r="C550" s="77"/>
      <c r="D550" s="97" t="s">
        <v>761</v>
      </c>
      <c r="E550" s="91">
        <v>6.75</v>
      </c>
      <c r="F550" s="91">
        <v>1960</v>
      </c>
      <c r="G550" s="80">
        <f>'Unit Prices'!$D$33</f>
        <v>5473.2205484153919</v>
      </c>
      <c r="H550" s="99">
        <v>13288.27</v>
      </c>
      <c r="I550" s="26">
        <v>824</v>
      </c>
      <c r="J550" s="79">
        <f t="shared" si="8"/>
        <v>339.39209030929402</v>
      </c>
    </row>
    <row r="551" spans="2:10" x14ac:dyDescent="0.25">
      <c r="B551" s="76"/>
      <c r="C551" s="77"/>
      <c r="D551" s="97" t="s">
        <v>751</v>
      </c>
      <c r="E551" s="91">
        <v>7.65</v>
      </c>
      <c r="F551" s="91">
        <v>1960</v>
      </c>
      <c r="G551" s="80">
        <f>'Unit Prices'!$D$33</f>
        <v>5473.2205484153919</v>
      </c>
      <c r="H551" s="99">
        <v>13288.27</v>
      </c>
      <c r="I551" s="26">
        <v>824</v>
      </c>
      <c r="J551" s="79">
        <f t="shared" si="8"/>
        <v>339.39209030929402</v>
      </c>
    </row>
    <row r="552" spans="2:10" x14ac:dyDescent="0.25">
      <c r="B552" s="76"/>
      <c r="C552" s="77"/>
      <c r="D552" s="97" t="s">
        <v>693</v>
      </c>
      <c r="E552" s="91">
        <v>8.19</v>
      </c>
      <c r="F552" s="91">
        <v>1960</v>
      </c>
      <c r="G552" s="80">
        <f>'Unit Prices'!$D$33+(E552-8)*'Unit Prices'!$D$34</f>
        <v>5555.0654668014186</v>
      </c>
      <c r="H552" s="99">
        <v>13288.27</v>
      </c>
      <c r="I552" s="26">
        <v>824</v>
      </c>
      <c r="J552" s="79">
        <f t="shared" si="8"/>
        <v>344.46725906715989</v>
      </c>
    </row>
    <row r="553" spans="2:10" x14ac:dyDescent="0.25">
      <c r="B553" s="76"/>
      <c r="C553" s="77"/>
      <c r="D553" s="97" t="s">
        <v>656</v>
      </c>
      <c r="E553" s="91">
        <v>7.81</v>
      </c>
      <c r="F553" s="91">
        <v>1960</v>
      </c>
      <c r="G553" s="80">
        <f>'Unit Prices'!$D$33</f>
        <v>5473.2205484153919</v>
      </c>
      <c r="H553" s="99">
        <v>13288.27</v>
      </c>
      <c r="I553" s="26">
        <v>824</v>
      </c>
      <c r="J553" s="79">
        <f t="shared" si="8"/>
        <v>339.39209030929402</v>
      </c>
    </row>
    <row r="554" spans="2:10" x14ac:dyDescent="0.25">
      <c r="B554" s="76"/>
      <c r="C554" s="77"/>
      <c r="D554" s="97" t="s">
        <v>641</v>
      </c>
      <c r="E554" s="91">
        <v>9.9</v>
      </c>
      <c r="F554" s="91">
        <v>1960</v>
      </c>
      <c r="G554" s="80">
        <f>'Unit Prices'!$D$33+(E554-8)*'Unit Prices'!$D$34</f>
        <v>6291.6697322756572</v>
      </c>
      <c r="H554" s="99">
        <v>13288.27</v>
      </c>
      <c r="I554" s="26">
        <v>824</v>
      </c>
      <c r="J554" s="79">
        <f t="shared" si="8"/>
        <v>390.14377788795241</v>
      </c>
    </row>
    <row r="555" spans="2:10" x14ac:dyDescent="0.25">
      <c r="B555" s="76"/>
      <c r="C555" s="77"/>
      <c r="D555" s="97" t="s">
        <v>655</v>
      </c>
      <c r="E555" s="91">
        <v>5.5</v>
      </c>
      <c r="F555" s="91">
        <v>1960</v>
      </c>
      <c r="G555" s="80">
        <f>'Unit Prices'!$D$33</f>
        <v>5473.2205484153919</v>
      </c>
      <c r="H555" s="99">
        <v>13288.27</v>
      </c>
      <c r="I555" s="26">
        <v>824</v>
      </c>
      <c r="J555" s="79">
        <f t="shared" si="8"/>
        <v>339.39209030929402</v>
      </c>
    </row>
    <row r="556" spans="2:10" x14ac:dyDescent="0.25">
      <c r="B556" s="76"/>
      <c r="C556" s="77"/>
      <c r="D556" s="97" t="s">
        <v>539</v>
      </c>
      <c r="E556" s="91">
        <v>7.68</v>
      </c>
      <c r="F556" s="91">
        <v>1960</v>
      </c>
      <c r="G556" s="80">
        <f>'Unit Prices'!$D$33</f>
        <v>5473.2205484153919</v>
      </c>
      <c r="H556" s="99">
        <v>13288.27</v>
      </c>
      <c r="I556" s="26">
        <v>824</v>
      </c>
      <c r="J556" s="79">
        <f t="shared" si="8"/>
        <v>339.39209030929402</v>
      </c>
    </row>
    <row r="557" spans="2:10" x14ac:dyDescent="0.25">
      <c r="B557" s="76"/>
      <c r="C557" s="77"/>
      <c r="D557" s="97" t="s">
        <v>538</v>
      </c>
      <c r="E557" s="91">
        <v>8</v>
      </c>
      <c r="F557" s="91">
        <v>1960</v>
      </c>
      <c r="G557" s="80">
        <f>'Unit Prices'!$D$33</f>
        <v>5473.2205484153919</v>
      </c>
      <c r="H557" s="99">
        <v>13288.27</v>
      </c>
      <c r="I557" s="26">
        <v>824</v>
      </c>
      <c r="J557" s="79">
        <f t="shared" si="8"/>
        <v>339.39209030929402</v>
      </c>
    </row>
    <row r="558" spans="2:10" x14ac:dyDescent="0.25">
      <c r="B558" s="76"/>
      <c r="C558" s="77"/>
      <c r="D558" s="97" t="s">
        <v>742</v>
      </c>
      <c r="E558" s="91">
        <v>8.49</v>
      </c>
      <c r="F558" s="91">
        <v>1960</v>
      </c>
      <c r="G558" s="80">
        <f>'Unit Prices'!$D$33+(E558-8)*'Unit Prices'!$D$34</f>
        <v>5684.2942853056711</v>
      </c>
      <c r="H558" s="99">
        <v>13288.27</v>
      </c>
      <c r="I558" s="26">
        <v>824</v>
      </c>
      <c r="J558" s="79">
        <f t="shared" si="8"/>
        <v>352.48068342168489</v>
      </c>
    </row>
    <row r="559" spans="2:10" x14ac:dyDescent="0.25">
      <c r="B559" s="76"/>
      <c r="C559" s="77"/>
      <c r="D559" s="97" t="s">
        <v>774</v>
      </c>
      <c r="E559" s="91">
        <v>10.26</v>
      </c>
      <c r="F559" s="91">
        <v>1960</v>
      </c>
      <c r="G559" s="80">
        <f>'Unit Prices'!$D$33+(E559-8)*'Unit Prices'!$D$34</f>
        <v>6446.7443144807594</v>
      </c>
      <c r="H559" s="99">
        <v>13288.27</v>
      </c>
      <c r="I559" s="26">
        <v>824</v>
      </c>
      <c r="J559" s="79">
        <f t="shared" si="8"/>
        <v>399.75988711338238</v>
      </c>
    </row>
    <row r="560" spans="2:10" x14ac:dyDescent="0.25">
      <c r="B560" s="76"/>
      <c r="C560" s="77"/>
      <c r="D560" s="97" t="s">
        <v>741</v>
      </c>
      <c r="E560" s="91">
        <v>10.16</v>
      </c>
      <c r="F560" s="91">
        <v>1960</v>
      </c>
      <c r="G560" s="80">
        <f>'Unit Prices'!$D$33+(E560-8)*'Unit Prices'!$D$34</f>
        <v>6403.6680416460085</v>
      </c>
      <c r="H560" s="99">
        <v>13288.27</v>
      </c>
      <c r="I560" s="26">
        <v>824</v>
      </c>
      <c r="J560" s="79">
        <f t="shared" si="8"/>
        <v>397.08874566187399</v>
      </c>
    </row>
    <row r="561" spans="2:10" x14ac:dyDescent="0.25">
      <c r="B561" s="76"/>
      <c r="C561" s="77"/>
      <c r="D561" s="97" t="s">
        <v>589</v>
      </c>
      <c r="E561" s="91">
        <v>8.41</v>
      </c>
      <c r="F561" s="91">
        <v>1960</v>
      </c>
      <c r="G561" s="80">
        <f>'Unit Prices'!$D$33+(E561-8)*'Unit Prices'!$D$34</f>
        <v>5649.8332670378704</v>
      </c>
      <c r="H561" s="99">
        <v>13288.27</v>
      </c>
      <c r="I561" s="26">
        <v>824</v>
      </c>
      <c r="J561" s="79">
        <f t="shared" si="8"/>
        <v>350.34377026047827</v>
      </c>
    </row>
    <row r="562" spans="2:10" x14ac:dyDescent="0.25">
      <c r="B562" s="76"/>
      <c r="C562" s="77"/>
      <c r="D562" s="97" t="s">
        <v>455</v>
      </c>
      <c r="E562" s="91">
        <v>7.75</v>
      </c>
      <c r="F562" s="91">
        <v>1960</v>
      </c>
      <c r="G562" s="80">
        <f>'Unit Prices'!$D$33</f>
        <v>5473.2205484153919</v>
      </c>
      <c r="H562" s="99">
        <v>13288.27</v>
      </c>
      <c r="I562" s="26">
        <v>824</v>
      </c>
      <c r="J562" s="79">
        <f t="shared" si="8"/>
        <v>339.39209030929402</v>
      </c>
    </row>
    <row r="563" spans="2:10" x14ac:dyDescent="0.25">
      <c r="B563" s="76"/>
      <c r="C563" s="77"/>
      <c r="D563" s="97" t="s">
        <v>454</v>
      </c>
      <c r="E563" s="91">
        <v>6.01</v>
      </c>
      <c r="F563" s="91">
        <v>1960</v>
      </c>
      <c r="G563" s="80">
        <f>'Unit Prices'!$D$33</f>
        <v>5473.2205484153919</v>
      </c>
      <c r="H563" s="99">
        <v>13288.27</v>
      </c>
      <c r="I563" s="26">
        <v>824</v>
      </c>
      <c r="J563" s="79">
        <f t="shared" si="8"/>
        <v>339.39209030929402</v>
      </c>
    </row>
    <row r="564" spans="2:10" x14ac:dyDescent="0.25">
      <c r="B564" s="76"/>
      <c r="C564" s="77"/>
      <c r="D564" s="97" t="s">
        <v>529</v>
      </c>
      <c r="E564" s="91">
        <v>9.4600000000000009</v>
      </c>
      <c r="F564" s="91">
        <v>1960</v>
      </c>
      <c r="G564" s="80">
        <f>'Unit Prices'!$D$33+(E564-8)*'Unit Prices'!$D$34</f>
        <v>6102.1341318027535</v>
      </c>
      <c r="H564" s="99">
        <v>13288.27</v>
      </c>
      <c r="I564" s="26">
        <v>824</v>
      </c>
      <c r="J564" s="79">
        <f t="shared" si="8"/>
        <v>378.39075550131571</v>
      </c>
    </row>
    <row r="565" spans="2:10" x14ac:dyDescent="0.25">
      <c r="B565" s="76"/>
      <c r="C565" s="77"/>
      <c r="D565" s="97" t="s">
        <v>566</v>
      </c>
      <c r="E565" s="91">
        <v>8</v>
      </c>
      <c r="F565" s="91">
        <v>1960</v>
      </c>
      <c r="G565" s="80">
        <f>'Unit Prices'!$D$33</f>
        <v>5473.2205484153919</v>
      </c>
      <c r="H565" s="99">
        <v>13288.27</v>
      </c>
      <c r="I565" s="26">
        <v>824</v>
      </c>
      <c r="J565" s="79">
        <f t="shared" si="8"/>
        <v>339.39209030929402</v>
      </c>
    </row>
    <row r="566" spans="2:10" x14ac:dyDescent="0.25">
      <c r="B566" s="76"/>
      <c r="C566" s="77"/>
      <c r="D566" s="97" t="s">
        <v>302</v>
      </c>
      <c r="E566" s="91">
        <v>9.2799999999999994</v>
      </c>
      <c r="F566" s="91">
        <v>1960</v>
      </c>
      <c r="G566" s="80">
        <f>'Unit Prices'!$D$33+(E566-8)*'Unit Prices'!$D$34</f>
        <v>6024.5968407002019</v>
      </c>
      <c r="H566" s="99">
        <v>13288.27</v>
      </c>
      <c r="I566" s="26">
        <v>824</v>
      </c>
      <c r="J566" s="79">
        <f t="shared" si="8"/>
        <v>373.58270088860075</v>
      </c>
    </row>
    <row r="567" spans="2:10" x14ac:dyDescent="0.25">
      <c r="B567" s="76"/>
      <c r="C567" s="77"/>
      <c r="D567" s="97" t="s">
        <v>301</v>
      </c>
      <c r="E567" s="91">
        <v>9.52</v>
      </c>
      <c r="F567" s="91">
        <v>1960</v>
      </c>
      <c r="G567" s="80">
        <f>'Unit Prices'!$D$33+(E567-8)*'Unit Prices'!$D$34</f>
        <v>6127.979895503604</v>
      </c>
      <c r="H567" s="99">
        <v>13288.27</v>
      </c>
      <c r="I567" s="26">
        <v>824</v>
      </c>
      <c r="J567" s="79">
        <f t="shared" si="8"/>
        <v>379.99344037222073</v>
      </c>
    </row>
    <row r="568" spans="2:10" x14ac:dyDescent="0.25">
      <c r="B568" s="76"/>
      <c r="C568" s="77"/>
      <c r="D568" s="97" t="s">
        <v>749</v>
      </c>
      <c r="E568" s="91">
        <v>9.32</v>
      </c>
      <c r="F568" s="91">
        <v>1960</v>
      </c>
      <c r="G568" s="80">
        <f>'Unit Prices'!$D$33+(E568-8)*'Unit Prices'!$D$34</f>
        <v>6041.8273498341023</v>
      </c>
      <c r="H568" s="99">
        <v>13288.27</v>
      </c>
      <c r="I568" s="26">
        <v>824</v>
      </c>
      <c r="J568" s="79">
        <f t="shared" si="8"/>
        <v>374.65115746920407</v>
      </c>
    </row>
    <row r="569" spans="2:10" x14ac:dyDescent="0.25">
      <c r="B569" s="76"/>
      <c r="C569" s="77"/>
      <c r="D569" s="97" t="s">
        <v>773</v>
      </c>
      <c r="E569" s="91">
        <v>11.36</v>
      </c>
      <c r="F569" s="91">
        <v>1960</v>
      </c>
      <c r="G569" s="80">
        <f>'Unit Prices'!$D$33+(E569-8)*'Unit Prices'!$D$34</f>
        <v>6920.5833156630179</v>
      </c>
      <c r="H569" s="99">
        <v>13288.27</v>
      </c>
      <c r="I569" s="26">
        <v>824</v>
      </c>
      <c r="J569" s="79">
        <f t="shared" si="8"/>
        <v>429.14244307997404</v>
      </c>
    </row>
    <row r="570" spans="2:10" x14ac:dyDescent="0.25">
      <c r="B570" s="76"/>
      <c r="C570" s="77"/>
      <c r="D570" s="97" t="s">
        <v>772</v>
      </c>
      <c r="E570" s="91">
        <v>6.98</v>
      </c>
      <c r="F570" s="91">
        <v>1960</v>
      </c>
      <c r="G570" s="80">
        <f>'Unit Prices'!$D$33</f>
        <v>5473.2205484153919</v>
      </c>
      <c r="H570" s="99">
        <v>13288.27</v>
      </c>
      <c r="I570" s="26">
        <v>824</v>
      </c>
      <c r="J570" s="79">
        <f t="shared" si="8"/>
        <v>339.39209030929402</v>
      </c>
    </row>
    <row r="571" spans="2:10" x14ac:dyDescent="0.25">
      <c r="B571" s="76"/>
      <c r="C571" s="77"/>
      <c r="D571" s="97" t="s">
        <v>740</v>
      </c>
      <c r="E571" s="91">
        <v>10.46</v>
      </c>
      <c r="F571" s="91">
        <v>1960</v>
      </c>
      <c r="G571" s="80">
        <f>'Unit Prices'!$D$33+(E571-8)*'Unit Prices'!$D$34</f>
        <v>6532.8968601502611</v>
      </c>
      <c r="H571" s="99">
        <v>13288.27</v>
      </c>
      <c r="I571" s="26">
        <v>824</v>
      </c>
      <c r="J571" s="79">
        <f t="shared" si="8"/>
        <v>405.10217001639904</v>
      </c>
    </row>
    <row r="572" spans="2:10" x14ac:dyDescent="0.25">
      <c r="B572" s="76"/>
      <c r="C572" s="77"/>
      <c r="D572" s="97" t="s">
        <v>811</v>
      </c>
      <c r="E572" s="91">
        <v>7.17</v>
      </c>
      <c r="F572" s="91">
        <v>1960</v>
      </c>
      <c r="G572" s="80">
        <f>'Unit Prices'!$D$33</f>
        <v>5473.2205484153919</v>
      </c>
      <c r="H572" s="99">
        <v>13288.27</v>
      </c>
      <c r="I572" s="26">
        <v>824</v>
      </c>
      <c r="J572" s="79">
        <f t="shared" si="8"/>
        <v>339.39209030929402</v>
      </c>
    </row>
    <row r="573" spans="2:10" x14ac:dyDescent="0.25">
      <c r="B573" s="76"/>
      <c r="C573" s="77"/>
      <c r="D573" s="97" t="s">
        <v>812</v>
      </c>
      <c r="E573" s="91">
        <v>6.7</v>
      </c>
      <c r="F573" s="91">
        <v>1960</v>
      </c>
      <c r="G573" s="80">
        <f>'Unit Prices'!$D$33</f>
        <v>5473.2205484153919</v>
      </c>
      <c r="H573" s="99">
        <v>13288.27</v>
      </c>
      <c r="I573" s="26">
        <v>824</v>
      </c>
      <c r="J573" s="79">
        <f t="shared" si="8"/>
        <v>339.39209030929402</v>
      </c>
    </row>
    <row r="574" spans="2:10" x14ac:dyDescent="0.25">
      <c r="B574" s="76"/>
      <c r="C574" s="77"/>
      <c r="D574" s="97" t="s">
        <v>567</v>
      </c>
      <c r="E574" s="91">
        <v>8</v>
      </c>
      <c r="F574" s="91">
        <v>1960</v>
      </c>
      <c r="G574" s="80">
        <f>'Unit Prices'!$D$33</f>
        <v>5473.2205484153919</v>
      </c>
      <c r="H574" s="99">
        <v>13288.27</v>
      </c>
      <c r="I574" s="26">
        <v>824</v>
      </c>
      <c r="J574" s="79">
        <f t="shared" si="8"/>
        <v>339.39209030929402</v>
      </c>
    </row>
    <row r="575" spans="2:10" x14ac:dyDescent="0.25">
      <c r="B575" s="76"/>
      <c r="C575" s="77"/>
      <c r="D575" s="97" t="s">
        <v>813</v>
      </c>
      <c r="E575" s="91">
        <v>8</v>
      </c>
      <c r="F575" s="91">
        <v>1960</v>
      </c>
      <c r="G575" s="80">
        <f>'Unit Prices'!$D$33</f>
        <v>5473.2205484153919</v>
      </c>
      <c r="H575" s="99">
        <v>13288.27</v>
      </c>
      <c r="I575" s="26">
        <v>824</v>
      </c>
      <c r="J575" s="79">
        <f t="shared" si="8"/>
        <v>339.39209030929402</v>
      </c>
    </row>
    <row r="576" spans="2:10" x14ac:dyDescent="0.25">
      <c r="B576" s="76"/>
      <c r="C576" s="77"/>
      <c r="D576" s="97" t="s">
        <v>814</v>
      </c>
      <c r="E576" s="91">
        <v>6.11</v>
      </c>
      <c r="F576" s="91">
        <v>1960</v>
      </c>
      <c r="G576" s="80">
        <f>'Unit Prices'!$D$33</f>
        <v>5473.2205484153919</v>
      </c>
      <c r="H576" s="99">
        <v>13288.27</v>
      </c>
      <c r="I576" s="26">
        <v>824</v>
      </c>
      <c r="J576" s="79">
        <f t="shared" si="8"/>
        <v>339.39209030929402</v>
      </c>
    </row>
    <row r="577" spans="2:10" x14ac:dyDescent="0.25">
      <c r="B577" s="76"/>
      <c r="C577" s="77"/>
      <c r="D577" s="97" t="s">
        <v>727</v>
      </c>
      <c r="E577" s="91">
        <v>7.77</v>
      </c>
      <c r="F577" s="91">
        <v>1960</v>
      </c>
      <c r="G577" s="80">
        <f>'Unit Prices'!$D$33</f>
        <v>5473.2205484153919</v>
      </c>
      <c r="H577" s="99">
        <v>13288.27</v>
      </c>
      <c r="I577" s="26">
        <v>824</v>
      </c>
      <c r="J577" s="79">
        <f t="shared" si="8"/>
        <v>339.39209030929402</v>
      </c>
    </row>
    <row r="578" spans="2:10" x14ac:dyDescent="0.25">
      <c r="B578" s="76"/>
      <c r="C578" s="77"/>
      <c r="D578" s="97" t="s">
        <v>601</v>
      </c>
      <c r="E578" s="91">
        <v>8.75</v>
      </c>
      <c r="F578" s="91">
        <v>1960</v>
      </c>
      <c r="G578" s="80">
        <f>'Unit Prices'!$D$33+(E578-8)*'Unit Prices'!$D$34</f>
        <v>5796.2925946760224</v>
      </c>
      <c r="H578" s="99">
        <v>13288.27</v>
      </c>
      <c r="I578" s="26">
        <v>824</v>
      </c>
      <c r="J578" s="79">
        <f t="shared" si="8"/>
        <v>359.42565119560652</v>
      </c>
    </row>
    <row r="579" spans="2:10" x14ac:dyDescent="0.25">
      <c r="B579" s="76"/>
      <c r="C579" s="77"/>
      <c r="D579" s="97" t="s">
        <v>600</v>
      </c>
      <c r="E579" s="91">
        <v>8</v>
      </c>
      <c r="F579" s="91">
        <v>1960</v>
      </c>
      <c r="G579" s="80">
        <f>'Unit Prices'!$D$33</f>
        <v>5473.2205484153919</v>
      </c>
      <c r="H579" s="99">
        <v>13288.27</v>
      </c>
      <c r="I579" s="26">
        <v>824</v>
      </c>
      <c r="J579" s="79">
        <f t="shared" si="8"/>
        <v>339.39209030929402</v>
      </c>
    </row>
    <row r="580" spans="2:10" x14ac:dyDescent="0.25">
      <c r="B580" s="76"/>
      <c r="C580" s="77"/>
      <c r="D580" s="97" t="s">
        <v>599</v>
      </c>
      <c r="E580" s="91">
        <v>8.7100000000000009</v>
      </c>
      <c r="F580" s="91">
        <v>1960</v>
      </c>
      <c r="G580" s="80">
        <f>'Unit Prices'!$D$33+(E580-8)*'Unit Prices'!$D$34</f>
        <v>5779.062085542123</v>
      </c>
      <c r="H580" s="99">
        <v>13288.27</v>
      </c>
      <c r="I580" s="26">
        <v>824</v>
      </c>
      <c r="J580" s="79">
        <f t="shared" si="8"/>
        <v>358.35719461500321</v>
      </c>
    </row>
    <row r="581" spans="2:10" x14ac:dyDescent="0.25">
      <c r="B581" s="76"/>
      <c r="C581" s="77"/>
      <c r="D581" s="97" t="s">
        <v>608</v>
      </c>
      <c r="E581" s="91">
        <v>8.6999999999999993</v>
      </c>
      <c r="F581" s="91">
        <v>1960</v>
      </c>
      <c r="G581" s="80">
        <f>'Unit Prices'!$D$33+(E581-8)*'Unit Prices'!$D$34</f>
        <v>5774.754458258647</v>
      </c>
      <c r="H581" s="99">
        <v>13288.27</v>
      </c>
      <c r="I581" s="26">
        <v>824</v>
      </c>
      <c r="J581" s="79">
        <f t="shared" si="8"/>
        <v>358.09008046985235</v>
      </c>
    </row>
    <row r="582" spans="2:10" x14ac:dyDescent="0.25">
      <c r="B582" s="76"/>
      <c r="C582" s="77"/>
      <c r="D582" s="97" t="s">
        <v>607</v>
      </c>
      <c r="E582" s="91">
        <v>9.35</v>
      </c>
      <c r="F582" s="91">
        <v>1960</v>
      </c>
      <c r="G582" s="80">
        <f>'Unit Prices'!$D$33+(E582-8)*'Unit Prices'!$D$34</f>
        <v>6054.7502316845275</v>
      </c>
      <c r="H582" s="99">
        <v>13288.27</v>
      </c>
      <c r="I582" s="26">
        <v>824</v>
      </c>
      <c r="J582" s="79">
        <f t="shared" ref="J582:J645" si="9">G582*I582/H582</f>
        <v>375.45249990465658</v>
      </c>
    </row>
    <row r="583" spans="2:10" x14ac:dyDescent="0.25">
      <c r="B583" s="76"/>
      <c r="C583" s="77"/>
      <c r="D583" s="97" t="s">
        <v>815</v>
      </c>
      <c r="E583" s="91">
        <v>9.0500000000000007</v>
      </c>
      <c r="F583" s="91">
        <v>1960</v>
      </c>
      <c r="G583" s="80">
        <f>'Unit Prices'!$D$33+(E583-8)*'Unit Prices'!$D$34</f>
        <v>5925.521413180275</v>
      </c>
      <c r="H583" s="99">
        <v>13288.27</v>
      </c>
      <c r="I583" s="26">
        <v>824</v>
      </c>
      <c r="J583" s="79">
        <f t="shared" si="9"/>
        <v>367.43907555013158</v>
      </c>
    </row>
    <row r="584" spans="2:10" x14ac:dyDescent="0.25">
      <c r="B584" s="76"/>
      <c r="C584" s="77"/>
      <c r="D584" s="97" t="s">
        <v>565</v>
      </c>
      <c r="E584" s="91">
        <v>8</v>
      </c>
      <c r="F584" s="91">
        <v>1960</v>
      </c>
      <c r="G584" s="80">
        <f>'Unit Prices'!$D$33</f>
        <v>5473.2205484153919</v>
      </c>
      <c r="H584" s="99">
        <v>13288.27</v>
      </c>
      <c r="I584" s="26">
        <v>824</v>
      </c>
      <c r="J584" s="79">
        <f t="shared" si="9"/>
        <v>339.39209030929402</v>
      </c>
    </row>
    <row r="585" spans="2:10" x14ac:dyDescent="0.25">
      <c r="B585" s="76"/>
      <c r="C585" s="77"/>
      <c r="D585" s="97" t="s">
        <v>230</v>
      </c>
      <c r="E585" s="91">
        <v>11.53</v>
      </c>
      <c r="F585" s="91">
        <v>1960</v>
      </c>
      <c r="G585" s="80">
        <f>'Unit Prices'!$D$33+(E585-8)*'Unit Prices'!$D$34</f>
        <v>6993.8129794820943</v>
      </c>
      <c r="H585" s="99">
        <v>13288.27</v>
      </c>
      <c r="I585" s="26">
        <v>824</v>
      </c>
      <c r="J585" s="79">
        <f t="shared" si="9"/>
        <v>433.6833835475382</v>
      </c>
    </row>
    <row r="586" spans="2:10" x14ac:dyDescent="0.25">
      <c r="B586" s="76"/>
      <c r="C586" s="77"/>
      <c r="D586" s="97" t="s">
        <v>621</v>
      </c>
      <c r="E586" s="91">
        <v>10.85</v>
      </c>
      <c r="F586" s="91">
        <v>1960</v>
      </c>
      <c r="G586" s="80">
        <f>'Unit Prices'!$D$33+(E586-8)*'Unit Prices'!$D$34</f>
        <v>6700.8943242057885</v>
      </c>
      <c r="H586" s="99">
        <v>13288.27</v>
      </c>
      <c r="I586" s="26">
        <v>824</v>
      </c>
      <c r="J586" s="79">
        <f t="shared" si="9"/>
        <v>415.51962167728152</v>
      </c>
    </row>
    <row r="587" spans="2:10" x14ac:dyDescent="0.25">
      <c r="B587" s="76"/>
      <c r="C587" s="77"/>
      <c r="D587" s="97" t="s">
        <v>622</v>
      </c>
      <c r="E587" s="91">
        <v>8</v>
      </c>
      <c r="F587" s="91">
        <v>1960</v>
      </c>
      <c r="G587" s="80">
        <f>'Unit Prices'!$D$33</f>
        <v>5473.2205484153919</v>
      </c>
      <c r="H587" s="99">
        <v>13288.27</v>
      </c>
      <c r="I587" s="26">
        <v>824</v>
      </c>
      <c r="J587" s="79">
        <f t="shared" si="9"/>
        <v>339.39209030929402</v>
      </c>
    </row>
    <row r="588" spans="2:10" x14ac:dyDescent="0.25">
      <c r="B588" s="76"/>
      <c r="C588" s="77"/>
      <c r="D588" s="97" t="s">
        <v>523</v>
      </c>
      <c r="E588" s="91">
        <v>8</v>
      </c>
      <c r="F588" s="91">
        <v>1960</v>
      </c>
      <c r="G588" s="80">
        <f>'Unit Prices'!$D$33</f>
        <v>5473.2205484153919</v>
      </c>
      <c r="H588" s="99">
        <v>13288.27</v>
      </c>
      <c r="I588" s="26">
        <v>824</v>
      </c>
      <c r="J588" s="79">
        <f t="shared" si="9"/>
        <v>339.39209030929402</v>
      </c>
    </row>
    <row r="589" spans="2:10" x14ac:dyDescent="0.25">
      <c r="B589" s="76"/>
      <c r="C589" s="77"/>
      <c r="D589" s="97" t="s">
        <v>399</v>
      </c>
      <c r="E589" s="91">
        <v>7.41</v>
      </c>
      <c r="F589" s="91">
        <v>1960</v>
      </c>
      <c r="G589" s="80">
        <f>'Unit Prices'!$D$33</f>
        <v>5473.2205484153919</v>
      </c>
      <c r="H589" s="99">
        <v>13288.27</v>
      </c>
      <c r="I589" s="26">
        <v>824</v>
      </c>
      <c r="J589" s="79">
        <f t="shared" si="9"/>
        <v>339.39209030929402</v>
      </c>
    </row>
    <row r="590" spans="2:10" x14ac:dyDescent="0.25">
      <c r="B590" s="76"/>
      <c r="C590" s="77"/>
      <c r="D590" s="97" t="s">
        <v>400</v>
      </c>
      <c r="E590" s="91">
        <v>5.48</v>
      </c>
      <c r="F590" s="91">
        <v>1960</v>
      </c>
      <c r="G590" s="80">
        <f>'Unit Prices'!$D$33</f>
        <v>5473.2205484153919</v>
      </c>
      <c r="H590" s="99">
        <v>13288.27</v>
      </c>
      <c r="I590" s="26">
        <v>824</v>
      </c>
      <c r="J590" s="79">
        <f t="shared" si="9"/>
        <v>339.39209030929402</v>
      </c>
    </row>
    <row r="591" spans="2:10" x14ac:dyDescent="0.25">
      <c r="B591" s="76"/>
      <c r="C591" s="77"/>
      <c r="D591" s="97" t="s">
        <v>504</v>
      </c>
      <c r="E591" s="91">
        <v>9.4700000000000006</v>
      </c>
      <c r="F591" s="91">
        <v>1960</v>
      </c>
      <c r="G591" s="80">
        <f>'Unit Prices'!$D$33+(E591-8)*'Unit Prices'!$D$34</f>
        <v>6106.4417590862286</v>
      </c>
      <c r="H591" s="99">
        <v>13288.27</v>
      </c>
      <c r="I591" s="26">
        <v>824</v>
      </c>
      <c r="J591" s="79">
        <f t="shared" si="9"/>
        <v>378.65786964646657</v>
      </c>
    </row>
    <row r="592" spans="2:10" x14ac:dyDescent="0.25">
      <c r="B592" s="76"/>
      <c r="C592" s="77"/>
      <c r="D592" s="97" t="s">
        <v>439</v>
      </c>
      <c r="E592" s="91">
        <v>8</v>
      </c>
      <c r="F592" s="91">
        <v>1960</v>
      </c>
      <c r="G592" s="80">
        <f>'Unit Prices'!$D$33</f>
        <v>5473.2205484153919</v>
      </c>
      <c r="H592" s="99">
        <v>13288.27</v>
      </c>
      <c r="I592" s="26">
        <v>824</v>
      </c>
      <c r="J592" s="79">
        <f t="shared" si="9"/>
        <v>339.39209030929402</v>
      </c>
    </row>
    <row r="593" spans="2:10" x14ac:dyDescent="0.25">
      <c r="B593" s="76"/>
      <c r="C593" s="77"/>
      <c r="D593" s="97" t="s">
        <v>329</v>
      </c>
      <c r="E593" s="91">
        <v>5.51</v>
      </c>
      <c r="F593" s="91">
        <v>1960</v>
      </c>
      <c r="G593" s="80">
        <f>'Unit Prices'!$D$33</f>
        <v>5473.2205484153919</v>
      </c>
      <c r="H593" s="99">
        <v>13288.27</v>
      </c>
      <c r="I593" s="26">
        <v>824</v>
      </c>
      <c r="J593" s="79">
        <f t="shared" si="9"/>
        <v>339.39209030929402</v>
      </c>
    </row>
    <row r="594" spans="2:10" x14ac:dyDescent="0.25">
      <c r="B594" s="76"/>
      <c r="C594" s="77"/>
      <c r="D594" s="97" t="s">
        <v>330</v>
      </c>
      <c r="E594" s="91">
        <v>4.6399999999999997</v>
      </c>
      <c r="F594" s="91">
        <v>1960</v>
      </c>
      <c r="G594" s="80">
        <f>'Unit Prices'!$D$33</f>
        <v>5473.2205484153919</v>
      </c>
      <c r="H594" s="99">
        <v>13288.27</v>
      </c>
      <c r="I594" s="26">
        <v>824</v>
      </c>
      <c r="J594" s="79">
        <f t="shared" si="9"/>
        <v>339.39209030929402</v>
      </c>
    </row>
    <row r="595" spans="2:10" x14ac:dyDescent="0.25">
      <c r="B595" s="76"/>
      <c r="C595" s="77"/>
      <c r="D595" s="97" t="s">
        <v>352</v>
      </c>
      <c r="E595" s="91">
        <v>6.53</v>
      </c>
      <c r="F595" s="91">
        <v>1960</v>
      </c>
      <c r="G595" s="80">
        <f>'Unit Prices'!$D$33</f>
        <v>5473.2205484153919</v>
      </c>
      <c r="H595" s="99">
        <v>13288.27</v>
      </c>
      <c r="I595" s="26">
        <v>824</v>
      </c>
      <c r="J595" s="79">
        <f t="shared" si="9"/>
        <v>339.39209030929402</v>
      </c>
    </row>
    <row r="596" spans="2:10" x14ac:dyDescent="0.25">
      <c r="B596" s="76"/>
      <c r="C596" s="77"/>
      <c r="D596" s="97" t="s">
        <v>483</v>
      </c>
      <c r="E596" s="91">
        <v>8</v>
      </c>
      <c r="F596" s="91">
        <v>1960</v>
      </c>
      <c r="G596" s="80">
        <f>'Unit Prices'!$D$33</f>
        <v>5473.2205484153919</v>
      </c>
      <c r="H596" s="99">
        <v>13288.27</v>
      </c>
      <c r="I596" s="26">
        <v>824</v>
      </c>
      <c r="J596" s="79">
        <f t="shared" si="9"/>
        <v>339.39209030929402</v>
      </c>
    </row>
    <row r="597" spans="2:10" x14ac:dyDescent="0.25">
      <c r="B597" s="76"/>
      <c r="C597" s="77"/>
      <c r="D597" s="97" t="s">
        <v>231</v>
      </c>
      <c r="E597" s="91">
        <v>14.58</v>
      </c>
      <c r="F597" s="91">
        <v>1960</v>
      </c>
      <c r="G597" s="80">
        <f>'Unit Prices'!$D$33+(E597-8)*'Unit Prices'!$D$34</f>
        <v>8307.6393009419935</v>
      </c>
      <c r="H597" s="99">
        <v>13288.27</v>
      </c>
      <c r="I597" s="26">
        <v>824</v>
      </c>
      <c r="J597" s="79">
        <f t="shared" si="9"/>
        <v>515.15319781854237</v>
      </c>
    </row>
    <row r="598" spans="2:10" x14ac:dyDescent="0.25">
      <c r="B598" s="76"/>
      <c r="C598" s="77"/>
      <c r="D598" s="97" t="s">
        <v>220</v>
      </c>
      <c r="E598" s="91">
        <v>11.69</v>
      </c>
      <c r="F598" s="91">
        <v>1960</v>
      </c>
      <c r="G598" s="80">
        <f>'Unit Prices'!$D$33+(E598-8)*'Unit Prices'!$D$34</f>
        <v>7062.7350160176957</v>
      </c>
      <c r="H598" s="99">
        <v>13288.27</v>
      </c>
      <c r="I598" s="26">
        <v>824</v>
      </c>
      <c r="J598" s="79">
        <f t="shared" si="9"/>
        <v>437.95720986995155</v>
      </c>
    </row>
    <row r="599" spans="2:10" x14ac:dyDescent="0.25">
      <c r="B599" s="76"/>
      <c r="C599" s="77"/>
      <c r="D599" s="97" t="s">
        <v>675</v>
      </c>
      <c r="E599" s="91">
        <v>7.52</v>
      </c>
      <c r="F599" s="91">
        <v>1960</v>
      </c>
      <c r="G599" s="80">
        <f>'Unit Prices'!$D$33</f>
        <v>5473.2205484153919</v>
      </c>
      <c r="H599" s="99">
        <v>13288.27</v>
      </c>
      <c r="I599" s="26">
        <v>824</v>
      </c>
      <c r="J599" s="79">
        <f t="shared" si="9"/>
        <v>339.39209030929402</v>
      </c>
    </row>
    <row r="600" spans="2:10" x14ac:dyDescent="0.25">
      <c r="B600" s="76"/>
      <c r="C600" s="77"/>
      <c r="D600" s="97" t="s">
        <v>674</v>
      </c>
      <c r="E600" s="91">
        <v>7.7</v>
      </c>
      <c r="F600" s="91">
        <v>1960</v>
      </c>
      <c r="G600" s="80">
        <f>'Unit Prices'!$D$33</f>
        <v>5473.2205484153919</v>
      </c>
      <c r="H600" s="99">
        <v>13288.27</v>
      </c>
      <c r="I600" s="26">
        <v>824</v>
      </c>
      <c r="J600" s="79">
        <f t="shared" si="9"/>
        <v>339.39209030929402</v>
      </c>
    </row>
    <row r="601" spans="2:10" x14ac:dyDescent="0.25">
      <c r="B601" s="76"/>
      <c r="C601" s="77"/>
      <c r="D601" s="97" t="s">
        <v>683</v>
      </c>
      <c r="E601" s="91">
        <v>8</v>
      </c>
      <c r="F601" s="91">
        <v>1960</v>
      </c>
      <c r="G601" s="80">
        <f>'Unit Prices'!$D$33</f>
        <v>5473.2205484153919</v>
      </c>
      <c r="H601" s="99">
        <v>13288.27</v>
      </c>
      <c r="I601" s="26">
        <v>824</v>
      </c>
      <c r="J601" s="79">
        <f t="shared" si="9"/>
        <v>339.39209030929402</v>
      </c>
    </row>
    <row r="602" spans="2:10" x14ac:dyDescent="0.25">
      <c r="B602" s="76"/>
      <c r="C602" s="77"/>
      <c r="D602" s="97" t="s">
        <v>595</v>
      </c>
      <c r="E602" s="91">
        <v>8.35</v>
      </c>
      <c r="F602" s="91">
        <v>1960</v>
      </c>
      <c r="G602" s="80">
        <f>'Unit Prices'!$D$33+(E602-8)*'Unit Prices'!$D$34</f>
        <v>5623.9875033370199</v>
      </c>
      <c r="H602" s="99">
        <v>13288.27</v>
      </c>
      <c r="I602" s="26">
        <v>824</v>
      </c>
      <c r="J602" s="79">
        <f t="shared" si="9"/>
        <v>348.74108538957319</v>
      </c>
    </row>
    <row r="603" spans="2:10" x14ac:dyDescent="0.25">
      <c r="B603" s="76"/>
      <c r="C603" s="77"/>
      <c r="D603" s="97" t="s">
        <v>464</v>
      </c>
      <c r="E603" s="91">
        <v>8</v>
      </c>
      <c r="F603" s="91">
        <v>1960</v>
      </c>
      <c r="G603" s="80">
        <f>'Unit Prices'!$D$33</f>
        <v>5473.2205484153919</v>
      </c>
      <c r="H603" s="99">
        <v>13288.27</v>
      </c>
      <c r="I603" s="26">
        <v>824</v>
      </c>
      <c r="J603" s="79">
        <f t="shared" si="9"/>
        <v>339.39209030929402</v>
      </c>
    </row>
    <row r="604" spans="2:10" x14ac:dyDescent="0.25">
      <c r="B604" s="76"/>
      <c r="C604" s="77"/>
      <c r="D604" s="97" t="s">
        <v>385</v>
      </c>
      <c r="E604" s="91">
        <v>6.28</v>
      </c>
      <c r="F604" s="91">
        <v>1960</v>
      </c>
      <c r="G604" s="80">
        <f>'Unit Prices'!$D$33</f>
        <v>5473.2205484153919</v>
      </c>
      <c r="H604" s="99">
        <v>13288.27</v>
      </c>
      <c r="I604" s="26">
        <v>824</v>
      </c>
      <c r="J604" s="79">
        <f t="shared" si="9"/>
        <v>339.39209030929402</v>
      </c>
    </row>
    <row r="605" spans="2:10" x14ac:dyDescent="0.25">
      <c r="B605" s="76"/>
      <c r="C605" s="77"/>
      <c r="D605" s="97" t="s">
        <v>386</v>
      </c>
      <c r="E605" s="91">
        <v>6.22</v>
      </c>
      <c r="F605" s="91">
        <v>1960</v>
      </c>
      <c r="G605" s="80">
        <f>'Unit Prices'!$D$33</f>
        <v>5473.2205484153919</v>
      </c>
      <c r="H605" s="99">
        <v>13288.27</v>
      </c>
      <c r="I605" s="26">
        <v>824</v>
      </c>
      <c r="J605" s="79">
        <f t="shared" si="9"/>
        <v>339.39209030929402</v>
      </c>
    </row>
    <row r="606" spans="2:10" x14ac:dyDescent="0.25">
      <c r="B606" s="76"/>
      <c r="C606" s="77"/>
      <c r="D606" s="97" t="s">
        <v>647</v>
      </c>
      <c r="E606" s="91">
        <v>5.12</v>
      </c>
      <c r="F606" s="91">
        <v>1960</v>
      </c>
      <c r="G606" s="80">
        <f>'Unit Prices'!$D$33</f>
        <v>5473.2205484153919</v>
      </c>
      <c r="H606" s="99">
        <v>13288.27</v>
      </c>
      <c r="I606" s="26">
        <v>824</v>
      </c>
      <c r="J606" s="79">
        <f t="shared" si="9"/>
        <v>339.39209030929402</v>
      </c>
    </row>
    <row r="607" spans="2:10" x14ac:dyDescent="0.25">
      <c r="B607" s="76"/>
      <c r="C607" s="77"/>
      <c r="D607" s="97" t="s">
        <v>211</v>
      </c>
      <c r="E607" s="91">
        <v>5.84</v>
      </c>
      <c r="F607" s="91">
        <v>1960</v>
      </c>
      <c r="G607" s="80">
        <f>'Unit Prices'!$D$33</f>
        <v>5473.2205484153919</v>
      </c>
      <c r="H607" s="99">
        <v>13288.27</v>
      </c>
      <c r="I607" s="26">
        <v>824</v>
      </c>
      <c r="J607" s="79">
        <f t="shared" si="9"/>
        <v>339.39209030929402</v>
      </c>
    </row>
    <row r="608" spans="2:10" x14ac:dyDescent="0.25">
      <c r="B608" s="76"/>
      <c r="C608" s="77"/>
      <c r="D608" s="97" t="s">
        <v>618</v>
      </c>
      <c r="E608" s="91">
        <v>6.65</v>
      </c>
      <c r="F608" s="91">
        <v>1960</v>
      </c>
      <c r="G608" s="80">
        <f>'Unit Prices'!$D$33</f>
        <v>5473.2205484153919</v>
      </c>
      <c r="H608" s="99">
        <v>13288.27</v>
      </c>
      <c r="I608" s="26">
        <v>824</v>
      </c>
      <c r="J608" s="79">
        <f t="shared" si="9"/>
        <v>339.39209030929402</v>
      </c>
    </row>
    <row r="609" spans="2:10" x14ac:dyDescent="0.25">
      <c r="B609" s="76"/>
      <c r="C609" s="77"/>
      <c r="D609" s="97" t="s">
        <v>232</v>
      </c>
      <c r="E609" s="91">
        <v>13.46</v>
      </c>
      <c r="F609" s="91">
        <v>1960</v>
      </c>
      <c r="G609" s="80">
        <f>'Unit Prices'!$D$33+(E609-8)*'Unit Prices'!$D$34</f>
        <v>7825.1850451927839</v>
      </c>
      <c r="H609" s="99">
        <v>13288.27</v>
      </c>
      <c r="I609" s="26">
        <v>824</v>
      </c>
      <c r="J609" s="79">
        <f t="shared" si="9"/>
        <v>485.23641356164904</v>
      </c>
    </row>
    <row r="610" spans="2:10" x14ac:dyDescent="0.25">
      <c r="B610" s="76"/>
      <c r="C610" s="77"/>
      <c r="D610" s="97" t="s">
        <v>289</v>
      </c>
      <c r="E610" s="91">
        <v>7.7</v>
      </c>
      <c r="F610" s="91">
        <v>1960</v>
      </c>
      <c r="G610" s="80">
        <f>'Unit Prices'!$D$33</f>
        <v>5473.2205484153919</v>
      </c>
      <c r="H610" s="99">
        <v>13288.27</v>
      </c>
      <c r="I610" s="26">
        <v>824</v>
      </c>
      <c r="J610" s="79">
        <f t="shared" si="9"/>
        <v>339.39209030929402</v>
      </c>
    </row>
    <row r="611" spans="2:10" x14ac:dyDescent="0.25">
      <c r="B611" s="76"/>
      <c r="C611" s="77"/>
      <c r="D611" s="97" t="s">
        <v>288</v>
      </c>
      <c r="E611" s="91">
        <v>6.31</v>
      </c>
      <c r="F611" s="91">
        <v>1960</v>
      </c>
      <c r="G611" s="80">
        <f>'Unit Prices'!$D$33</f>
        <v>5473.2205484153919</v>
      </c>
      <c r="H611" s="99">
        <v>13288.27</v>
      </c>
      <c r="I611" s="26">
        <v>824</v>
      </c>
      <c r="J611" s="79">
        <f t="shared" si="9"/>
        <v>339.39209030929402</v>
      </c>
    </row>
    <row r="612" spans="2:10" x14ac:dyDescent="0.25">
      <c r="B612" s="76"/>
      <c r="C612" s="77"/>
      <c r="D612" s="97" t="s">
        <v>485</v>
      </c>
      <c r="E612" s="91">
        <v>8.24</v>
      </c>
      <c r="F612" s="91">
        <v>1960</v>
      </c>
      <c r="G612" s="80">
        <f>'Unit Prices'!$D$33+(E612-8)*'Unit Prices'!$D$34</f>
        <v>5576.603603218794</v>
      </c>
      <c r="H612" s="99">
        <v>13288.27</v>
      </c>
      <c r="I612" s="26">
        <v>824</v>
      </c>
      <c r="J612" s="79">
        <f t="shared" si="9"/>
        <v>345.80282979291405</v>
      </c>
    </row>
    <row r="613" spans="2:10" x14ac:dyDescent="0.25">
      <c r="B613" s="76"/>
      <c r="C613" s="77"/>
      <c r="D613" s="97" t="s">
        <v>593</v>
      </c>
      <c r="E613" s="91">
        <v>8</v>
      </c>
      <c r="F613" s="91">
        <v>1960</v>
      </c>
      <c r="G613" s="80">
        <f>'Unit Prices'!$D$33</f>
        <v>5473.2205484153919</v>
      </c>
      <c r="H613" s="99">
        <v>13288.27</v>
      </c>
      <c r="I613" s="26">
        <v>824</v>
      </c>
      <c r="J613" s="79">
        <f t="shared" si="9"/>
        <v>339.39209030929402</v>
      </c>
    </row>
    <row r="614" spans="2:10" x14ac:dyDescent="0.25">
      <c r="B614" s="76"/>
      <c r="C614" s="77"/>
      <c r="D614" s="97" t="s">
        <v>617</v>
      </c>
      <c r="E614" s="91">
        <v>11.41</v>
      </c>
      <c r="F614" s="91">
        <v>1960</v>
      </c>
      <c r="G614" s="80">
        <f>'Unit Prices'!$D$33+(E614-8)*'Unit Prices'!$D$34</f>
        <v>6942.1214520803933</v>
      </c>
      <c r="H614" s="99">
        <v>13288.27</v>
      </c>
      <c r="I614" s="26">
        <v>824</v>
      </c>
      <c r="J614" s="79">
        <f t="shared" si="9"/>
        <v>430.47801380572821</v>
      </c>
    </row>
    <row r="615" spans="2:10" x14ac:dyDescent="0.25">
      <c r="B615" s="76"/>
      <c r="C615" s="77"/>
      <c r="D615" s="97" t="s">
        <v>629</v>
      </c>
      <c r="E615" s="91">
        <v>8</v>
      </c>
      <c r="F615" s="91">
        <v>1960</v>
      </c>
      <c r="G615" s="80">
        <f>'Unit Prices'!$D$33</f>
        <v>5473.2205484153919</v>
      </c>
      <c r="H615" s="99">
        <v>13288.27</v>
      </c>
      <c r="I615" s="26">
        <v>824</v>
      </c>
      <c r="J615" s="79">
        <f t="shared" si="9"/>
        <v>339.39209030929402</v>
      </c>
    </row>
    <row r="616" spans="2:10" x14ac:dyDescent="0.25">
      <c r="B616" s="76"/>
      <c r="C616" s="77"/>
      <c r="D616" s="97" t="s">
        <v>453</v>
      </c>
      <c r="E616" s="91">
        <v>7.45</v>
      </c>
      <c r="F616" s="91">
        <v>1960</v>
      </c>
      <c r="G616" s="80">
        <f>'Unit Prices'!$D$33</f>
        <v>5473.2205484153919</v>
      </c>
      <c r="H616" s="99">
        <v>13288.27</v>
      </c>
      <c r="I616" s="26">
        <v>824</v>
      </c>
      <c r="J616" s="79">
        <f t="shared" si="9"/>
        <v>339.39209030929402</v>
      </c>
    </row>
    <row r="617" spans="2:10" x14ac:dyDescent="0.25">
      <c r="B617" s="76"/>
      <c r="C617" s="77"/>
      <c r="D617" s="97" t="s">
        <v>387</v>
      </c>
      <c r="E617" s="91">
        <v>8.01</v>
      </c>
      <c r="F617" s="91">
        <v>1960</v>
      </c>
      <c r="G617" s="80">
        <f>'Unit Prices'!$D$33+(E617-8)*'Unit Prices'!$D$34</f>
        <v>5477.528175698867</v>
      </c>
      <c r="H617" s="99">
        <v>13288.27</v>
      </c>
      <c r="I617" s="26">
        <v>824</v>
      </c>
      <c r="J617" s="79">
        <f t="shared" si="9"/>
        <v>339.65920445444488</v>
      </c>
    </row>
    <row r="618" spans="2:10" x14ac:dyDescent="0.25">
      <c r="B618" s="76"/>
      <c r="C618" s="77"/>
      <c r="D618" s="97" t="s">
        <v>816</v>
      </c>
      <c r="E618" s="91">
        <v>8</v>
      </c>
      <c r="F618" s="91">
        <v>1960</v>
      </c>
      <c r="G618" s="80">
        <f>'Unit Prices'!$D$33</f>
        <v>5473.2205484153919</v>
      </c>
      <c r="H618" s="99">
        <v>13288.27</v>
      </c>
      <c r="I618" s="26">
        <v>824</v>
      </c>
      <c r="J618" s="79">
        <f t="shared" si="9"/>
        <v>339.39209030929402</v>
      </c>
    </row>
    <row r="619" spans="2:10" x14ac:dyDescent="0.25">
      <c r="B619" s="76"/>
      <c r="C619" s="77"/>
      <c r="D619" s="97" t="s">
        <v>817</v>
      </c>
      <c r="E619" s="91">
        <v>8</v>
      </c>
      <c r="F619" s="91">
        <v>1960</v>
      </c>
      <c r="G619" s="80">
        <f>'Unit Prices'!$D$33</f>
        <v>5473.2205484153919</v>
      </c>
      <c r="H619" s="99">
        <v>13288.27</v>
      </c>
      <c r="I619" s="26">
        <v>824</v>
      </c>
      <c r="J619" s="79">
        <f t="shared" si="9"/>
        <v>339.39209030929402</v>
      </c>
    </row>
    <row r="620" spans="2:10" x14ac:dyDescent="0.25">
      <c r="B620" s="76"/>
      <c r="C620" s="77"/>
      <c r="D620" s="97" t="s">
        <v>522</v>
      </c>
      <c r="E620" s="91">
        <v>8</v>
      </c>
      <c r="F620" s="91">
        <v>1960</v>
      </c>
      <c r="G620" s="80">
        <f>'Unit Prices'!$D$33</f>
        <v>5473.2205484153919</v>
      </c>
      <c r="H620" s="99">
        <v>13288.27</v>
      </c>
      <c r="I620" s="26">
        <v>824</v>
      </c>
      <c r="J620" s="79">
        <f t="shared" si="9"/>
        <v>339.39209030929402</v>
      </c>
    </row>
    <row r="621" spans="2:10" x14ac:dyDescent="0.25">
      <c r="B621" s="76"/>
      <c r="C621" s="77"/>
      <c r="D621" s="97" t="s">
        <v>521</v>
      </c>
      <c r="E621" s="91">
        <v>7.41</v>
      </c>
      <c r="F621" s="91">
        <v>1960</v>
      </c>
      <c r="G621" s="80">
        <f>'Unit Prices'!$D$33</f>
        <v>5473.2205484153919</v>
      </c>
      <c r="H621" s="99">
        <v>13288.27</v>
      </c>
      <c r="I621" s="26">
        <v>824</v>
      </c>
      <c r="J621" s="79">
        <f t="shared" si="9"/>
        <v>339.39209030929402</v>
      </c>
    </row>
    <row r="622" spans="2:10" x14ac:dyDescent="0.25">
      <c r="B622" s="76"/>
      <c r="C622" s="77"/>
      <c r="D622" s="97" t="s">
        <v>208</v>
      </c>
      <c r="E622" s="91">
        <v>13.49</v>
      </c>
      <c r="F622" s="91">
        <v>1960</v>
      </c>
      <c r="G622" s="80">
        <f>'Unit Prices'!$D$33+(E622-8)*'Unit Prices'!$D$34</f>
        <v>7838.1079270432092</v>
      </c>
      <c r="H622" s="99">
        <v>13288.27</v>
      </c>
      <c r="I622" s="26">
        <v>824</v>
      </c>
      <c r="J622" s="79">
        <f t="shared" si="9"/>
        <v>486.0377559971015</v>
      </c>
    </row>
    <row r="623" spans="2:10" x14ac:dyDescent="0.25">
      <c r="B623" s="76"/>
      <c r="C623" s="77"/>
      <c r="D623" s="97" t="s">
        <v>414</v>
      </c>
      <c r="E623" s="91">
        <v>6.25</v>
      </c>
      <c r="F623" s="91">
        <v>1960</v>
      </c>
      <c r="G623" s="80">
        <f>'Unit Prices'!$D$33</f>
        <v>5473.2205484153919</v>
      </c>
      <c r="H623" s="99">
        <v>13288.27</v>
      </c>
      <c r="I623" s="26">
        <v>824</v>
      </c>
      <c r="J623" s="79">
        <f t="shared" si="9"/>
        <v>339.39209030929402</v>
      </c>
    </row>
    <row r="624" spans="2:10" x14ac:dyDescent="0.25">
      <c r="B624" s="76"/>
      <c r="C624" s="77"/>
      <c r="D624" s="97" t="s">
        <v>413</v>
      </c>
      <c r="E624" s="91">
        <v>6.84</v>
      </c>
      <c r="F624" s="91">
        <v>1960</v>
      </c>
      <c r="G624" s="80">
        <f>'Unit Prices'!$D$33</f>
        <v>5473.2205484153919</v>
      </c>
      <c r="H624" s="99">
        <v>13288.27</v>
      </c>
      <c r="I624" s="26">
        <v>824</v>
      </c>
      <c r="J624" s="79">
        <f t="shared" si="9"/>
        <v>339.39209030929402</v>
      </c>
    </row>
    <row r="625" spans="2:10" x14ac:dyDescent="0.25">
      <c r="B625" s="76"/>
      <c r="C625" s="77"/>
      <c r="D625" s="97" t="s">
        <v>546</v>
      </c>
      <c r="E625" s="91">
        <v>7.96</v>
      </c>
      <c r="F625" s="91">
        <v>1960</v>
      </c>
      <c r="G625" s="80">
        <f>'Unit Prices'!$D$33</f>
        <v>5473.2205484153919</v>
      </c>
      <c r="H625" s="99">
        <v>13288.27</v>
      </c>
      <c r="I625" s="26">
        <v>824</v>
      </c>
      <c r="J625" s="79">
        <f t="shared" si="9"/>
        <v>339.39209030929402</v>
      </c>
    </row>
    <row r="626" spans="2:10" x14ac:dyDescent="0.25">
      <c r="B626" s="76"/>
      <c r="C626" s="77"/>
      <c r="D626" s="97" t="s">
        <v>545</v>
      </c>
      <c r="E626" s="91">
        <v>7.92</v>
      </c>
      <c r="F626" s="91">
        <v>1960</v>
      </c>
      <c r="G626" s="80">
        <f>'Unit Prices'!$D$33</f>
        <v>5473.2205484153919</v>
      </c>
      <c r="H626" s="99">
        <v>13288.27</v>
      </c>
      <c r="I626" s="26">
        <v>824</v>
      </c>
      <c r="J626" s="79">
        <f t="shared" si="9"/>
        <v>339.39209030929402</v>
      </c>
    </row>
    <row r="627" spans="2:10" x14ac:dyDescent="0.25">
      <c r="B627" s="76"/>
      <c r="C627" s="77"/>
      <c r="D627" s="97" t="s">
        <v>210</v>
      </c>
      <c r="E627" s="91">
        <v>11.75</v>
      </c>
      <c r="F627" s="91">
        <v>1960</v>
      </c>
      <c r="G627" s="80">
        <f>'Unit Prices'!$D$33+(E627-8)*'Unit Prices'!$D$34</f>
        <v>7088.5807797185462</v>
      </c>
      <c r="H627" s="99">
        <v>13288.27</v>
      </c>
      <c r="I627" s="26">
        <v>824</v>
      </c>
      <c r="J627" s="79">
        <f t="shared" si="9"/>
        <v>439.55989474085652</v>
      </c>
    </row>
    <row r="628" spans="2:10" x14ac:dyDescent="0.25">
      <c r="B628" s="76"/>
      <c r="C628" s="77"/>
      <c r="D628" s="97" t="s">
        <v>724</v>
      </c>
      <c r="E628" s="91">
        <v>8</v>
      </c>
      <c r="F628" s="91">
        <v>1960</v>
      </c>
      <c r="G628" s="80">
        <f>'Unit Prices'!$D$33</f>
        <v>5473.2205484153919</v>
      </c>
      <c r="H628" s="99">
        <v>13288.27</v>
      </c>
      <c r="I628" s="26">
        <v>824</v>
      </c>
      <c r="J628" s="79">
        <f t="shared" si="9"/>
        <v>339.39209030929402</v>
      </c>
    </row>
    <row r="629" spans="2:10" x14ac:dyDescent="0.25">
      <c r="B629" s="76"/>
      <c r="C629" s="77"/>
      <c r="D629" s="97" t="s">
        <v>467</v>
      </c>
      <c r="E629" s="91">
        <v>6.85</v>
      </c>
      <c r="F629" s="91">
        <v>1960</v>
      </c>
      <c r="G629" s="80">
        <f>'Unit Prices'!$D$33</f>
        <v>5473.2205484153919</v>
      </c>
      <c r="H629" s="99">
        <v>13288.27</v>
      </c>
      <c r="I629" s="26">
        <v>824</v>
      </c>
      <c r="J629" s="79">
        <f t="shared" si="9"/>
        <v>339.39209030929402</v>
      </c>
    </row>
    <row r="630" spans="2:10" x14ac:dyDescent="0.25">
      <c r="B630" s="76"/>
      <c r="C630" s="77"/>
      <c r="D630" s="97" t="s">
        <v>466</v>
      </c>
      <c r="E630" s="91">
        <v>7.48</v>
      </c>
      <c r="F630" s="91">
        <v>1960</v>
      </c>
      <c r="G630" s="80">
        <f>'Unit Prices'!$D$33</f>
        <v>5473.2205484153919</v>
      </c>
      <c r="H630" s="99">
        <v>13288.27</v>
      </c>
      <c r="I630" s="26">
        <v>824</v>
      </c>
      <c r="J630" s="79">
        <f t="shared" si="9"/>
        <v>339.39209030929402</v>
      </c>
    </row>
    <row r="631" spans="2:10" x14ac:dyDescent="0.25">
      <c r="B631" s="76"/>
      <c r="C631" s="77"/>
      <c r="D631" s="97" t="s">
        <v>528</v>
      </c>
      <c r="E631" s="91">
        <v>8</v>
      </c>
      <c r="F631" s="91">
        <v>1960</v>
      </c>
      <c r="G631" s="80">
        <f>'Unit Prices'!$D$33</f>
        <v>5473.2205484153919</v>
      </c>
      <c r="H631" s="99">
        <v>13288.27</v>
      </c>
      <c r="I631" s="26">
        <v>824</v>
      </c>
      <c r="J631" s="79">
        <f t="shared" si="9"/>
        <v>339.39209030929402</v>
      </c>
    </row>
    <row r="632" spans="2:10" x14ac:dyDescent="0.25">
      <c r="B632" s="76"/>
      <c r="C632" s="77"/>
      <c r="D632" s="97" t="s">
        <v>528</v>
      </c>
      <c r="E632" s="91">
        <v>8</v>
      </c>
      <c r="F632" s="91">
        <v>1960</v>
      </c>
      <c r="G632" s="80">
        <f>'Unit Prices'!$D$33</f>
        <v>5473.2205484153919</v>
      </c>
      <c r="H632" s="99">
        <v>13288.27</v>
      </c>
      <c r="I632" s="26">
        <v>824</v>
      </c>
      <c r="J632" s="79">
        <f t="shared" si="9"/>
        <v>339.39209030929402</v>
      </c>
    </row>
    <row r="633" spans="2:10" x14ac:dyDescent="0.25">
      <c r="B633" s="76"/>
      <c r="C633" s="77"/>
      <c r="D633" s="97" t="s">
        <v>480</v>
      </c>
      <c r="E633" s="91">
        <v>7.46</v>
      </c>
      <c r="F633" s="91">
        <v>1960</v>
      </c>
      <c r="G633" s="80">
        <f>'Unit Prices'!$D$33</f>
        <v>5473.2205484153919</v>
      </c>
      <c r="H633" s="99">
        <v>13288.27</v>
      </c>
      <c r="I633" s="26">
        <v>824</v>
      </c>
      <c r="J633" s="79">
        <f t="shared" si="9"/>
        <v>339.39209030929402</v>
      </c>
    </row>
    <row r="634" spans="2:10" x14ac:dyDescent="0.25">
      <c r="B634" s="76"/>
      <c r="C634" s="77"/>
      <c r="D634" s="97" t="s">
        <v>479</v>
      </c>
      <c r="E634" s="91">
        <v>7.05</v>
      </c>
      <c r="F634" s="91">
        <v>1960</v>
      </c>
      <c r="G634" s="80">
        <f>'Unit Prices'!$D$33</f>
        <v>5473.2205484153919</v>
      </c>
      <c r="H634" s="99">
        <v>13288.27</v>
      </c>
      <c r="I634" s="26">
        <v>824</v>
      </c>
      <c r="J634" s="79">
        <f t="shared" si="9"/>
        <v>339.39209030929402</v>
      </c>
    </row>
    <row r="635" spans="2:10" x14ac:dyDescent="0.25">
      <c r="B635" s="76"/>
      <c r="C635" s="77"/>
      <c r="D635" s="97" t="s">
        <v>818</v>
      </c>
      <c r="E635" s="91">
        <v>8</v>
      </c>
      <c r="F635" s="91">
        <v>1960</v>
      </c>
      <c r="G635" s="80">
        <f>'Unit Prices'!$D$33</f>
        <v>5473.2205484153919</v>
      </c>
      <c r="H635" s="99">
        <v>13288.27</v>
      </c>
      <c r="I635" s="26">
        <v>824</v>
      </c>
      <c r="J635" s="79">
        <f t="shared" si="9"/>
        <v>339.39209030929402</v>
      </c>
    </row>
    <row r="636" spans="2:10" x14ac:dyDescent="0.25">
      <c r="B636" s="76"/>
      <c r="C636" s="77"/>
      <c r="D636" s="97" t="s">
        <v>819</v>
      </c>
      <c r="E636" s="91">
        <v>8</v>
      </c>
      <c r="F636" s="91">
        <v>1960</v>
      </c>
      <c r="G636" s="80">
        <f>'Unit Prices'!$D$33</f>
        <v>5473.2205484153919</v>
      </c>
      <c r="H636" s="99">
        <v>13288.27</v>
      </c>
      <c r="I636" s="26">
        <v>824</v>
      </c>
      <c r="J636" s="79">
        <f t="shared" si="9"/>
        <v>339.39209030929402</v>
      </c>
    </row>
    <row r="637" spans="2:10" x14ac:dyDescent="0.25">
      <c r="B637" s="76"/>
      <c r="C637" s="77"/>
      <c r="D637" s="97" t="s">
        <v>154</v>
      </c>
      <c r="E637" s="91">
        <v>10.74</v>
      </c>
      <c r="F637" s="92">
        <v>35582</v>
      </c>
      <c r="G637" s="80">
        <f>'Unit Prices'!$D$33+(E637-8)*'Unit Prices'!$D$34</f>
        <v>6653.5104240875635</v>
      </c>
      <c r="H637" s="99">
        <v>13288.27</v>
      </c>
      <c r="I637" s="26">
        <v>5860</v>
      </c>
      <c r="J637" s="79">
        <f t="shared" si="9"/>
        <v>2934.1344723694751</v>
      </c>
    </row>
    <row r="638" spans="2:10" x14ac:dyDescent="0.25">
      <c r="B638" s="76"/>
      <c r="C638" s="77"/>
      <c r="D638" s="97" t="s">
        <v>153</v>
      </c>
      <c r="E638" s="91">
        <v>9.1999999999999993</v>
      </c>
      <c r="F638" s="92">
        <v>35582</v>
      </c>
      <c r="G638" s="80">
        <f>'Unit Prices'!$D$33+(E638-8)*'Unit Prices'!$D$34</f>
        <v>5990.1358224324013</v>
      </c>
      <c r="H638" s="99">
        <v>13288.27</v>
      </c>
      <c r="I638" s="26">
        <v>5860</v>
      </c>
      <c r="J638" s="79">
        <f t="shared" si="9"/>
        <v>2641.5926166050112</v>
      </c>
    </row>
    <row r="639" spans="2:10" x14ac:dyDescent="0.25">
      <c r="B639" s="76"/>
      <c r="C639" s="77"/>
      <c r="D639" s="97" t="s">
        <v>152</v>
      </c>
      <c r="E639" s="91">
        <v>9.83</v>
      </c>
      <c r="F639" s="92">
        <v>35582</v>
      </c>
      <c r="G639" s="80">
        <f>'Unit Prices'!$D$33+(E639-8)*'Unit Prices'!$D$34</f>
        <v>6261.5163412913307</v>
      </c>
      <c r="H639" s="99">
        <v>13288.27</v>
      </c>
      <c r="I639" s="26">
        <v>5860</v>
      </c>
      <c r="J639" s="79">
        <f t="shared" si="9"/>
        <v>2761.2688303268369</v>
      </c>
    </row>
    <row r="640" spans="2:10" x14ac:dyDescent="0.25">
      <c r="B640" s="76"/>
      <c r="C640" s="77"/>
      <c r="D640" s="97" t="s">
        <v>150</v>
      </c>
      <c r="E640" s="91">
        <v>10.38</v>
      </c>
      <c r="F640" s="92">
        <v>35582</v>
      </c>
      <c r="G640" s="80">
        <f>'Unit Prices'!$D$33+(E640-8)*'Unit Prices'!$D$34</f>
        <v>6498.4358418824604</v>
      </c>
      <c r="H640" s="99">
        <v>13288.27</v>
      </c>
      <c r="I640" s="26">
        <v>5860</v>
      </c>
      <c r="J640" s="79">
        <f t="shared" si="9"/>
        <v>2865.7480645284313</v>
      </c>
    </row>
    <row r="641" spans="2:10" x14ac:dyDescent="0.25">
      <c r="B641" s="76"/>
      <c r="C641" s="77"/>
      <c r="D641" s="97" t="s">
        <v>148</v>
      </c>
      <c r="E641" s="91">
        <v>7.9</v>
      </c>
      <c r="F641" s="92">
        <v>35582</v>
      </c>
      <c r="G641" s="80">
        <f>'Unit Prices'!$D$33</f>
        <v>5473.2205484153919</v>
      </c>
      <c r="H641" s="99">
        <v>13288.27</v>
      </c>
      <c r="I641" s="26">
        <v>5860</v>
      </c>
      <c r="J641" s="79">
        <f t="shared" si="9"/>
        <v>2413.6379238015329</v>
      </c>
    </row>
    <row r="642" spans="2:10" x14ac:dyDescent="0.25">
      <c r="B642" s="76"/>
      <c r="C642" s="77"/>
      <c r="D642" s="97" t="s">
        <v>147</v>
      </c>
      <c r="E642" s="91">
        <v>6.01</v>
      </c>
      <c r="F642" s="92">
        <v>35582</v>
      </c>
      <c r="G642" s="80">
        <f>'Unit Prices'!$D$33</f>
        <v>5473.2205484153919</v>
      </c>
      <c r="H642" s="99">
        <v>13288.27</v>
      </c>
      <c r="I642" s="26">
        <v>5860</v>
      </c>
      <c r="J642" s="79">
        <f t="shared" si="9"/>
        <v>2413.6379238015329</v>
      </c>
    </row>
    <row r="643" spans="2:10" x14ac:dyDescent="0.25">
      <c r="B643" s="76"/>
      <c r="C643" s="77"/>
      <c r="D643" s="97" t="s">
        <v>149</v>
      </c>
      <c r="E643" s="91">
        <v>8.42</v>
      </c>
      <c r="F643" s="92">
        <v>35582</v>
      </c>
      <c r="G643" s="80">
        <f>'Unit Prices'!$D$33+(E643-8)*'Unit Prices'!$D$34</f>
        <v>5654.1408943213455</v>
      </c>
      <c r="H643" s="99">
        <v>13288.27</v>
      </c>
      <c r="I643" s="26">
        <v>5860</v>
      </c>
      <c r="J643" s="79">
        <f t="shared" si="9"/>
        <v>2493.4220662827502</v>
      </c>
    </row>
    <row r="644" spans="2:10" x14ac:dyDescent="0.25">
      <c r="B644" s="76"/>
      <c r="C644" s="77"/>
      <c r="D644" s="97" t="s">
        <v>308</v>
      </c>
      <c r="E644" s="91">
        <v>12.51</v>
      </c>
      <c r="F644" s="92">
        <v>35462</v>
      </c>
      <c r="G644" s="80">
        <f>'Unit Prices'!$D$33+(E644-8)*'Unit Prices'!$D$34</f>
        <v>7415.9604532626518</v>
      </c>
      <c r="H644" s="99">
        <v>13288.27</v>
      </c>
      <c r="I644" s="26">
        <v>5769</v>
      </c>
      <c r="J644" s="79">
        <f t="shared" si="9"/>
        <v>3219.5820716219823</v>
      </c>
    </row>
    <row r="645" spans="2:10" x14ac:dyDescent="0.25">
      <c r="B645" s="76"/>
      <c r="C645" s="77"/>
      <c r="D645" s="97" t="s">
        <v>305</v>
      </c>
      <c r="E645" s="91">
        <v>9.74</v>
      </c>
      <c r="F645" s="92">
        <v>35462</v>
      </c>
      <c r="G645" s="80">
        <f>'Unit Prices'!$D$33+(E645-8)*'Unit Prices'!$D$34</f>
        <v>6222.7476957400559</v>
      </c>
      <c r="H645" s="99">
        <v>13288.27</v>
      </c>
      <c r="I645" s="26">
        <v>5769</v>
      </c>
      <c r="J645" s="79">
        <f t="shared" si="9"/>
        <v>2701.5579497349454</v>
      </c>
    </row>
    <row r="646" spans="2:10" x14ac:dyDescent="0.25">
      <c r="B646" s="76"/>
      <c r="C646" s="77"/>
      <c r="D646" s="97" t="s">
        <v>307</v>
      </c>
      <c r="E646" s="91">
        <v>9.56</v>
      </c>
      <c r="F646" s="92">
        <v>35462</v>
      </c>
      <c r="G646" s="80">
        <f>'Unit Prices'!$D$33+(E646-8)*'Unit Prices'!$D$34</f>
        <v>6145.2104046375043</v>
      </c>
      <c r="H646" s="99">
        <v>13288.27</v>
      </c>
      <c r="I646" s="26">
        <v>5769</v>
      </c>
      <c r="J646" s="79">
        <f t="shared" ref="J646:J677" si="10">G646*I646/H646</f>
        <v>2667.8957324282064</v>
      </c>
    </row>
    <row r="647" spans="2:10" x14ac:dyDescent="0.25">
      <c r="B647" s="76"/>
      <c r="C647" s="77"/>
      <c r="D647" s="97" t="s">
        <v>115</v>
      </c>
      <c r="E647" s="91">
        <v>10.96</v>
      </c>
      <c r="F647" s="92">
        <v>31321</v>
      </c>
      <c r="G647" s="80">
        <f>'Unit Prices'!$D$33+(E647-8)*'Unit Prices'!$D$34</f>
        <v>6748.2782243240154</v>
      </c>
      <c r="H647" s="99">
        <v>13288.27</v>
      </c>
      <c r="I647" s="26">
        <v>4195</v>
      </c>
      <c r="J647" s="79">
        <f t="shared" si="10"/>
        <v>2130.3771785973072</v>
      </c>
    </row>
    <row r="648" spans="2:10" x14ac:dyDescent="0.25">
      <c r="B648" s="76"/>
      <c r="C648" s="77"/>
      <c r="D648" s="97" t="s">
        <v>122</v>
      </c>
      <c r="E648" s="91">
        <v>11.34</v>
      </c>
      <c r="F648" s="92">
        <v>31321</v>
      </c>
      <c r="G648" s="80">
        <f>'Unit Prices'!$D$33+(E648-8)*'Unit Prices'!$D$34</f>
        <v>6911.9680610960677</v>
      </c>
      <c r="H648" s="99">
        <v>13288.27</v>
      </c>
      <c r="I648" s="26">
        <v>4195</v>
      </c>
      <c r="J648" s="79">
        <f t="shared" si="10"/>
        <v>2182.0527439838297</v>
      </c>
    </row>
    <row r="649" spans="2:10" x14ac:dyDescent="0.25">
      <c r="B649" s="76"/>
      <c r="C649" s="77"/>
      <c r="D649" s="97" t="s">
        <v>758</v>
      </c>
      <c r="E649" s="91">
        <v>11.08</v>
      </c>
      <c r="F649" s="92">
        <v>31321</v>
      </c>
      <c r="G649" s="80">
        <f>'Unit Prices'!$D$33+(E649-8)*'Unit Prices'!$D$34</f>
        <v>6799.9697517257155</v>
      </c>
      <c r="H649" s="99">
        <v>13288.27</v>
      </c>
      <c r="I649" s="26">
        <v>4195</v>
      </c>
      <c r="J649" s="79">
        <f t="shared" si="10"/>
        <v>2146.695778193051</v>
      </c>
    </row>
    <row r="650" spans="2:10" x14ac:dyDescent="0.25">
      <c r="B650" s="76"/>
      <c r="C650" s="77"/>
      <c r="D650" s="97" t="s">
        <v>757</v>
      </c>
      <c r="E650" s="91">
        <v>8.98</v>
      </c>
      <c r="F650" s="92">
        <v>31321</v>
      </c>
      <c r="G650" s="80">
        <f>'Unit Prices'!$D$33+(E650-8)*'Unit Prices'!$D$34</f>
        <v>5895.3680221959494</v>
      </c>
      <c r="H650" s="99">
        <v>13288.27</v>
      </c>
      <c r="I650" s="26">
        <v>4195</v>
      </c>
      <c r="J650" s="79">
        <f t="shared" si="10"/>
        <v>1861.1202852675335</v>
      </c>
    </row>
    <row r="651" spans="2:10" x14ac:dyDescent="0.25">
      <c r="B651" s="76"/>
      <c r="C651" s="77"/>
      <c r="D651" s="97" t="s">
        <v>196</v>
      </c>
      <c r="E651" s="91">
        <v>9.07</v>
      </c>
      <c r="F651" s="92">
        <v>31321</v>
      </c>
      <c r="G651" s="80">
        <f>'Unit Prices'!$D$33+(E651-8)*'Unit Prices'!$D$34</f>
        <v>5934.1366677472251</v>
      </c>
      <c r="H651" s="99">
        <v>13288.27</v>
      </c>
      <c r="I651" s="26">
        <v>4195</v>
      </c>
      <c r="J651" s="79">
        <f t="shared" si="10"/>
        <v>1873.3592349643416</v>
      </c>
    </row>
    <row r="652" spans="2:10" x14ac:dyDescent="0.25">
      <c r="B652" s="76"/>
      <c r="C652" s="77"/>
      <c r="D652" s="97" t="s">
        <v>195</v>
      </c>
      <c r="E652" s="91">
        <v>9.25</v>
      </c>
      <c r="F652" s="91">
        <v>1960</v>
      </c>
      <c r="G652" s="80">
        <f>'Unit Prices'!$D$33+(E652-8)*'Unit Prices'!$D$34</f>
        <v>6011.6739588497767</v>
      </c>
      <c r="H652" s="99">
        <v>13288.27</v>
      </c>
      <c r="I652" s="26">
        <v>824</v>
      </c>
      <c r="J652" s="79">
        <f t="shared" si="10"/>
        <v>372.78135845314824</v>
      </c>
    </row>
    <row r="653" spans="2:10" x14ac:dyDescent="0.25">
      <c r="B653" s="76"/>
      <c r="C653" s="77"/>
      <c r="D653" s="97" t="s">
        <v>120</v>
      </c>
      <c r="E653" s="91">
        <v>12.51</v>
      </c>
      <c r="F653" s="92">
        <v>31321</v>
      </c>
      <c r="G653" s="80">
        <f>'Unit Prices'!$D$33+(E653-8)*'Unit Prices'!$D$34</f>
        <v>7415.9604532626518</v>
      </c>
      <c r="H653" s="99">
        <v>13288.27</v>
      </c>
      <c r="I653" s="26">
        <v>4195</v>
      </c>
      <c r="J653" s="79">
        <f t="shared" si="10"/>
        <v>2341.1590900423321</v>
      </c>
    </row>
    <row r="654" spans="2:10" x14ac:dyDescent="0.25">
      <c r="B654" s="76"/>
      <c r="C654" s="77"/>
      <c r="D654" s="97" t="s">
        <v>121</v>
      </c>
      <c r="E654" s="91">
        <v>12.82</v>
      </c>
      <c r="F654" s="92">
        <v>31321</v>
      </c>
      <c r="G654" s="80">
        <f>'Unit Prices'!$D$33+(E654-8)*'Unit Prices'!$D$34</f>
        <v>7549.4968990503794</v>
      </c>
      <c r="H654" s="99">
        <v>13288.27</v>
      </c>
      <c r="I654" s="26">
        <v>4195</v>
      </c>
      <c r="J654" s="79">
        <f t="shared" si="10"/>
        <v>2383.3154723313373</v>
      </c>
    </row>
    <row r="655" spans="2:10" x14ac:dyDescent="0.25">
      <c r="B655" s="76"/>
      <c r="C655" s="77"/>
      <c r="D655" s="97" t="s">
        <v>114</v>
      </c>
      <c r="E655" s="91">
        <v>8.82</v>
      </c>
      <c r="F655" s="92">
        <v>31321</v>
      </c>
      <c r="G655" s="80">
        <f>'Unit Prices'!$D$33+(E655-8)*'Unit Prices'!$D$34</f>
        <v>5826.445985660348</v>
      </c>
      <c r="H655" s="99">
        <v>13288.27</v>
      </c>
      <c r="I655" s="26">
        <v>4195</v>
      </c>
      <c r="J655" s="79">
        <f t="shared" si="10"/>
        <v>1839.3621524732082</v>
      </c>
    </row>
    <row r="656" spans="2:10" x14ac:dyDescent="0.25">
      <c r="B656" s="76"/>
      <c r="C656" s="77"/>
      <c r="D656" s="97" t="s">
        <v>118</v>
      </c>
      <c r="E656" s="91">
        <v>8.9</v>
      </c>
      <c r="F656" s="92">
        <v>31321</v>
      </c>
      <c r="G656" s="80">
        <f>'Unit Prices'!$D$33+(E656-8)*'Unit Prices'!$D$34</f>
        <v>5860.9070039281487</v>
      </c>
      <c r="H656" s="99">
        <v>13288.27</v>
      </c>
      <c r="I656" s="26">
        <v>4195</v>
      </c>
      <c r="J656" s="79">
        <f t="shared" si="10"/>
        <v>1850.2412188703711</v>
      </c>
    </row>
    <row r="657" spans="2:10" x14ac:dyDescent="0.25">
      <c r="B657" s="76"/>
      <c r="C657" s="77"/>
      <c r="D657" s="97" t="s">
        <v>117</v>
      </c>
      <c r="E657" s="91">
        <v>12.24</v>
      </c>
      <c r="F657" s="92">
        <v>31321</v>
      </c>
      <c r="G657" s="80">
        <f>'Unit Prices'!$D$33+(E657-8)*'Unit Prices'!$D$34</f>
        <v>7299.6545166088254</v>
      </c>
      <c r="H657" s="99">
        <v>13288.27</v>
      </c>
      <c r="I657" s="26">
        <v>4195</v>
      </c>
      <c r="J657" s="79">
        <f t="shared" si="10"/>
        <v>2304.4422409519088</v>
      </c>
    </row>
    <row r="658" spans="2:10" x14ac:dyDescent="0.25">
      <c r="B658" s="76"/>
      <c r="C658" s="77"/>
      <c r="D658" s="97" t="s">
        <v>113</v>
      </c>
      <c r="E658" s="91">
        <v>9.01</v>
      </c>
      <c r="F658" s="92">
        <v>31321</v>
      </c>
      <c r="G658" s="80">
        <f>'Unit Prices'!$D$33+(E658-8)*'Unit Prices'!$D$34</f>
        <v>5908.2909040463746</v>
      </c>
      <c r="H658" s="99">
        <v>13288.27</v>
      </c>
      <c r="I658" s="26">
        <v>4195</v>
      </c>
      <c r="J658" s="79">
        <f t="shared" si="10"/>
        <v>1865.1999351664695</v>
      </c>
    </row>
    <row r="659" spans="2:10" x14ac:dyDescent="0.25">
      <c r="B659" s="76"/>
      <c r="C659" s="77"/>
      <c r="D659" s="97" t="s">
        <v>119</v>
      </c>
      <c r="E659" s="91">
        <v>12.18</v>
      </c>
      <c r="F659" s="92">
        <v>31321</v>
      </c>
      <c r="G659" s="80">
        <f>'Unit Prices'!$D$33+(E659-8)*'Unit Prices'!$D$34</f>
        <v>7273.8087529079739</v>
      </c>
      <c r="H659" s="99">
        <v>13288.27</v>
      </c>
      <c r="I659" s="26">
        <v>4195</v>
      </c>
      <c r="J659" s="79">
        <f t="shared" si="10"/>
        <v>2296.2829411540365</v>
      </c>
    </row>
    <row r="660" spans="2:10" x14ac:dyDescent="0.25">
      <c r="B660" s="76"/>
      <c r="C660" s="77"/>
      <c r="D660" s="97" t="s">
        <v>123</v>
      </c>
      <c r="E660" s="91">
        <v>14.1</v>
      </c>
      <c r="F660" s="92">
        <v>31321</v>
      </c>
      <c r="G660" s="80">
        <f>'Unit Prices'!$D$33+(E660-8)*'Unit Prices'!$D$34</f>
        <v>8100.8731913351894</v>
      </c>
      <c r="H660" s="99">
        <v>13288.27</v>
      </c>
      <c r="I660" s="26">
        <v>4195</v>
      </c>
      <c r="J660" s="79">
        <f t="shared" si="10"/>
        <v>2557.380534685939</v>
      </c>
    </row>
    <row r="661" spans="2:10" x14ac:dyDescent="0.25">
      <c r="B661" s="76"/>
      <c r="C661" s="77" t="s">
        <v>821</v>
      </c>
      <c r="D661" s="97" t="s">
        <v>866</v>
      </c>
      <c r="E661" s="91">
        <v>8</v>
      </c>
      <c r="F661" s="91">
        <v>1960</v>
      </c>
      <c r="G661" s="80">
        <f>'Unit Prices'!$D$33</f>
        <v>5473.2205484153919</v>
      </c>
      <c r="H661" s="99">
        <v>13288.27</v>
      </c>
      <c r="I661" s="26">
        <v>824</v>
      </c>
      <c r="J661" s="79">
        <f t="shared" si="10"/>
        <v>339.39209030929402</v>
      </c>
    </row>
    <row r="662" spans="2:10" x14ac:dyDescent="0.25">
      <c r="B662" s="76"/>
      <c r="C662" s="77" t="s">
        <v>821</v>
      </c>
      <c r="D662" s="97" t="s">
        <v>875</v>
      </c>
      <c r="E662" s="91">
        <v>8</v>
      </c>
      <c r="F662" s="91">
        <v>1960</v>
      </c>
      <c r="G662" s="80">
        <f>'Unit Prices'!$D$33</f>
        <v>5473.2205484153919</v>
      </c>
      <c r="H662" s="99">
        <v>13288.27</v>
      </c>
      <c r="I662" s="26">
        <v>824</v>
      </c>
      <c r="J662" s="79">
        <f t="shared" si="10"/>
        <v>339.39209030929402</v>
      </c>
    </row>
    <row r="663" spans="2:10" x14ac:dyDescent="0.25">
      <c r="B663" s="76"/>
      <c r="C663" s="77" t="s">
        <v>821</v>
      </c>
      <c r="D663" s="97" t="s">
        <v>876</v>
      </c>
      <c r="E663" s="91">
        <v>8</v>
      </c>
      <c r="F663" s="91">
        <v>1960</v>
      </c>
      <c r="G663" s="80">
        <f>'Unit Prices'!$D$33</f>
        <v>5473.2205484153919</v>
      </c>
      <c r="H663" s="99">
        <v>13288.27</v>
      </c>
      <c r="I663" s="26">
        <v>824</v>
      </c>
      <c r="J663" s="79">
        <f t="shared" si="10"/>
        <v>339.39209030929402</v>
      </c>
    </row>
    <row r="664" spans="2:10" x14ac:dyDescent="0.25">
      <c r="B664" s="76"/>
      <c r="C664" s="77" t="s">
        <v>821</v>
      </c>
      <c r="D664" s="97" t="s">
        <v>877</v>
      </c>
      <c r="E664" s="91">
        <v>8</v>
      </c>
      <c r="F664" s="91">
        <v>1960</v>
      </c>
      <c r="G664" s="80">
        <f>'Unit Prices'!$D$33</f>
        <v>5473.2205484153919</v>
      </c>
      <c r="H664" s="99">
        <v>13288.27</v>
      </c>
      <c r="I664" s="26">
        <v>824</v>
      </c>
      <c r="J664" s="79">
        <f t="shared" si="10"/>
        <v>339.39209030929402</v>
      </c>
    </row>
    <row r="665" spans="2:10" x14ac:dyDescent="0.25">
      <c r="B665" s="76"/>
      <c r="C665" s="77" t="s">
        <v>821</v>
      </c>
      <c r="D665" s="97" t="s">
        <v>878</v>
      </c>
      <c r="E665" s="91">
        <v>8</v>
      </c>
      <c r="F665" s="92">
        <v>31321</v>
      </c>
      <c r="G665" s="80">
        <f>'Unit Prices'!$D$33</f>
        <v>5473.2205484153919</v>
      </c>
      <c r="H665" s="99">
        <v>13288.27</v>
      </c>
      <c r="I665" s="26">
        <v>4195</v>
      </c>
      <c r="J665" s="79">
        <f t="shared" si="10"/>
        <v>1727.851721902292</v>
      </c>
    </row>
    <row r="666" spans="2:10" x14ac:dyDescent="0.25">
      <c r="B666" s="76"/>
      <c r="C666" s="77" t="s">
        <v>821</v>
      </c>
      <c r="D666" s="97" t="s">
        <v>879</v>
      </c>
      <c r="E666" s="91">
        <v>8</v>
      </c>
      <c r="F666" s="92">
        <v>31321</v>
      </c>
      <c r="G666" s="80">
        <f>'Unit Prices'!$D$33</f>
        <v>5473.2205484153919</v>
      </c>
      <c r="H666" s="99">
        <v>13288.27</v>
      </c>
      <c r="I666" s="26">
        <v>4195</v>
      </c>
      <c r="J666" s="79">
        <f t="shared" si="10"/>
        <v>1727.851721902292</v>
      </c>
    </row>
    <row r="667" spans="2:10" x14ac:dyDescent="0.25">
      <c r="B667" s="76"/>
      <c r="C667" s="77" t="s">
        <v>821</v>
      </c>
      <c r="D667" s="97" t="s">
        <v>867</v>
      </c>
      <c r="E667" s="91">
        <v>8</v>
      </c>
      <c r="F667" s="91">
        <v>1960</v>
      </c>
      <c r="G667" s="80">
        <f>'Unit Prices'!$D$33</f>
        <v>5473.2205484153919</v>
      </c>
      <c r="H667" s="99">
        <v>13288.27</v>
      </c>
      <c r="I667" s="26">
        <v>824</v>
      </c>
      <c r="J667" s="79">
        <f t="shared" si="10"/>
        <v>339.39209030929402</v>
      </c>
    </row>
    <row r="668" spans="2:10" x14ac:dyDescent="0.25">
      <c r="B668" s="76"/>
      <c r="C668" s="77" t="s">
        <v>821</v>
      </c>
      <c r="D668" s="97" t="s">
        <v>868</v>
      </c>
      <c r="E668" s="91">
        <v>8</v>
      </c>
      <c r="F668" s="91">
        <v>1960</v>
      </c>
      <c r="G668" s="80">
        <f>'Unit Prices'!$D$33</f>
        <v>5473.2205484153919</v>
      </c>
      <c r="H668" s="99">
        <v>13288.27</v>
      </c>
      <c r="I668" s="26">
        <v>824</v>
      </c>
      <c r="J668" s="79">
        <f t="shared" si="10"/>
        <v>339.39209030929402</v>
      </c>
    </row>
    <row r="669" spans="2:10" x14ac:dyDescent="0.25">
      <c r="B669" s="76"/>
      <c r="C669" s="77" t="s">
        <v>821</v>
      </c>
      <c r="D669" s="97" t="s">
        <v>869</v>
      </c>
      <c r="E669" s="91">
        <v>8</v>
      </c>
      <c r="F669" s="91">
        <v>1960</v>
      </c>
      <c r="G669" s="80">
        <f>'Unit Prices'!$D$33</f>
        <v>5473.2205484153919</v>
      </c>
      <c r="H669" s="99">
        <v>13288.27</v>
      </c>
      <c r="I669" s="26">
        <v>824</v>
      </c>
      <c r="J669" s="79">
        <f t="shared" si="10"/>
        <v>339.39209030929402</v>
      </c>
    </row>
    <row r="670" spans="2:10" x14ac:dyDescent="0.25">
      <c r="B670" s="76"/>
      <c r="C670" s="77" t="s">
        <v>821</v>
      </c>
      <c r="D670" s="97" t="s">
        <v>870</v>
      </c>
      <c r="E670" s="91">
        <v>8</v>
      </c>
      <c r="F670" s="91">
        <v>1960</v>
      </c>
      <c r="G670" s="80">
        <f>'Unit Prices'!$D$33</f>
        <v>5473.2205484153919</v>
      </c>
      <c r="H670" s="99">
        <v>13288.27</v>
      </c>
      <c r="I670" s="26">
        <v>824</v>
      </c>
      <c r="J670" s="79">
        <f t="shared" si="10"/>
        <v>339.39209030929402</v>
      </c>
    </row>
    <row r="671" spans="2:10" x14ac:dyDescent="0.25">
      <c r="B671" s="76"/>
      <c r="C671" s="77" t="s">
        <v>821</v>
      </c>
      <c r="D671" s="97" t="s">
        <v>871</v>
      </c>
      <c r="E671" s="91">
        <v>8</v>
      </c>
      <c r="F671" s="91">
        <v>1960</v>
      </c>
      <c r="G671" s="80">
        <f>'Unit Prices'!$D$33</f>
        <v>5473.2205484153919</v>
      </c>
      <c r="H671" s="99">
        <v>13288.27</v>
      </c>
      <c r="I671" s="26">
        <v>824</v>
      </c>
      <c r="J671" s="79">
        <f t="shared" si="10"/>
        <v>339.39209030929402</v>
      </c>
    </row>
    <row r="672" spans="2:10" x14ac:dyDescent="0.25">
      <c r="B672" s="76"/>
      <c r="C672" s="77" t="s">
        <v>821</v>
      </c>
      <c r="D672" s="97" t="s">
        <v>872</v>
      </c>
      <c r="E672" s="91">
        <v>8</v>
      </c>
      <c r="F672" s="91">
        <v>1960</v>
      </c>
      <c r="G672" s="80">
        <f>'Unit Prices'!$D$33</f>
        <v>5473.2205484153919</v>
      </c>
      <c r="H672" s="99">
        <v>13288.27</v>
      </c>
      <c r="I672" s="26">
        <v>824</v>
      </c>
      <c r="J672" s="79">
        <f t="shared" si="10"/>
        <v>339.39209030929402</v>
      </c>
    </row>
    <row r="673" spans="2:20" x14ac:dyDescent="0.25">
      <c r="B673" s="76"/>
      <c r="C673" s="77" t="s">
        <v>821</v>
      </c>
      <c r="D673" s="97" t="s">
        <v>873</v>
      </c>
      <c r="E673" s="91">
        <v>8</v>
      </c>
      <c r="F673" s="91">
        <v>1960</v>
      </c>
      <c r="G673" s="80">
        <f>'Unit Prices'!$D$33</f>
        <v>5473.2205484153919</v>
      </c>
      <c r="H673" s="99">
        <v>13288.27</v>
      </c>
      <c r="I673" s="26">
        <v>824</v>
      </c>
      <c r="J673" s="79">
        <f t="shared" si="10"/>
        <v>339.39209030929402</v>
      </c>
    </row>
    <row r="674" spans="2:20" x14ac:dyDescent="0.25">
      <c r="B674" s="76"/>
      <c r="C674" s="77" t="s">
        <v>821</v>
      </c>
      <c r="D674" s="97" t="s">
        <v>874</v>
      </c>
      <c r="E674" s="91">
        <v>8</v>
      </c>
      <c r="F674" s="91">
        <v>1960</v>
      </c>
      <c r="G674" s="80">
        <f>'Unit Prices'!$D$33</f>
        <v>5473.2205484153919</v>
      </c>
      <c r="H674" s="99">
        <v>13288.27</v>
      </c>
      <c r="I674" s="26">
        <v>824</v>
      </c>
      <c r="J674" s="79">
        <f t="shared" si="10"/>
        <v>339.39209030929402</v>
      </c>
    </row>
    <row r="675" spans="2:20" x14ac:dyDescent="0.25">
      <c r="B675" s="76"/>
      <c r="C675" s="77"/>
      <c r="D675" s="97" t="s">
        <v>820</v>
      </c>
      <c r="E675" s="91">
        <v>8</v>
      </c>
      <c r="F675" s="91">
        <v>1960</v>
      </c>
      <c r="G675" s="80">
        <f>'Unit Prices'!$D$33</f>
        <v>5473.2205484153919</v>
      </c>
      <c r="H675" s="99">
        <v>13288.27</v>
      </c>
      <c r="I675" s="26">
        <v>824</v>
      </c>
      <c r="J675" s="79">
        <f t="shared" si="10"/>
        <v>339.39209030929402</v>
      </c>
    </row>
    <row r="676" spans="2:20" x14ac:dyDescent="0.25">
      <c r="B676" s="76"/>
      <c r="C676" s="77"/>
      <c r="D676" s="97" t="s">
        <v>126</v>
      </c>
      <c r="E676" s="91">
        <v>8</v>
      </c>
      <c r="F676" s="91">
        <v>1960</v>
      </c>
      <c r="G676" s="80">
        <f>'Unit Prices'!$D$33</f>
        <v>5473.2205484153919</v>
      </c>
      <c r="H676" s="99">
        <v>13288.27</v>
      </c>
      <c r="I676" s="26">
        <v>824</v>
      </c>
      <c r="J676" s="79">
        <f t="shared" si="10"/>
        <v>339.39209030929402</v>
      </c>
    </row>
    <row r="677" spans="2:20" x14ac:dyDescent="0.25">
      <c r="B677" s="76"/>
      <c r="C677" s="77"/>
      <c r="D677" s="97" t="s">
        <v>133</v>
      </c>
      <c r="E677" s="91">
        <v>8</v>
      </c>
      <c r="F677" s="91">
        <v>1960</v>
      </c>
      <c r="G677" s="80">
        <f>'Unit Prices'!$D$33</f>
        <v>5473.2205484153919</v>
      </c>
      <c r="H677" s="99">
        <v>13288.27</v>
      </c>
      <c r="I677" s="26">
        <v>824</v>
      </c>
      <c r="J677" s="79">
        <f t="shared" si="10"/>
        <v>339.39209030929402</v>
      </c>
    </row>
    <row r="678" spans="2:20" ht="15.75" thickBot="1" x14ac:dyDescent="0.3">
      <c r="B678" s="81"/>
      <c r="C678" s="82"/>
      <c r="D678" s="98"/>
      <c r="E678" s="93"/>
      <c r="F678" s="93"/>
      <c r="G678" s="83"/>
      <c r="H678" s="83"/>
      <c r="I678" s="83"/>
      <c r="J678" s="84"/>
    </row>
    <row r="679" spans="2:20" ht="30.75" customHeight="1" thickBot="1" x14ac:dyDescent="0.3">
      <c r="B679" s="162" t="s">
        <v>857</v>
      </c>
      <c r="C679" s="163"/>
      <c r="D679" s="163"/>
      <c r="E679" s="163"/>
      <c r="F679" s="163"/>
      <c r="G679" s="163"/>
      <c r="H679" s="163"/>
      <c r="I679" s="164"/>
      <c r="J679" s="85">
        <f>SUM(J4:J678)</f>
        <v>316859.45429236162</v>
      </c>
    </row>
    <row r="680" spans="2:20" x14ac:dyDescent="0.25">
      <c r="B680" s="86" t="s">
        <v>74</v>
      </c>
      <c r="C680" s="86"/>
    </row>
    <row r="681" spans="2:20" x14ac:dyDescent="0.25">
      <c r="B681" s="87" t="s">
        <v>90</v>
      </c>
      <c r="C681" s="87"/>
    </row>
    <row r="682" spans="2:20" x14ac:dyDescent="0.25">
      <c r="B682" s="87" t="s">
        <v>834</v>
      </c>
      <c r="C682" s="87"/>
    </row>
    <row r="683" spans="2:20" x14ac:dyDescent="0.25">
      <c r="B683" s="87" t="s">
        <v>85</v>
      </c>
      <c r="C683" s="87"/>
    </row>
    <row r="684" spans="2:20" s="66" customFormat="1" x14ac:dyDescent="0.25">
      <c r="B684" s="87" t="s">
        <v>880</v>
      </c>
      <c r="C684" s="88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</row>
    <row r="685" spans="2:20" s="66" customFormat="1" x14ac:dyDescent="0.25">
      <c r="B685" s="39" t="s">
        <v>886</v>
      </c>
      <c r="C685" s="88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</row>
    <row r="686" spans="2:20" s="66" customFormat="1" x14ac:dyDescent="0.25">
      <c r="B686" s="88"/>
      <c r="C686" s="88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</row>
    <row r="687" spans="2:20" s="66" customFormat="1" x14ac:dyDescent="0.25">
      <c r="B687" s="88"/>
      <c r="C687" s="88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</row>
    <row r="688" spans="2:20" s="66" customFormat="1" x14ac:dyDescent="0.25">
      <c r="B688" s="88"/>
      <c r="C688" s="88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</row>
    <row r="689" spans="2:20" s="66" customFormat="1" x14ac:dyDescent="0.25">
      <c r="B689" s="88"/>
      <c r="C689" s="88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</row>
    <row r="690" spans="2:20" s="66" customFormat="1" x14ac:dyDescent="0.25">
      <c r="B690" s="88"/>
      <c r="C690" s="88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</row>
    <row r="691" spans="2:20" s="66" customFormat="1" x14ac:dyDescent="0.25">
      <c r="B691" s="88"/>
      <c r="C691" s="88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</row>
    <row r="692" spans="2:20" s="66" customFormat="1" x14ac:dyDescent="0.25">
      <c r="B692" s="88"/>
      <c r="C692" s="88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</row>
    <row r="693" spans="2:20" s="66" customFormat="1" x14ac:dyDescent="0.25">
      <c r="B693" s="88"/>
      <c r="C693" s="88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</row>
    <row r="694" spans="2:20" s="66" customFormat="1" x14ac:dyDescent="0.25">
      <c r="B694" s="88"/>
      <c r="C694" s="88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</row>
    <row r="695" spans="2:20" s="66" customFormat="1" x14ac:dyDescent="0.25">
      <c r="B695" s="88"/>
      <c r="C695" s="88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</row>
    <row r="696" spans="2:20" s="66" customFormat="1" x14ac:dyDescent="0.25">
      <c r="B696" s="88"/>
      <c r="C696" s="88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</row>
    <row r="697" spans="2:20" s="66" customFormat="1" x14ac:dyDescent="0.25">
      <c r="B697" s="88"/>
      <c r="C697" s="88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</row>
    <row r="698" spans="2:20" s="66" customFormat="1" x14ac:dyDescent="0.25">
      <c r="B698" s="88"/>
      <c r="C698" s="88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</row>
    <row r="699" spans="2:20" s="66" customFormat="1" x14ac:dyDescent="0.25">
      <c r="B699" s="88"/>
      <c r="C699" s="88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</row>
  </sheetData>
  <sortState xmlns:xlrd2="http://schemas.microsoft.com/office/spreadsheetml/2017/richdata2" ref="C6:J677">
    <sortCondition ref="D6:D677"/>
  </sortState>
  <mergeCells count="2">
    <mergeCell ref="B2:J2"/>
    <mergeCell ref="B679:I679"/>
  </mergeCells>
  <printOptions horizontalCentered="1"/>
  <pageMargins left="0.7" right="0.7" top="0.75" bottom="0.75" header="0.3" footer="0.3"/>
  <pageSetup paperSize="4" scale="66" fitToHeight="6" orientation="landscape" verticalDpi="1200" r:id="rId1"/>
  <ignoredErrors>
    <ignoredError sqref="B4 C661:C67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D35C-5665-4C67-9FE9-848F9946A6FD}">
  <sheetPr>
    <pageSetUpPr fitToPage="1"/>
  </sheetPr>
  <dimension ref="B1:K28"/>
  <sheetViews>
    <sheetView zoomScaleNormal="100" workbookViewId="0">
      <selection activeCell="H19" sqref="H19"/>
    </sheetView>
  </sheetViews>
  <sheetFormatPr defaultRowHeight="15" x14ac:dyDescent="0.25"/>
  <cols>
    <col min="2" max="2" width="16.7109375" style="1" customWidth="1"/>
    <col min="3" max="3" width="9.28515625" style="1" customWidth="1"/>
    <col min="4" max="4" width="70.28515625" customWidth="1"/>
    <col min="5" max="7" width="14.28515625" customWidth="1"/>
    <col min="8" max="8" width="15.28515625" bestFit="1" customWidth="1"/>
    <col min="9" max="10" width="14.28515625" customWidth="1"/>
    <col min="11" max="11" width="22.42578125" customWidth="1"/>
  </cols>
  <sheetData>
    <row r="1" spans="2:11" ht="15.75" thickBot="1" x14ac:dyDescent="0.3"/>
    <row r="2" spans="2:11" ht="72" customHeight="1" thickBot="1" x14ac:dyDescent="0.3">
      <c r="B2" s="147" t="s">
        <v>859</v>
      </c>
      <c r="C2" s="152"/>
      <c r="D2" s="148"/>
      <c r="E2" s="153"/>
      <c r="F2" s="153"/>
      <c r="G2" s="153"/>
      <c r="H2" s="153"/>
      <c r="I2" s="153"/>
      <c r="J2" s="153"/>
      <c r="K2" s="149"/>
    </row>
    <row r="3" spans="2:11" ht="58.5" customHeight="1" thickBot="1" x14ac:dyDescent="0.3">
      <c r="B3" s="4" t="s">
        <v>0</v>
      </c>
      <c r="C3" s="41" t="s">
        <v>75</v>
      </c>
      <c r="D3" s="5" t="s">
        <v>1</v>
      </c>
      <c r="E3" s="19" t="s">
        <v>28</v>
      </c>
      <c r="F3" s="19" t="s">
        <v>11</v>
      </c>
      <c r="G3" s="19" t="s">
        <v>29</v>
      </c>
      <c r="H3" s="19" t="s">
        <v>15</v>
      </c>
      <c r="I3" s="19" t="s">
        <v>16</v>
      </c>
      <c r="J3" s="19" t="s">
        <v>17</v>
      </c>
      <c r="K3" s="6" t="s">
        <v>2</v>
      </c>
    </row>
    <row r="4" spans="2:11" x14ac:dyDescent="0.25">
      <c r="B4" s="20" t="s">
        <v>844</v>
      </c>
      <c r="C4" s="42"/>
      <c r="D4" s="15" t="s">
        <v>8</v>
      </c>
      <c r="E4" s="16"/>
      <c r="F4" s="16"/>
      <c r="G4" s="16"/>
      <c r="H4" s="16"/>
      <c r="I4" s="16"/>
      <c r="J4" s="16"/>
      <c r="K4" s="7"/>
    </row>
    <row r="5" spans="2:11" x14ac:dyDescent="0.25">
      <c r="B5" s="8"/>
      <c r="C5" s="43"/>
      <c r="D5" s="3"/>
      <c r="E5" s="17"/>
      <c r="F5" s="17"/>
      <c r="G5" s="17"/>
      <c r="H5" s="17"/>
      <c r="I5" s="17"/>
      <c r="J5" s="17"/>
      <c r="K5" s="9"/>
    </row>
    <row r="6" spans="2:11" x14ac:dyDescent="0.25">
      <c r="B6" s="8"/>
      <c r="C6" s="43" t="s">
        <v>87</v>
      </c>
      <c r="D6" s="21" t="s">
        <v>98</v>
      </c>
      <c r="E6" s="46">
        <v>2268</v>
      </c>
      <c r="F6" s="26">
        <v>1960</v>
      </c>
      <c r="G6" s="47">
        <f>'Unit Prices 6" Lateral'!F9</f>
        <v>3248.4577514206171</v>
      </c>
      <c r="H6" s="47">
        <f>E6*G6</f>
        <v>7367502.1802219599</v>
      </c>
      <c r="I6" s="99">
        <v>13288.27</v>
      </c>
      <c r="J6" s="26">
        <v>824</v>
      </c>
      <c r="K6" s="9">
        <f>H6*J6/I6</f>
        <v>456855.69276534079</v>
      </c>
    </row>
    <row r="7" spans="2:11" ht="15.75" thickBot="1" x14ac:dyDescent="0.3">
      <c r="B7" s="14"/>
      <c r="C7" s="44"/>
      <c r="D7" s="11"/>
      <c r="E7" s="18"/>
      <c r="F7" s="18"/>
      <c r="G7" s="18"/>
      <c r="H7" s="18"/>
      <c r="I7" s="18"/>
      <c r="J7" s="18"/>
      <c r="K7" s="12"/>
    </row>
    <row r="8" spans="2:11" ht="30.75" customHeight="1" thickBot="1" x14ac:dyDescent="0.3">
      <c r="B8" s="154" t="s">
        <v>860</v>
      </c>
      <c r="C8" s="155"/>
      <c r="D8" s="155"/>
      <c r="E8" s="155"/>
      <c r="F8" s="155"/>
      <c r="G8" s="155"/>
      <c r="H8" s="155"/>
      <c r="I8" s="155"/>
      <c r="J8" s="156"/>
      <c r="K8" s="13">
        <f>SUM(K4:K7)</f>
        <v>456855.69276534079</v>
      </c>
    </row>
    <row r="9" spans="2:11" x14ac:dyDescent="0.25">
      <c r="B9" s="40" t="s">
        <v>74</v>
      </c>
      <c r="C9" s="2"/>
    </row>
    <row r="10" spans="2:11" x14ac:dyDescent="0.25">
      <c r="B10" s="39" t="s">
        <v>99</v>
      </c>
      <c r="C10" s="2"/>
    </row>
    <row r="11" spans="2:11" x14ac:dyDescent="0.25">
      <c r="B11" s="39" t="s">
        <v>887</v>
      </c>
      <c r="C11" s="2"/>
    </row>
    <row r="12" spans="2:11" x14ac:dyDescent="0.25">
      <c r="B12" s="39" t="s">
        <v>947</v>
      </c>
      <c r="C12" s="2"/>
    </row>
    <row r="13" spans="2:11" x14ac:dyDescent="0.25">
      <c r="B13" s="2"/>
      <c r="C13" s="2"/>
    </row>
    <row r="14" spans="2:11" x14ac:dyDescent="0.25">
      <c r="B14" s="2"/>
      <c r="C14" s="2"/>
    </row>
    <row r="15" spans="2:11" x14ac:dyDescent="0.25">
      <c r="B15" s="2"/>
      <c r="C15" s="2"/>
    </row>
    <row r="16" spans="2:11" x14ac:dyDescent="0.25">
      <c r="B16" s="2"/>
      <c r="C16" s="2"/>
    </row>
    <row r="17" spans="2:3" x14ac:dyDescent="0.25">
      <c r="B17" s="2"/>
      <c r="C17" s="2"/>
    </row>
    <row r="18" spans="2:3" x14ac:dyDescent="0.25">
      <c r="B18" s="2"/>
      <c r="C18" s="2"/>
    </row>
    <row r="19" spans="2:3" x14ac:dyDescent="0.25">
      <c r="B19" s="2"/>
      <c r="C19" s="2"/>
    </row>
    <row r="20" spans="2:3" x14ac:dyDescent="0.25">
      <c r="B20" s="2"/>
      <c r="C20" s="2"/>
    </row>
    <row r="21" spans="2:3" x14ac:dyDescent="0.25">
      <c r="B21" s="2"/>
      <c r="C21" s="2"/>
    </row>
    <row r="22" spans="2:3" x14ac:dyDescent="0.25">
      <c r="B22" s="2"/>
      <c r="C22" s="2"/>
    </row>
    <row r="23" spans="2:3" x14ac:dyDescent="0.25">
      <c r="B23" s="2"/>
      <c r="C23" s="2"/>
    </row>
    <row r="24" spans="2:3" x14ac:dyDescent="0.25">
      <c r="B24" s="2"/>
      <c r="C24" s="2"/>
    </row>
    <row r="25" spans="2:3" x14ac:dyDescent="0.25">
      <c r="B25" s="2"/>
      <c r="C25" s="2"/>
    </row>
    <row r="26" spans="2:3" x14ac:dyDescent="0.25">
      <c r="B26" s="2"/>
      <c r="C26" s="2"/>
    </row>
    <row r="27" spans="2:3" x14ac:dyDescent="0.25">
      <c r="B27" s="2"/>
      <c r="C27" s="2"/>
    </row>
    <row r="28" spans="2:3" x14ac:dyDescent="0.25">
      <c r="B28" s="2"/>
      <c r="C28" s="2"/>
    </row>
  </sheetData>
  <mergeCells count="2">
    <mergeCell ref="B2:K2"/>
    <mergeCell ref="B8:J8"/>
  </mergeCells>
  <pageMargins left="0.7" right="0.7" top="0.75" bottom="0.75" header="0.3" footer="0.3"/>
  <pageSetup scale="60" orientation="landscape" verticalDpi="1200" r:id="rId1"/>
  <ignoredErrors>
    <ignoredError sqref="B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D79C8-856E-441D-BA41-C1C592624BC0}">
  <sheetPr>
    <pageSetUpPr fitToPage="1"/>
  </sheetPr>
  <dimension ref="B1:L35"/>
  <sheetViews>
    <sheetView zoomScaleNormal="100" workbookViewId="0">
      <selection activeCell="I21" sqref="I21"/>
    </sheetView>
  </sheetViews>
  <sheetFormatPr defaultRowHeight="15" x14ac:dyDescent="0.25"/>
  <cols>
    <col min="2" max="2" width="16.7109375" style="1" customWidth="1"/>
    <col min="3" max="3" width="9.28515625" style="1" customWidth="1"/>
    <col min="4" max="4" width="70.28515625" customWidth="1"/>
    <col min="5" max="11" width="14.28515625" customWidth="1"/>
    <col min="12" max="12" width="22.42578125" customWidth="1"/>
  </cols>
  <sheetData>
    <row r="1" spans="2:12" ht="15.75" thickBot="1" x14ac:dyDescent="0.3"/>
    <row r="2" spans="2:12" ht="72" customHeight="1" thickBot="1" x14ac:dyDescent="0.3">
      <c r="B2" s="147" t="s">
        <v>861</v>
      </c>
      <c r="C2" s="152"/>
      <c r="D2" s="148"/>
      <c r="E2" s="153"/>
      <c r="F2" s="153"/>
      <c r="G2" s="153"/>
      <c r="H2" s="153"/>
      <c r="I2" s="153"/>
      <c r="J2" s="153"/>
      <c r="K2" s="153"/>
      <c r="L2" s="149"/>
    </row>
    <row r="3" spans="2:12" ht="58.5" customHeight="1" thickBot="1" x14ac:dyDescent="0.3">
      <c r="B3" s="4" t="s">
        <v>0</v>
      </c>
      <c r="C3" s="41" t="s">
        <v>75</v>
      </c>
      <c r="D3" s="5" t="s">
        <v>1</v>
      </c>
      <c r="E3" s="19" t="s">
        <v>11</v>
      </c>
      <c r="F3" s="19" t="s">
        <v>12</v>
      </c>
      <c r="G3" s="19" t="s">
        <v>13</v>
      </c>
      <c r="H3" s="19" t="s">
        <v>14</v>
      </c>
      <c r="I3" s="19" t="s">
        <v>15</v>
      </c>
      <c r="J3" s="19" t="s">
        <v>16</v>
      </c>
      <c r="K3" s="19" t="s">
        <v>17</v>
      </c>
      <c r="L3" s="6" t="s">
        <v>2</v>
      </c>
    </row>
    <row r="4" spans="2:12" x14ac:dyDescent="0.25">
      <c r="B4" s="20" t="s">
        <v>845</v>
      </c>
      <c r="C4" s="42"/>
      <c r="D4" s="15" t="s">
        <v>9</v>
      </c>
      <c r="E4" s="25"/>
      <c r="F4" s="25"/>
      <c r="G4" s="25"/>
      <c r="H4" s="28"/>
      <c r="I4" s="28"/>
      <c r="J4" s="25"/>
      <c r="K4" s="25"/>
      <c r="L4" s="7"/>
    </row>
    <row r="5" spans="2:12" x14ac:dyDescent="0.25">
      <c r="B5" s="8"/>
      <c r="C5" s="43"/>
      <c r="D5" s="3"/>
      <c r="E5" s="26"/>
      <c r="F5" s="26"/>
      <c r="G5" s="26"/>
      <c r="H5" s="29"/>
      <c r="I5" s="29"/>
      <c r="J5" s="26"/>
      <c r="K5" s="26"/>
      <c r="L5" s="9"/>
    </row>
    <row r="6" spans="2:12" x14ac:dyDescent="0.25">
      <c r="B6" s="8"/>
      <c r="C6" s="43" t="s">
        <v>87</v>
      </c>
      <c r="D6" s="21" t="s">
        <v>18</v>
      </c>
      <c r="E6" s="26"/>
      <c r="F6" s="26"/>
      <c r="G6" s="26"/>
      <c r="H6" s="29"/>
      <c r="I6" s="29"/>
      <c r="J6" s="26"/>
      <c r="K6" s="26"/>
      <c r="L6" s="9"/>
    </row>
    <row r="7" spans="2:12" x14ac:dyDescent="0.25">
      <c r="B7" s="8"/>
      <c r="C7" s="43"/>
      <c r="D7" s="3" t="s">
        <v>65</v>
      </c>
      <c r="E7" s="26">
        <v>1997</v>
      </c>
      <c r="F7" s="26">
        <v>2</v>
      </c>
      <c r="G7" s="26" t="s">
        <v>33</v>
      </c>
      <c r="H7" s="29">
        <v>3012.01</v>
      </c>
      <c r="I7" s="29">
        <f>F7*H7</f>
        <v>6024.02</v>
      </c>
      <c r="J7" s="99">
        <v>13288.27</v>
      </c>
      <c r="K7" s="26">
        <v>5838</v>
      </c>
      <c r="L7" s="9">
        <f>I7*K7/J7</f>
        <v>2646.5618744953258</v>
      </c>
    </row>
    <row r="8" spans="2:12" x14ac:dyDescent="0.25">
      <c r="B8" s="8"/>
      <c r="C8" s="43"/>
      <c r="D8" s="3" t="s">
        <v>66</v>
      </c>
      <c r="E8" s="26">
        <v>2020</v>
      </c>
      <c r="F8" s="26">
        <v>2</v>
      </c>
      <c r="G8" s="26" t="s">
        <v>33</v>
      </c>
      <c r="H8" s="29">
        <v>3012.01</v>
      </c>
      <c r="I8" s="29">
        <f>F8*H8</f>
        <v>6024.02</v>
      </c>
      <c r="J8" s="99">
        <v>13288.27</v>
      </c>
      <c r="K8" s="26">
        <v>11466</v>
      </c>
      <c r="L8" s="9">
        <f>I8*K8/J8</f>
        <v>5197.9236815627619</v>
      </c>
    </row>
    <row r="9" spans="2:12" x14ac:dyDescent="0.25">
      <c r="B9" s="8"/>
      <c r="C9" s="43" t="s">
        <v>87</v>
      </c>
      <c r="D9" s="21" t="s">
        <v>19</v>
      </c>
      <c r="E9" s="26"/>
      <c r="F9" s="26"/>
      <c r="G9" s="26"/>
      <c r="H9" s="29"/>
      <c r="I9" s="29"/>
      <c r="J9" s="26"/>
      <c r="K9" s="26"/>
      <c r="L9" s="9"/>
    </row>
    <row r="10" spans="2:12" x14ac:dyDescent="0.25">
      <c r="B10" s="8"/>
      <c r="C10" s="43"/>
      <c r="D10" s="3" t="s">
        <v>65</v>
      </c>
      <c r="E10" s="26">
        <v>1997</v>
      </c>
      <c r="F10" s="26">
        <v>2</v>
      </c>
      <c r="G10" s="26" t="s">
        <v>33</v>
      </c>
      <c r="H10" s="29">
        <v>3012.01</v>
      </c>
      <c r="I10" s="29">
        <f>F10*H10</f>
        <v>6024.02</v>
      </c>
      <c r="J10" s="99">
        <v>13288.27</v>
      </c>
      <c r="K10" s="26">
        <v>5838</v>
      </c>
      <c r="L10" s="9">
        <f t="shared" ref="L10:L11" si="0">I10*K10/J10</f>
        <v>2646.5618744953258</v>
      </c>
    </row>
    <row r="11" spans="2:12" x14ac:dyDescent="0.25">
      <c r="B11" s="8"/>
      <c r="C11" s="43"/>
      <c r="D11" s="3" t="s">
        <v>66</v>
      </c>
      <c r="E11" s="26">
        <v>2021</v>
      </c>
      <c r="F11" s="26">
        <v>2</v>
      </c>
      <c r="G11" s="26" t="s">
        <v>33</v>
      </c>
      <c r="H11" s="29">
        <v>3012.01</v>
      </c>
      <c r="I11" s="29">
        <f>F11*H11</f>
        <v>6024.02</v>
      </c>
      <c r="J11" s="99">
        <v>13288.27</v>
      </c>
      <c r="K11" s="26">
        <v>12134</v>
      </c>
      <c r="L11" s="9">
        <f t="shared" si="0"/>
        <v>5500.7505627143337</v>
      </c>
    </row>
    <row r="12" spans="2:12" x14ac:dyDescent="0.25">
      <c r="B12" s="8"/>
      <c r="C12" s="43" t="s">
        <v>87</v>
      </c>
      <c r="D12" s="21" t="s">
        <v>20</v>
      </c>
      <c r="E12" s="26"/>
      <c r="F12" s="26"/>
      <c r="G12" s="26"/>
      <c r="H12" s="29"/>
      <c r="I12" s="29"/>
      <c r="J12" s="26"/>
      <c r="K12" s="26"/>
      <c r="L12" s="9"/>
    </row>
    <row r="13" spans="2:12" x14ac:dyDescent="0.25">
      <c r="B13" s="10"/>
      <c r="C13" s="44"/>
      <c r="D13" s="3" t="s">
        <v>65</v>
      </c>
      <c r="E13" s="26">
        <v>1997</v>
      </c>
      <c r="F13" s="26">
        <v>2</v>
      </c>
      <c r="G13" s="26" t="s">
        <v>33</v>
      </c>
      <c r="H13" s="29">
        <v>3012.01</v>
      </c>
      <c r="I13" s="29">
        <f>F13*H13</f>
        <v>6024.02</v>
      </c>
      <c r="J13" s="99">
        <v>13288.27</v>
      </c>
      <c r="K13" s="26">
        <v>5838</v>
      </c>
      <c r="L13" s="9">
        <f>I13*K13/J13</f>
        <v>2646.5618744953258</v>
      </c>
    </row>
    <row r="14" spans="2:12" ht="15.75" thickBot="1" x14ac:dyDescent="0.3">
      <c r="B14" s="14"/>
      <c r="C14" s="44"/>
      <c r="D14" s="11"/>
      <c r="E14" s="27"/>
      <c r="F14" s="27"/>
      <c r="G14" s="27"/>
      <c r="H14" s="30"/>
      <c r="I14" s="30"/>
      <c r="J14" s="27"/>
      <c r="K14" s="27"/>
      <c r="L14" s="12"/>
    </row>
    <row r="15" spans="2:12" ht="30.75" customHeight="1" thickBot="1" x14ac:dyDescent="0.3">
      <c r="B15" s="154" t="s">
        <v>862</v>
      </c>
      <c r="C15" s="155"/>
      <c r="D15" s="155"/>
      <c r="E15" s="155"/>
      <c r="F15" s="155"/>
      <c r="G15" s="155"/>
      <c r="H15" s="155"/>
      <c r="I15" s="155"/>
      <c r="J15" s="155"/>
      <c r="K15" s="156"/>
      <c r="L15" s="13">
        <f>SUM(L4:L14)</f>
        <v>18638.359867763073</v>
      </c>
    </row>
    <row r="16" spans="2:12" x14ac:dyDescent="0.25">
      <c r="B16" s="40" t="s">
        <v>74</v>
      </c>
      <c r="C16" s="2"/>
    </row>
    <row r="17" spans="2:3" x14ac:dyDescent="0.25">
      <c r="B17" s="39" t="s">
        <v>84</v>
      </c>
      <c r="C17" s="2"/>
    </row>
    <row r="18" spans="2:3" x14ac:dyDescent="0.25">
      <c r="B18" s="39" t="s">
        <v>100</v>
      </c>
      <c r="C18" s="2"/>
    </row>
    <row r="19" spans="2:3" x14ac:dyDescent="0.25">
      <c r="B19" s="39" t="s">
        <v>883</v>
      </c>
      <c r="C19" s="2"/>
    </row>
    <row r="20" spans="2:3" x14ac:dyDescent="0.25">
      <c r="B20" s="2"/>
      <c r="C20" s="2"/>
    </row>
    <row r="21" spans="2:3" x14ac:dyDescent="0.25">
      <c r="B21" s="2"/>
      <c r="C21" s="2"/>
    </row>
    <row r="22" spans="2:3" x14ac:dyDescent="0.25">
      <c r="B22" s="2"/>
      <c r="C22" s="2"/>
    </row>
    <row r="23" spans="2:3" x14ac:dyDescent="0.25">
      <c r="B23" s="2"/>
      <c r="C23" s="2"/>
    </row>
    <row r="24" spans="2:3" x14ac:dyDescent="0.25">
      <c r="B24" s="2"/>
      <c r="C24" s="2"/>
    </row>
    <row r="25" spans="2:3" x14ac:dyDescent="0.25">
      <c r="B25" s="2"/>
      <c r="C25" s="2"/>
    </row>
    <row r="26" spans="2:3" x14ac:dyDescent="0.25">
      <c r="B26" s="2"/>
      <c r="C26" s="2"/>
    </row>
    <row r="27" spans="2:3" x14ac:dyDescent="0.25">
      <c r="B27" s="2"/>
      <c r="C27" s="2"/>
    </row>
    <row r="28" spans="2:3" x14ac:dyDescent="0.25">
      <c r="B28" s="2"/>
      <c r="C28" s="2"/>
    </row>
    <row r="29" spans="2:3" x14ac:dyDescent="0.25">
      <c r="B29" s="2"/>
      <c r="C29" s="2"/>
    </row>
    <row r="30" spans="2:3" x14ac:dyDescent="0.25">
      <c r="B30" s="2"/>
      <c r="C30" s="2"/>
    </row>
    <row r="31" spans="2:3" x14ac:dyDescent="0.25">
      <c r="B31" s="2"/>
      <c r="C31" s="2"/>
    </row>
    <row r="32" spans="2:3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</sheetData>
  <mergeCells count="2">
    <mergeCell ref="B2:L2"/>
    <mergeCell ref="B15:K15"/>
  </mergeCells>
  <pageMargins left="0.7" right="0.7" top="0.75" bottom="0.75" header="0.3" footer="0.3"/>
  <pageSetup scale="56" orientation="landscape" verticalDpi="1200" r:id="rId1"/>
  <ignoredErrors>
    <ignoredError sqref="C7:C8 B4 C10:C1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93E45E73C8184AB9B159E26BBF4366" ma:contentTypeVersion="11" ma:contentTypeDescription="Create a new document." ma:contentTypeScope="" ma:versionID="f5fedbcf608c9a5c51918b0af6002807">
  <xsd:schema xmlns:xsd="http://www.w3.org/2001/XMLSchema" xmlns:xs="http://www.w3.org/2001/XMLSchema" xmlns:p="http://schemas.microsoft.com/office/2006/metadata/properties" xmlns:ns2="7c11c9e6-3ed6-44a7-bb50-2b402fc6d82e" xmlns:ns3="823c690f-1428-4b7b-913c-f8e8cae1aa4a" targetNamespace="http://schemas.microsoft.com/office/2006/metadata/properties" ma:root="true" ma:fieldsID="d477adaccca3dbbea3e92e9e98a6b86c" ns2:_="" ns3:_="">
    <xsd:import namespace="7c11c9e6-3ed6-44a7-bb50-2b402fc6d82e"/>
    <xsd:import namespace="823c690f-1428-4b7b-913c-f8e8cae1aa4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DateReceived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1c9e6-3ed6-44a7-bb50-2b402fc6d8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c690f-1428-4b7b-913c-f8e8cae1aa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DateReceived" ma:index="17" nillable="true" ma:displayName="Date Received" ma:format="DateTime" ma:internalName="DateReceived">
      <xsd:simpleType>
        <xsd:restriction base="dms:DateTim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Received xmlns="823c690f-1428-4b7b-913c-f8e8cae1aa4a" xsi:nil="true"/>
  </documentManagement>
</p:properties>
</file>

<file path=customXml/itemProps1.xml><?xml version="1.0" encoding="utf-8"?>
<ds:datastoreItem xmlns:ds="http://schemas.openxmlformats.org/officeDocument/2006/customXml" ds:itemID="{4D7BCA86-FC6E-4126-8A61-8C56182DE8E4}"/>
</file>

<file path=customXml/itemProps2.xml><?xml version="1.0" encoding="utf-8"?>
<ds:datastoreItem xmlns:ds="http://schemas.openxmlformats.org/officeDocument/2006/customXml" ds:itemID="{8AFE32BA-414F-4742-AB02-92484EDA17F5}"/>
</file>

<file path=customXml/itemProps3.xml><?xml version="1.0" encoding="utf-8"?>
<ds:datastoreItem xmlns:ds="http://schemas.openxmlformats.org/officeDocument/2006/customXml" ds:itemID="{6A32EA3C-91DC-449E-B15E-C86CD25649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Summary</vt:lpstr>
      <vt:lpstr>353.2 - Land &amp; RW</vt:lpstr>
      <vt:lpstr>354 - PS Structures</vt:lpstr>
      <vt:lpstr>380 - WWTP</vt:lpstr>
      <vt:lpstr>360.2 - FM</vt:lpstr>
      <vt:lpstr>361.2- Gravity Sewers</vt:lpstr>
      <vt:lpstr>362.2 - Manholes</vt:lpstr>
      <vt:lpstr>363.2- Laterals</vt:lpstr>
      <vt:lpstr>371 - PS Pumps</vt:lpstr>
      <vt:lpstr>389 - Equip. &amp; Vehicles</vt:lpstr>
      <vt:lpstr>Unit Prices 6" Lateral</vt:lpstr>
      <vt:lpstr>Unit Prices</vt:lpstr>
      <vt:lpstr>Unit Prices 1" FM in Road</vt:lpstr>
      <vt:lpstr>Unit Prices 1" FM Out Road</vt:lpstr>
      <vt:lpstr>Unit Prices 2" FM in Road</vt:lpstr>
      <vt:lpstr>Unit Prices 2" FM Out Road</vt:lpstr>
      <vt:lpstr>'353.2 - Land &amp; RW'!Print_Area</vt:lpstr>
      <vt:lpstr>'354 - PS Structures'!Print_Area</vt:lpstr>
      <vt:lpstr>'360.2 - FM'!Print_Area</vt:lpstr>
      <vt:lpstr>'361.2- Gravity Sewers'!Print_Area</vt:lpstr>
      <vt:lpstr>'362.2 - Manholes'!Print_Area</vt:lpstr>
      <vt:lpstr>'363.2- Laterals'!Print_Area</vt:lpstr>
      <vt:lpstr>'371 - PS Pumps'!Print_Area</vt:lpstr>
      <vt:lpstr>'380 - WWTP'!Print_Area</vt:lpstr>
      <vt:lpstr>'389 - Equip. &amp; Vehicles'!Print_Area</vt:lpstr>
      <vt:lpstr>Summary!Print_Area</vt:lpstr>
      <vt:lpstr>'Unit Prices'!Print_Area</vt:lpstr>
      <vt:lpstr>'Unit Prices 1" FM in Road'!Print_Area</vt:lpstr>
      <vt:lpstr>'Unit Prices 1" FM Out Road'!Print_Area</vt:lpstr>
      <vt:lpstr>'Unit Prices 2" FM in Road'!Print_Area</vt:lpstr>
      <vt:lpstr>'Unit Prices 2" FM Out Road'!Print_Area</vt:lpstr>
      <vt:lpstr>'Unit Prices 6" Lateral'!Print_Area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Gibson</dc:creator>
  <cp:lastModifiedBy>Sam Gibson</cp:lastModifiedBy>
  <cp:lastPrinted>2023-06-28T13:41:03Z</cp:lastPrinted>
  <dcterms:created xsi:type="dcterms:W3CDTF">2022-05-05T15:12:38Z</dcterms:created>
  <dcterms:modified xsi:type="dcterms:W3CDTF">2023-06-28T13:41:46Z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0x0101009893E45E73C8184AB9B159E26BBF4366</vt:lpwstr>
  </property>
</Properties>
</file>