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alleonard_pa_gov/Documents/Desktop/"/>
    </mc:Choice>
  </mc:AlternateContent>
  <xr:revisionPtr revIDLastSave="0" documentId="8_{8D634F33-2001-4725-93EF-AEAA4717216B}" xr6:coauthVersionLast="47" xr6:coauthVersionMax="47" xr10:uidLastSave="{00000000-0000-0000-0000-000000000000}"/>
  <bookViews>
    <workbookView xWindow="-23148" yWindow="-108" windowWidth="23256" windowHeight="12456" firstSheet="13" activeTab="19" xr2:uid="{BEB93333-363E-4D09-9706-C41EE602A73D}"/>
  </bookViews>
  <sheets>
    <sheet name="EXTERNAL" sheetId="1" r:id="rId1"/>
    <sheet name="CustomersVolume" sheetId="13" r:id="rId2"/>
    <sheet name="Revenue" sheetId="18" r:id="rId3"/>
    <sheet name="MiscRevenue" sheetId="32" r:id="rId4"/>
    <sheet name="DesignDay" sheetId="25" r:id="rId5"/>
    <sheet name="Storage" sheetId="30" r:id="rId6"/>
    <sheet name="Gathering" sheetId="31" r:id="rId7"/>
    <sheet name="Meters" sheetId="15" r:id="rId8"/>
    <sheet name="Services" sheetId="16" r:id="rId9"/>
    <sheet name="MeterRead" sheetId="23" r:id="rId10"/>
    <sheet name="CustRecords" sheetId="24" r:id="rId11"/>
    <sheet name="Uncollectible" sheetId="17" r:id="rId12"/>
    <sheet name="ACCTS_908_912" sheetId="22" r:id="rId13"/>
    <sheet name="LateFees" sheetId="20" r:id="rId14"/>
    <sheet name="Deposits" sheetId="19" r:id="rId15"/>
    <sheet name="Mains Study---&gt;" sheetId="37" r:id="rId16"/>
    <sheet name="Mains Summary" sheetId="33" r:id="rId17"/>
    <sheet name="Aggregate Data" sheetId="34" r:id="rId18"/>
    <sheet name="MainsData" sheetId="35" r:id="rId19"/>
    <sheet name="HWI" sheetId="36" r:id="rId20"/>
  </sheets>
  <definedNames>
    <definedName name="_xlnm.Print_Area" localSheetId="0">EXTERNAL!$A$1:$I$127</definedName>
    <definedName name="_xlnm.Print_Titles" localSheetId="0">EXTERNAL!$1:$6</definedName>
  </definedNames>
  <calcPr calcId="191028"/>
  <pivotCaches>
    <pivotCache cacheId="0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1" l="1"/>
  <c r="A29" i="32" l="1"/>
  <c r="A30" i="32"/>
  <c r="A33" i="32"/>
  <c r="A34" i="32"/>
  <c r="A40" i="32"/>
  <c r="A41" i="32"/>
  <c r="A48" i="32"/>
  <c r="A49" i="32"/>
  <c r="A53" i="32"/>
  <c r="A54" i="32"/>
  <c r="A55" i="32"/>
  <c r="A57" i="32"/>
  <c r="A15" i="32"/>
  <c r="A17" i="32"/>
  <c r="A18" i="32"/>
  <c r="A19" i="32"/>
  <c r="A21" i="32"/>
  <c r="A23" i="32"/>
  <c r="A24" i="32"/>
  <c r="E52" i="17"/>
  <c r="H52" i="17"/>
  <c r="D52" i="17" s="1"/>
  <c r="G52" i="17"/>
  <c r="F52" i="17"/>
  <c r="E47" i="17"/>
  <c r="H56" i="17"/>
  <c r="G56" i="17"/>
  <c r="F56" i="17"/>
  <c r="D56" i="17" s="1"/>
  <c r="H47" i="17"/>
  <c r="G47" i="17"/>
  <c r="F55" i="17"/>
  <c r="A42" i="17"/>
  <c r="A41" i="17"/>
  <c r="A43" i="17"/>
  <c r="A57" i="17"/>
  <c r="A58" i="17"/>
  <c r="A59" i="17"/>
  <c r="A60" i="17"/>
  <c r="A61" i="17"/>
  <c r="A62" i="17"/>
  <c r="A63" i="17"/>
  <c r="A64" i="17"/>
  <c r="A65" i="17"/>
  <c r="A66" i="17"/>
  <c r="A12" i="18"/>
  <c r="A13" i="18"/>
  <c r="A17" i="18"/>
  <c r="A18" i="18"/>
  <c r="A22" i="18"/>
  <c r="A20" i="16"/>
  <c r="A21" i="16"/>
  <c r="A22" i="16"/>
  <c r="A28" i="16"/>
  <c r="A30" i="16"/>
  <c r="A1" i="33"/>
  <c r="I6" i="36"/>
  <c r="I7" i="36"/>
  <c r="I8" i="36"/>
  <c r="I9" i="36"/>
  <c r="I10" i="36"/>
  <c r="I11" i="36"/>
  <c r="I12" i="36"/>
  <c r="I13" i="36"/>
  <c r="I14" i="36"/>
  <c r="I15" i="36"/>
  <c r="A16" i="36"/>
  <c r="A15" i="36" s="1"/>
  <c r="A14" i="36" s="1"/>
  <c r="A13" i="36" s="1"/>
  <c r="A12" i="36" s="1"/>
  <c r="A11" i="36" s="1"/>
  <c r="A10" i="36" s="1"/>
  <c r="A9" i="36" s="1"/>
  <c r="A8" i="36" s="1"/>
  <c r="A7" i="36" s="1"/>
  <c r="A6" i="36" s="1"/>
  <c r="I16" i="36"/>
  <c r="A17" i="36"/>
  <c r="B17" i="36"/>
  <c r="F17" i="36" s="1"/>
  <c r="G17" i="36" s="1"/>
  <c r="C17" i="36"/>
  <c r="I17" i="36"/>
  <c r="F18" i="36"/>
  <c r="G18" i="36"/>
  <c r="H18" i="36"/>
  <c r="I18" i="36"/>
  <c r="F19" i="36"/>
  <c r="G19" i="36" s="1"/>
  <c r="H19" i="36"/>
  <c r="I19" i="36"/>
  <c r="F20" i="36"/>
  <c r="G20" i="36"/>
  <c r="H20" i="36"/>
  <c r="I20" i="36"/>
  <c r="F21" i="36"/>
  <c r="G21" i="36" s="1"/>
  <c r="H21" i="36"/>
  <c r="I21" i="36"/>
  <c r="F22" i="36"/>
  <c r="G22" i="36"/>
  <c r="H22" i="36"/>
  <c r="I22" i="36"/>
  <c r="F23" i="36"/>
  <c r="G23" i="36" s="1"/>
  <c r="H23" i="36"/>
  <c r="I23" i="36"/>
  <c r="F24" i="36"/>
  <c r="G24" i="36"/>
  <c r="H24" i="36"/>
  <c r="I24" i="36"/>
  <c r="F25" i="36"/>
  <c r="G25" i="36" s="1"/>
  <c r="H25" i="36"/>
  <c r="I25" i="36"/>
  <c r="F26" i="36"/>
  <c r="G26" i="36"/>
  <c r="H26" i="36"/>
  <c r="I26" i="36"/>
  <c r="F27" i="36"/>
  <c r="G27" i="36" s="1"/>
  <c r="H27" i="36"/>
  <c r="I27" i="36"/>
  <c r="F28" i="36"/>
  <c r="G28" i="36"/>
  <c r="H28" i="36"/>
  <c r="I28" i="36"/>
  <c r="F29" i="36"/>
  <c r="G29" i="36" s="1"/>
  <c r="H29" i="36"/>
  <c r="I29" i="36"/>
  <c r="F30" i="36"/>
  <c r="G30" i="36"/>
  <c r="H30" i="36"/>
  <c r="I30" i="36"/>
  <c r="F31" i="36"/>
  <c r="G31" i="36" s="1"/>
  <c r="H31" i="36"/>
  <c r="I31" i="36"/>
  <c r="F32" i="36"/>
  <c r="G32" i="36"/>
  <c r="H32" i="36"/>
  <c r="I32" i="36"/>
  <c r="F33" i="36"/>
  <c r="G33" i="36" s="1"/>
  <c r="H33" i="36"/>
  <c r="I33" i="36"/>
  <c r="F34" i="36"/>
  <c r="G34" i="36"/>
  <c r="H34" i="36"/>
  <c r="I34" i="36"/>
  <c r="F35" i="36"/>
  <c r="G35" i="36" s="1"/>
  <c r="H35" i="36"/>
  <c r="I35" i="36"/>
  <c r="F36" i="36"/>
  <c r="G36" i="36"/>
  <c r="H36" i="36"/>
  <c r="I36" i="36"/>
  <c r="F37" i="36"/>
  <c r="G37" i="36" s="1"/>
  <c r="H37" i="36"/>
  <c r="I37" i="36"/>
  <c r="F38" i="36"/>
  <c r="G38" i="36" s="1"/>
  <c r="H38" i="36"/>
  <c r="I38" i="36"/>
  <c r="F39" i="36"/>
  <c r="G39" i="36" s="1"/>
  <c r="H39" i="36"/>
  <c r="I39" i="36"/>
  <c r="F40" i="36"/>
  <c r="G40" i="36"/>
  <c r="H40" i="36"/>
  <c r="I40" i="36"/>
  <c r="F41" i="36"/>
  <c r="G41" i="36" s="1"/>
  <c r="H41" i="36"/>
  <c r="I41" i="36"/>
  <c r="F42" i="36"/>
  <c r="G42" i="36" s="1"/>
  <c r="H42" i="36"/>
  <c r="I42" i="36"/>
  <c r="F43" i="36"/>
  <c r="G43" i="36" s="1"/>
  <c r="H43" i="36"/>
  <c r="I43" i="36"/>
  <c r="F44" i="36"/>
  <c r="G44" i="36" s="1"/>
  <c r="H44" i="36"/>
  <c r="I44" i="36"/>
  <c r="F45" i="36"/>
  <c r="G45" i="36" s="1"/>
  <c r="H45" i="36"/>
  <c r="I45" i="36"/>
  <c r="F46" i="36"/>
  <c r="G46" i="36" s="1"/>
  <c r="H46" i="36"/>
  <c r="I46" i="36"/>
  <c r="F47" i="36"/>
  <c r="G47" i="36" s="1"/>
  <c r="H47" i="36"/>
  <c r="I47" i="36"/>
  <c r="F48" i="36"/>
  <c r="G48" i="36" s="1"/>
  <c r="H48" i="36"/>
  <c r="I48" i="36"/>
  <c r="F49" i="36"/>
  <c r="G49" i="36" s="1"/>
  <c r="H49" i="36"/>
  <c r="I49" i="36"/>
  <c r="F50" i="36"/>
  <c r="G50" i="36" s="1"/>
  <c r="H50" i="36"/>
  <c r="I50" i="36"/>
  <c r="F51" i="36"/>
  <c r="G51" i="36" s="1"/>
  <c r="H51" i="36"/>
  <c r="I51" i="36"/>
  <c r="F52" i="36"/>
  <c r="G52" i="36" s="1"/>
  <c r="H52" i="36"/>
  <c r="I52" i="36"/>
  <c r="F53" i="36"/>
  <c r="G53" i="36" s="1"/>
  <c r="H53" i="36"/>
  <c r="I53" i="36"/>
  <c r="F54" i="36"/>
  <c r="G54" i="36" s="1"/>
  <c r="H54" i="36"/>
  <c r="I54" i="36"/>
  <c r="F55" i="36"/>
  <c r="G55" i="36" s="1"/>
  <c r="H55" i="36"/>
  <c r="I55" i="36"/>
  <c r="F56" i="36"/>
  <c r="G56" i="36" s="1"/>
  <c r="H56" i="36"/>
  <c r="I56" i="36"/>
  <c r="F57" i="36"/>
  <c r="G57" i="36" s="1"/>
  <c r="H57" i="36"/>
  <c r="I57" i="36"/>
  <c r="F58" i="36"/>
  <c r="G58" i="36" s="1"/>
  <c r="H58" i="36"/>
  <c r="I58" i="36"/>
  <c r="F59" i="36"/>
  <c r="G59" i="36" s="1"/>
  <c r="H59" i="36"/>
  <c r="I59" i="36"/>
  <c r="F60" i="36"/>
  <c r="G60" i="36" s="1"/>
  <c r="H60" i="36"/>
  <c r="I60" i="36"/>
  <c r="F61" i="36"/>
  <c r="G61" i="36" s="1"/>
  <c r="H61" i="36"/>
  <c r="I61" i="36"/>
  <c r="F62" i="36"/>
  <c r="G62" i="36" s="1"/>
  <c r="H62" i="36"/>
  <c r="I62" i="36"/>
  <c r="F63" i="36"/>
  <c r="G63" i="36" s="1"/>
  <c r="H63" i="36"/>
  <c r="I63" i="36"/>
  <c r="F64" i="36"/>
  <c r="G64" i="36" s="1"/>
  <c r="H64" i="36"/>
  <c r="I64" i="36"/>
  <c r="F65" i="36"/>
  <c r="G65" i="36" s="1"/>
  <c r="H65" i="36"/>
  <c r="I65" i="36"/>
  <c r="F66" i="36"/>
  <c r="G66" i="36" s="1"/>
  <c r="H66" i="36"/>
  <c r="I66" i="36"/>
  <c r="F67" i="36"/>
  <c r="G67" i="36" s="1"/>
  <c r="H67" i="36"/>
  <c r="I67" i="36"/>
  <c r="F68" i="36"/>
  <c r="G68" i="36" s="1"/>
  <c r="H68" i="36"/>
  <c r="I68" i="36"/>
  <c r="F69" i="36"/>
  <c r="G69" i="36" s="1"/>
  <c r="H69" i="36"/>
  <c r="I69" i="36"/>
  <c r="F70" i="36"/>
  <c r="G70" i="36" s="1"/>
  <c r="H70" i="36"/>
  <c r="I70" i="36"/>
  <c r="F71" i="36"/>
  <c r="G71" i="36" s="1"/>
  <c r="H71" i="36"/>
  <c r="I71" i="36"/>
  <c r="F72" i="36"/>
  <c r="G72" i="36" s="1"/>
  <c r="H72" i="36"/>
  <c r="I72" i="36"/>
  <c r="F73" i="36"/>
  <c r="G73" i="36" s="1"/>
  <c r="H73" i="36"/>
  <c r="I73" i="36"/>
  <c r="F74" i="36"/>
  <c r="G74" i="36" s="1"/>
  <c r="H74" i="36"/>
  <c r="I74" i="36"/>
  <c r="F75" i="36"/>
  <c r="G75" i="36" s="1"/>
  <c r="H75" i="36"/>
  <c r="I75" i="36"/>
  <c r="F76" i="36"/>
  <c r="G76" i="36" s="1"/>
  <c r="H76" i="36"/>
  <c r="I76" i="36"/>
  <c r="F77" i="36"/>
  <c r="G77" i="36" s="1"/>
  <c r="H77" i="36"/>
  <c r="I77" i="36"/>
  <c r="F78" i="36"/>
  <c r="G78" i="36" s="1"/>
  <c r="H78" i="36"/>
  <c r="I78" i="36"/>
  <c r="F79" i="36"/>
  <c r="G79" i="36" s="1"/>
  <c r="H79" i="36"/>
  <c r="I79" i="36"/>
  <c r="F80" i="36"/>
  <c r="G80" i="36" s="1"/>
  <c r="H80" i="36"/>
  <c r="I80" i="36"/>
  <c r="F81" i="36"/>
  <c r="G81" i="36" s="1"/>
  <c r="H81" i="36"/>
  <c r="I81" i="36"/>
  <c r="F82" i="36"/>
  <c r="G82" i="36" s="1"/>
  <c r="H82" i="36"/>
  <c r="I82" i="36"/>
  <c r="F83" i="36"/>
  <c r="G83" i="36" s="1"/>
  <c r="H83" i="36"/>
  <c r="I83" i="36"/>
  <c r="F84" i="36"/>
  <c r="G84" i="36" s="1"/>
  <c r="H84" i="36"/>
  <c r="I84" i="36"/>
  <c r="F85" i="36"/>
  <c r="G85" i="36" s="1"/>
  <c r="H85" i="36"/>
  <c r="I85" i="36"/>
  <c r="F86" i="36"/>
  <c r="G86" i="36" s="1"/>
  <c r="H86" i="36"/>
  <c r="I86" i="36"/>
  <c r="F87" i="36"/>
  <c r="G87" i="36" s="1"/>
  <c r="H87" i="36"/>
  <c r="I87" i="36"/>
  <c r="F88" i="36"/>
  <c r="G88" i="36" s="1"/>
  <c r="H88" i="36"/>
  <c r="I88" i="36"/>
  <c r="F89" i="36"/>
  <c r="G89" i="36" s="1"/>
  <c r="H89" i="36"/>
  <c r="I89" i="36"/>
  <c r="F90" i="36"/>
  <c r="G90" i="36" s="1"/>
  <c r="H90" i="36"/>
  <c r="I90" i="36"/>
  <c r="F91" i="36"/>
  <c r="G91" i="36" s="1"/>
  <c r="H91" i="36"/>
  <c r="I91" i="36"/>
  <c r="F92" i="36"/>
  <c r="G92" i="36" s="1"/>
  <c r="H92" i="36"/>
  <c r="I92" i="36"/>
  <c r="F93" i="36"/>
  <c r="G93" i="36" s="1"/>
  <c r="H93" i="36"/>
  <c r="I93" i="36"/>
  <c r="F94" i="36"/>
  <c r="G94" i="36" s="1"/>
  <c r="H94" i="36"/>
  <c r="I94" i="36"/>
  <c r="F95" i="36"/>
  <c r="G95" i="36" s="1"/>
  <c r="H95" i="36"/>
  <c r="I95" i="36"/>
  <c r="F96" i="36"/>
  <c r="G96" i="36" s="1"/>
  <c r="H96" i="36"/>
  <c r="I96" i="36"/>
  <c r="F97" i="36"/>
  <c r="G97" i="36" s="1"/>
  <c r="H97" i="36"/>
  <c r="I97" i="36"/>
  <c r="F98" i="36"/>
  <c r="G98" i="36" s="1"/>
  <c r="H98" i="36"/>
  <c r="I98" i="36"/>
  <c r="F99" i="36"/>
  <c r="G99" i="36" s="1"/>
  <c r="H99" i="36"/>
  <c r="I99" i="36"/>
  <c r="F100" i="36"/>
  <c r="G100" i="36" s="1"/>
  <c r="H100" i="36"/>
  <c r="I100" i="36"/>
  <c r="F101" i="36"/>
  <c r="G101" i="36" s="1"/>
  <c r="H101" i="36"/>
  <c r="I101" i="36"/>
  <c r="F102" i="36"/>
  <c r="G102" i="36" s="1"/>
  <c r="H102" i="36"/>
  <c r="I102" i="36"/>
  <c r="F103" i="36"/>
  <c r="G103" i="36" s="1"/>
  <c r="H103" i="36"/>
  <c r="I103" i="36"/>
  <c r="F104" i="36"/>
  <c r="G104" i="36" s="1"/>
  <c r="H104" i="36"/>
  <c r="I104" i="36"/>
  <c r="F105" i="36"/>
  <c r="G105" i="36" s="1"/>
  <c r="H105" i="36"/>
  <c r="I105" i="36"/>
  <c r="F106" i="36"/>
  <c r="G106" i="36" s="1"/>
  <c r="H106" i="36"/>
  <c r="I106" i="36"/>
  <c r="F107" i="36"/>
  <c r="G107" i="36" s="1"/>
  <c r="H107" i="36"/>
  <c r="I107" i="36"/>
  <c r="F108" i="36"/>
  <c r="G108" i="36" s="1"/>
  <c r="H108" i="36"/>
  <c r="I108" i="36"/>
  <c r="F109" i="36"/>
  <c r="G109" i="36" s="1"/>
  <c r="H109" i="36"/>
  <c r="I109" i="36"/>
  <c r="F110" i="36"/>
  <c r="G110" i="36" s="1"/>
  <c r="H110" i="36"/>
  <c r="I110" i="36"/>
  <c r="F111" i="36"/>
  <c r="G111" i="36" s="1"/>
  <c r="H111" i="36"/>
  <c r="I111" i="36"/>
  <c r="F112" i="36"/>
  <c r="G112" i="36" s="1"/>
  <c r="H112" i="36"/>
  <c r="I112" i="36"/>
  <c r="F113" i="36"/>
  <c r="G113" i="36" s="1"/>
  <c r="H113" i="36"/>
  <c r="I113" i="36"/>
  <c r="F114" i="36"/>
  <c r="G114" i="36" s="1"/>
  <c r="H114" i="36"/>
  <c r="I114" i="36"/>
  <c r="F115" i="36"/>
  <c r="G115" i="36" s="1"/>
  <c r="H115" i="36"/>
  <c r="I115" i="36"/>
  <c r="F116" i="36"/>
  <c r="G116" i="36" s="1"/>
  <c r="H116" i="36"/>
  <c r="I116" i="36"/>
  <c r="F117" i="36"/>
  <c r="G117" i="36" s="1"/>
  <c r="H117" i="36"/>
  <c r="I117" i="36"/>
  <c r="F118" i="36"/>
  <c r="G118" i="36" s="1"/>
  <c r="H118" i="36"/>
  <c r="I118" i="36"/>
  <c r="F119" i="36"/>
  <c r="G119" i="36" s="1"/>
  <c r="H119" i="36"/>
  <c r="I119" i="36"/>
  <c r="F120" i="36"/>
  <c r="G120" i="36" s="1"/>
  <c r="H120" i="36"/>
  <c r="I120" i="36"/>
  <c r="F121" i="36"/>
  <c r="G121" i="36" s="1"/>
  <c r="H121" i="36"/>
  <c r="I121" i="36"/>
  <c r="F122" i="36"/>
  <c r="G122" i="36" s="1"/>
  <c r="H122" i="36"/>
  <c r="I122" i="36"/>
  <c r="F123" i="36"/>
  <c r="G123" i="36" s="1"/>
  <c r="H123" i="36"/>
  <c r="I123" i="36"/>
  <c r="F124" i="36"/>
  <c r="G124" i="36" s="1"/>
  <c r="H124" i="36"/>
  <c r="I124" i="36"/>
  <c r="F125" i="36"/>
  <c r="G125" i="36" s="1"/>
  <c r="H125" i="36"/>
  <c r="I125" i="36"/>
  <c r="F126" i="36"/>
  <c r="G126" i="36" s="1"/>
  <c r="H126" i="36"/>
  <c r="I126" i="36"/>
  <c r="F127" i="36"/>
  <c r="G127" i="36" s="1"/>
  <c r="H127" i="36"/>
  <c r="I127" i="36"/>
  <c r="F128" i="36"/>
  <c r="G128" i="36" s="1"/>
  <c r="H128" i="36"/>
  <c r="I128" i="36"/>
  <c r="F129" i="36"/>
  <c r="G129" i="36" s="1"/>
  <c r="H129" i="36"/>
  <c r="I129" i="36"/>
  <c r="F130" i="36"/>
  <c r="G130" i="36" s="1"/>
  <c r="H130" i="36"/>
  <c r="I130" i="36"/>
  <c r="F131" i="36"/>
  <c r="G131" i="36" s="1"/>
  <c r="H131" i="36"/>
  <c r="I131" i="36"/>
  <c r="O5" i="35"/>
  <c r="P5" i="35"/>
  <c r="O6" i="35"/>
  <c r="P6" i="35"/>
  <c r="R6" i="35"/>
  <c r="O8" i="35"/>
  <c r="P8" i="35"/>
  <c r="Q8" i="35" s="1"/>
  <c r="R8" i="35"/>
  <c r="S8" i="35" s="1"/>
  <c r="O9" i="35"/>
  <c r="P9" i="35"/>
  <c r="Q9" i="35" s="1"/>
  <c r="R9" i="35"/>
  <c r="S9" i="35" s="1"/>
  <c r="O10" i="35"/>
  <c r="P10" i="35"/>
  <c r="Q10" i="35" s="1"/>
  <c r="R10" i="35"/>
  <c r="S10" i="35" s="1"/>
  <c r="O11" i="35"/>
  <c r="P11" i="35"/>
  <c r="Q11" i="35" s="1"/>
  <c r="R11" i="35"/>
  <c r="S11" i="35" s="1"/>
  <c r="I13" i="35"/>
  <c r="J13" i="35" s="1"/>
  <c r="L13" i="35" s="1"/>
  <c r="I17" i="35"/>
  <c r="J17" i="35"/>
  <c r="L17" i="35" s="1"/>
  <c r="I18" i="35"/>
  <c r="J18" i="35" s="1"/>
  <c r="L18" i="35" s="1"/>
  <c r="I21" i="35"/>
  <c r="J21" i="35" s="1"/>
  <c r="L21" i="35"/>
  <c r="I22" i="35"/>
  <c r="J22" i="35" s="1"/>
  <c r="L22" i="35"/>
  <c r="I25" i="35"/>
  <c r="J25" i="35"/>
  <c r="L25" i="35" s="1"/>
  <c r="I28" i="35"/>
  <c r="J28" i="35" s="1"/>
  <c r="L28" i="35"/>
  <c r="I29" i="35"/>
  <c r="J29" i="35" s="1"/>
  <c r="L29" i="35" s="1"/>
  <c r="I35" i="35"/>
  <c r="J35" i="35" s="1"/>
  <c r="L35" i="35" s="1"/>
  <c r="I36" i="35"/>
  <c r="J36" i="35" s="1"/>
  <c r="L36" i="35" s="1"/>
  <c r="I37" i="35"/>
  <c r="J37" i="35" s="1"/>
  <c r="L37" i="35" s="1"/>
  <c r="I42" i="35"/>
  <c r="J42" i="35"/>
  <c r="L42" i="35" s="1"/>
  <c r="I43" i="35"/>
  <c r="J43" i="35" s="1"/>
  <c r="L43" i="35" s="1"/>
  <c r="I44" i="35"/>
  <c r="J44" i="35" s="1"/>
  <c r="L44" i="35" s="1"/>
  <c r="I46" i="35"/>
  <c r="J46" i="35" s="1"/>
  <c r="L46" i="35" s="1"/>
  <c r="I49" i="35"/>
  <c r="J49" i="35" s="1"/>
  <c r="L49" i="35" s="1"/>
  <c r="I50" i="35"/>
  <c r="J50" i="35" s="1"/>
  <c r="L50" i="35" s="1"/>
  <c r="I53" i="35"/>
  <c r="J53" i="35" s="1"/>
  <c r="L53" i="35"/>
  <c r="I54" i="35"/>
  <c r="J54" i="35" s="1"/>
  <c r="L54" i="35" s="1"/>
  <c r="I57" i="35"/>
  <c r="J57" i="35" s="1"/>
  <c r="L57" i="35" s="1"/>
  <c r="I60" i="35"/>
  <c r="J60" i="35" s="1"/>
  <c r="L60" i="35" s="1"/>
  <c r="I61" i="35"/>
  <c r="J61" i="35" s="1"/>
  <c r="L61" i="35" s="1"/>
  <c r="I62" i="35"/>
  <c r="J62" i="35" s="1"/>
  <c r="L62" i="35" s="1"/>
  <c r="I67" i="35"/>
  <c r="J67" i="35"/>
  <c r="L67" i="35" s="1"/>
  <c r="I68" i="35"/>
  <c r="J68" i="35" s="1"/>
  <c r="L68" i="35" s="1"/>
  <c r="I69" i="35"/>
  <c r="J69" i="35" s="1"/>
  <c r="L69" i="35" s="1"/>
  <c r="I74" i="35"/>
  <c r="J74" i="35"/>
  <c r="L74" i="35" s="1"/>
  <c r="I75" i="35"/>
  <c r="J75" i="35" s="1"/>
  <c r="L75" i="35" s="1"/>
  <c r="I76" i="35"/>
  <c r="J76" i="35" s="1"/>
  <c r="L76" i="35" s="1"/>
  <c r="I78" i="35"/>
  <c r="J78" i="35" s="1"/>
  <c r="L78" i="35" s="1"/>
  <c r="I81" i="35"/>
  <c r="J81" i="35"/>
  <c r="L81" i="35" s="1"/>
  <c r="I84" i="35"/>
  <c r="J84" i="35" s="1"/>
  <c r="L84" i="35" s="1"/>
  <c r="I85" i="35"/>
  <c r="J85" i="35" s="1"/>
  <c r="L85" i="35" s="1"/>
  <c r="I86" i="35"/>
  <c r="J86" i="35"/>
  <c r="L86" i="35" s="1"/>
  <c r="I87" i="35"/>
  <c r="J87" i="35" s="1"/>
  <c r="L87" i="35" s="1"/>
  <c r="I89" i="35"/>
  <c r="J89" i="35" s="1"/>
  <c r="L89" i="35" s="1"/>
  <c r="I92" i="35"/>
  <c r="J92" i="35"/>
  <c r="L92" i="35" s="1"/>
  <c r="I93" i="35"/>
  <c r="J93" i="35" s="1"/>
  <c r="L93" i="35" s="1"/>
  <c r="I94" i="35"/>
  <c r="J94" i="35"/>
  <c r="L94" i="35"/>
  <c r="I95" i="35"/>
  <c r="J95" i="35" s="1"/>
  <c r="L95" i="35"/>
  <c r="I97" i="35"/>
  <c r="J97" i="35" s="1"/>
  <c r="L97" i="35" s="1"/>
  <c r="I100" i="35"/>
  <c r="J100" i="35" s="1"/>
  <c r="L100" i="35" s="1"/>
  <c r="I101" i="35"/>
  <c r="J101" i="35" s="1"/>
  <c r="L101" i="35" s="1"/>
  <c r="I102" i="35"/>
  <c r="J102" i="35" s="1"/>
  <c r="L102" i="35" s="1"/>
  <c r="I103" i="35"/>
  <c r="J103" i="35" s="1"/>
  <c r="L103" i="35" s="1"/>
  <c r="I105" i="35"/>
  <c r="J105" i="35"/>
  <c r="L105" i="35" s="1"/>
  <c r="I108" i="35"/>
  <c r="J108" i="35"/>
  <c r="L108" i="35" s="1"/>
  <c r="I109" i="35"/>
  <c r="J109" i="35" s="1"/>
  <c r="L109" i="35" s="1"/>
  <c r="I110" i="35"/>
  <c r="J110" i="35" s="1"/>
  <c r="L110" i="35" s="1"/>
  <c r="I111" i="35"/>
  <c r="J111" i="35" s="1"/>
  <c r="L111" i="35"/>
  <c r="I113" i="35"/>
  <c r="J113" i="35" s="1"/>
  <c r="L113" i="35" s="1"/>
  <c r="I116" i="35"/>
  <c r="J116" i="35" s="1"/>
  <c r="L116" i="35" s="1"/>
  <c r="I117" i="35"/>
  <c r="J117" i="35" s="1"/>
  <c r="L117" i="35" s="1"/>
  <c r="I118" i="35"/>
  <c r="J118" i="35"/>
  <c r="L118" i="35" s="1"/>
  <c r="I119" i="35"/>
  <c r="J119" i="35" s="1"/>
  <c r="L119" i="35"/>
  <c r="I121" i="35"/>
  <c r="J121" i="35"/>
  <c r="L121" i="35" s="1"/>
  <c r="I124" i="35"/>
  <c r="J124" i="35"/>
  <c r="L124" i="35" s="1"/>
  <c r="I125" i="35"/>
  <c r="J125" i="35" s="1"/>
  <c r="L125" i="35" s="1"/>
  <c r="I126" i="35"/>
  <c r="J126" i="35" s="1"/>
  <c r="L126" i="35" s="1"/>
  <c r="I127" i="35"/>
  <c r="J127" i="35" s="1"/>
  <c r="L127" i="35" s="1"/>
  <c r="I129" i="35"/>
  <c r="J129" i="35" s="1"/>
  <c r="L129" i="35" s="1"/>
  <c r="I132" i="35"/>
  <c r="J132" i="35"/>
  <c r="L132" i="35" s="1"/>
  <c r="I133" i="35"/>
  <c r="J133" i="35" s="1"/>
  <c r="L133" i="35" s="1"/>
  <c r="I134" i="35"/>
  <c r="J134" i="35"/>
  <c r="L134" i="35" s="1"/>
  <c r="I135" i="35"/>
  <c r="J135" i="35" s="1"/>
  <c r="L135" i="35"/>
  <c r="I137" i="35"/>
  <c r="J137" i="35"/>
  <c r="L137" i="35" s="1"/>
  <c r="I140" i="35"/>
  <c r="J140" i="35" s="1"/>
  <c r="L140" i="35" s="1"/>
  <c r="I141" i="35"/>
  <c r="J141" i="35" s="1"/>
  <c r="L141" i="35" s="1"/>
  <c r="I142" i="35"/>
  <c r="J142" i="35" s="1"/>
  <c r="L142" i="35"/>
  <c r="I143" i="35"/>
  <c r="J143" i="35" s="1"/>
  <c r="L143" i="35"/>
  <c r="I145" i="35"/>
  <c r="J145" i="35"/>
  <c r="L145" i="35"/>
  <c r="I148" i="35"/>
  <c r="J148" i="35" s="1"/>
  <c r="L148" i="35" s="1"/>
  <c r="I149" i="35"/>
  <c r="J149" i="35" s="1"/>
  <c r="L149" i="35" s="1"/>
  <c r="I150" i="35"/>
  <c r="J150" i="35"/>
  <c r="L150" i="35" s="1"/>
  <c r="I151" i="35"/>
  <c r="J151" i="35" s="1"/>
  <c r="L151" i="35" s="1"/>
  <c r="I153" i="35"/>
  <c r="J153" i="35" s="1"/>
  <c r="L153" i="35" s="1"/>
  <c r="I156" i="35"/>
  <c r="J156" i="35"/>
  <c r="L156" i="35" s="1"/>
  <c r="I157" i="35"/>
  <c r="J157" i="35" s="1"/>
  <c r="L157" i="35" s="1"/>
  <c r="I158" i="35"/>
  <c r="J158" i="35"/>
  <c r="L158" i="35"/>
  <c r="I159" i="35"/>
  <c r="J159" i="35" s="1"/>
  <c r="L159" i="35"/>
  <c r="I161" i="35"/>
  <c r="J161" i="35"/>
  <c r="L161" i="35" s="1"/>
  <c r="I164" i="35"/>
  <c r="J164" i="35" s="1"/>
  <c r="L164" i="35" s="1"/>
  <c r="I165" i="35"/>
  <c r="J165" i="35" s="1"/>
  <c r="L165" i="35" s="1"/>
  <c r="I166" i="35"/>
  <c r="J166" i="35" s="1"/>
  <c r="L166" i="35" s="1"/>
  <c r="I167" i="35"/>
  <c r="J167" i="35" s="1"/>
  <c r="L167" i="35" s="1"/>
  <c r="I169" i="35"/>
  <c r="J169" i="35"/>
  <c r="L169" i="35"/>
  <c r="I172" i="35"/>
  <c r="J172" i="35"/>
  <c r="L172" i="35" s="1"/>
  <c r="I173" i="35"/>
  <c r="J173" i="35" s="1"/>
  <c r="L173" i="35" s="1"/>
  <c r="I174" i="35"/>
  <c r="J174" i="35"/>
  <c r="L174" i="35" s="1"/>
  <c r="I175" i="35"/>
  <c r="J175" i="35" s="1"/>
  <c r="L175" i="35"/>
  <c r="I177" i="35"/>
  <c r="J177" i="35" s="1"/>
  <c r="L177" i="35"/>
  <c r="I180" i="35"/>
  <c r="J180" i="35" s="1"/>
  <c r="L180" i="35" s="1"/>
  <c r="I181" i="35"/>
  <c r="J181" i="35" s="1"/>
  <c r="L181" i="35" s="1"/>
  <c r="I182" i="35"/>
  <c r="J182" i="35"/>
  <c r="L182" i="35" s="1"/>
  <c r="I183" i="35"/>
  <c r="J183" i="35" s="1"/>
  <c r="L183" i="35"/>
  <c r="I185" i="35"/>
  <c r="J185" i="35"/>
  <c r="L185" i="35" s="1"/>
  <c r="I187" i="35"/>
  <c r="J187" i="35" s="1"/>
  <c r="L187" i="35" s="1"/>
  <c r="I188" i="35"/>
  <c r="J188" i="35" s="1"/>
  <c r="L188" i="35" s="1"/>
  <c r="I189" i="35"/>
  <c r="J189" i="35" s="1"/>
  <c r="L189" i="35" s="1"/>
  <c r="I190" i="35"/>
  <c r="J190" i="35" s="1"/>
  <c r="L190" i="35" s="1"/>
  <c r="I191" i="35"/>
  <c r="J191" i="35" s="1"/>
  <c r="L191" i="35"/>
  <c r="I193" i="35"/>
  <c r="J193" i="35"/>
  <c r="L193" i="35"/>
  <c r="I195" i="35"/>
  <c r="J195" i="35"/>
  <c r="L195" i="35" s="1"/>
  <c r="I196" i="35"/>
  <c r="J196" i="35" s="1"/>
  <c r="L196" i="35" s="1"/>
  <c r="I197" i="35"/>
  <c r="J197" i="35" s="1"/>
  <c r="L197" i="35" s="1"/>
  <c r="I198" i="35"/>
  <c r="J198" i="35"/>
  <c r="L198" i="35"/>
  <c r="I199" i="35"/>
  <c r="J199" i="35" s="1"/>
  <c r="L199" i="35"/>
  <c r="I201" i="35"/>
  <c r="J201" i="35" s="1"/>
  <c r="L201" i="35" s="1"/>
  <c r="I203" i="35"/>
  <c r="J203" i="35"/>
  <c r="L203" i="35" s="1"/>
  <c r="I204" i="35"/>
  <c r="J204" i="35"/>
  <c r="L204" i="35" s="1"/>
  <c r="I205" i="35"/>
  <c r="J205" i="35"/>
  <c r="L205" i="35"/>
  <c r="I206" i="35"/>
  <c r="J206" i="35"/>
  <c r="L206" i="35" s="1"/>
  <c r="I207" i="35"/>
  <c r="J207" i="35" s="1"/>
  <c r="L207" i="35"/>
  <c r="I208" i="35"/>
  <c r="J208" i="35"/>
  <c r="L208" i="35"/>
  <c r="I209" i="35"/>
  <c r="J209" i="35"/>
  <c r="L209" i="35" s="1"/>
  <c r="I211" i="35"/>
  <c r="J211" i="35" s="1"/>
  <c r="L211" i="35"/>
  <c r="I212" i="35"/>
  <c r="J212" i="35"/>
  <c r="L212" i="35" s="1"/>
  <c r="I213" i="35"/>
  <c r="J213" i="35"/>
  <c r="L213" i="35"/>
  <c r="I214" i="35"/>
  <c r="J214" i="35" s="1"/>
  <c r="L214" i="35"/>
  <c r="I215" i="35"/>
  <c r="J215" i="35" s="1"/>
  <c r="L215" i="35"/>
  <c r="I216" i="35"/>
  <c r="J216" i="35"/>
  <c r="L216" i="35" s="1"/>
  <c r="I217" i="35"/>
  <c r="J217" i="35" s="1"/>
  <c r="L217" i="35" s="1"/>
  <c r="I219" i="35"/>
  <c r="J219" i="35"/>
  <c r="L219" i="35"/>
  <c r="I220" i="35"/>
  <c r="J220" i="35" s="1"/>
  <c r="L220" i="35" s="1"/>
  <c r="I221" i="35"/>
  <c r="J221" i="35" s="1"/>
  <c r="L221" i="35"/>
  <c r="I222" i="35"/>
  <c r="J222" i="35"/>
  <c r="L222" i="35"/>
  <c r="I223" i="35"/>
  <c r="J223" i="35" s="1"/>
  <c r="L223" i="35" s="1"/>
  <c r="I224" i="35"/>
  <c r="J224" i="35" s="1"/>
  <c r="L224" i="35" s="1"/>
  <c r="I225" i="35"/>
  <c r="J225" i="35"/>
  <c r="L225" i="35" s="1"/>
  <c r="I227" i="35"/>
  <c r="J227" i="35" s="1"/>
  <c r="L227" i="35"/>
  <c r="I228" i="35"/>
  <c r="J228" i="35"/>
  <c r="L228" i="35" s="1"/>
  <c r="I229" i="35"/>
  <c r="J229" i="35" s="1"/>
  <c r="L229" i="35" s="1"/>
  <c r="I230" i="35"/>
  <c r="J230" i="35" s="1"/>
  <c r="L230" i="35"/>
  <c r="I231" i="35"/>
  <c r="J231" i="35" s="1"/>
  <c r="L231" i="35"/>
  <c r="I232" i="35"/>
  <c r="J232" i="35" s="1"/>
  <c r="L232" i="35" s="1"/>
  <c r="I233" i="35"/>
  <c r="J233" i="35" s="1"/>
  <c r="L233" i="35"/>
  <c r="I235" i="35"/>
  <c r="J235" i="35" s="1"/>
  <c r="L235" i="35" s="1"/>
  <c r="I236" i="35"/>
  <c r="J236" i="35" s="1"/>
  <c r="L236" i="35" s="1"/>
  <c r="I237" i="35"/>
  <c r="J237" i="35" s="1"/>
  <c r="L237" i="35"/>
  <c r="I238" i="35"/>
  <c r="J238" i="35" s="1"/>
  <c r="L238" i="35" s="1"/>
  <c r="I239" i="35"/>
  <c r="J239" i="35" s="1"/>
  <c r="L239" i="35" s="1"/>
  <c r="I240" i="35"/>
  <c r="J240" i="35" s="1"/>
  <c r="L240" i="35" s="1"/>
  <c r="I241" i="35"/>
  <c r="J241" i="35" s="1"/>
  <c r="L241" i="35" s="1"/>
  <c r="I243" i="35"/>
  <c r="J243" i="35" s="1"/>
  <c r="L243" i="35"/>
  <c r="I244" i="35"/>
  <c r="J244" i="35" s="1"/>
  <c r="L244" i="35" s="1"/>
  <c r="I245" i="35"/>
  <c r="J245" i="35"/>
  <c r="L245" i="35" s="1"/>
  <c r="I246" i="35"/>
  <c r="J246" i="35" s="1"/>
  <c r="L246" i="35"/>
  <c r="I247" i="35"/>
  <c r="J247" i="35" s="1"/>
  <c r="L247" i="35" s="1"/>
  <c r="I248" i="35"/>
  <c r="J248" i="35"/>
  <c r="L248" i="35" s="1"/>
  <c r="I249" i="35"/>
  <c r="J249" i="35" s="1"/>
  <c r="L249" i="35" s="1"/>
  <c r="I250" i="35"/>
  <c r="J250" i="35" s="1"/>
  <c r="L250" i="35" s="1"/>
  <c r="I251" i="35"/>
  <c r="J251" i="35" s="1"/>
  <c r="L251" i="35" s="1"/>
  <c r="I253" i="35"/>
  <c r="J253" i="35" s="1"/>
  <c r="L253" i="35"/>
  <c r="I254" i="35"/>
  <c r="J254" i="35"/>
  <c r="L254" i="35" s="1"/>
  <c r="I255" i="35"/>
  <c r="J255" i="35" s="1"/>
  <c r="L255" i="35" s="1"/>
  <c r="I256" i="35"/>
  <c r="J256" i="35"/>
  <c r="L256" i="35" s="1"/>
  <c r="I257" i="35"/>
  <c r="J257" i="35" s="1"/>
  <c r="L257" i="35"/>
  <c r="I258" i="35"/>
  <c r="J258" i="35" s="1"/>
  <c r="L258" i="35" s="1"/>
  <c r="I259" i="35"/>
  <c r="J259" i="35" s="1"/>
  <c r="L259" i="35" s="1"/>
  <c r="I260" i="35"/>
  <c r="J260" i="35"/>
  <c r="L260" i="35" s="1"/>
  <c r="I261" i="35"/>
  <c r="J261" i="35" s="1"/>
  <c r="L261" i="35"/>
  <c r="I262" i="35"/>
  <c r="J262" i="35"/>
  <c r="L262" i="35" s="1"/>
  <c r="I263" i="35"/>
  <c r="J263" i="35" s="1"/>
  <c r="L263" i="35" s="1"/>
  <c r="I264" i="35"/>
  <c r="J264" i="35"/>
  <c r="L264" i="35" s="1"/>
  <c r="I265" i="35"/>
  <c r="J265" i="35" s="1"/>
  <c r="L265" i="35"/>
  <c r="I266" i="35"/>
  <c r="J266" i="35" s="1"/>
  <c r="L266" i="35" s="1"/>
  <c r="I267" i="35"/>
  <c r="J267" i="35" s="1"/>
  <c r="L267" i="35" s="1"/>
  <c r="I268" i="35"/>
  <c r="J268" i="35"/>
  <c r="L268" i="35" s="1"/>
  <c r="I269" i="35"/>
  <c r="J269" i="35" s="1"/>
  <c r="L269" i="35"/>
  <c r="I270" i="35"/>
  <c r="J270" i="35"/>
  <c r="L270" i="35" s="1"/>
  <c r="I271" i="35"/>
  <c r="J271" i="35" s="1"/>
  <c r="L271" i="35" s="1"/>
  <c r="I272" i="35"/>
  <c r="J272" i="35"/>
  <c r="L272" i="35" s="1"/>
  <c r="I273" i="35"/>
  <c r="J273" i="35" s="1"/>
  <c r="L273" i="35"/>
  <c r="I274" i="35"/>
  <c r="J274" i="35" s="1"/>
  <c r="L274" i="35" s="1"/>
  <c r="I275" i="35"/>
  <c r="J275" i="35" s="1"/>
  <c r="L275" i="35" s="1"/>
  <c r="I276" i="35"/>
  <c r="J276" i="35"/>
  <c r="L276" i="35" s="1"/>
  <c r="I277" i="35"/>
  <c r="J277" i="35" s="1"/>
  <c r="L277" i="35"/>
  <c r="I278" i="35"/>
  <c r="J278" i="35"/>
  <c r="L278" i="35" s="1"/>
  <c r="I279" i="35"/>
  <c r="J279" i="35" s="1"/>
  <c r="L279" i="35" s="1"/>
  <c r="I280" i="35"/>
  <c r="J280" i="35"/>
  <c r="L280" i="35" s="1"/>
  <c r="I281" i="35"/>
  <c r="J281" i="35" s="1"/>
  <c r="L281" i="35"/>
  <c r="I282" i="35"/>
  <c r="J282" i="35" s="1"/>
  <c r="L282" i="35" s="1"/>
  <c r="I283" i="35"/>
  <c r="J283" i="35" s="1"/>
  <c r="L283" i="35" s="1"/>
  <c r="I284" i="35"/>
  <c r="J284" i="35"/>
  <c r="L284" i="35" s="1"/>
  <c r="I285" i="35"/>
  <c r="J285" i="35" s="1"/>
  <c r="L285" i="35"/>
  <c r="I286" i="35"/>
  <c r="J286" i="35"/>
  <c r="L286" i="35" s="1"/>
  <c r="I287" i="35"/>
  <c r="J287" i="35" s="1"/>
  <c r="L287" i="35" s="1"/>
  <c r="I288" i="35"/>
  <c r="J288" i="35"/>
  <c r="L288" i="35" s="1"/>
  <c r="I289" i="35"/>
  <c r="J289" i="35" s="1"/>
  <c r="L289" i="35"/>
  <c r="I290" i="35"/>
  <c r="J290" i="35" s="1"/>
  <c r="L290" i="35" s="1"/>
  <c r="I291" i="35"/>
  <c r="J291" i="35" s="1"/>
  <c r="L291" i="35" s="1"/>
  <c r="I292" i="35"/>
  <c r="J292" i="35"/>
  <c r="L292" i="35" s="1"/>
  <c r="I293" i="35"/>
  <c r="J293" i="35" s="1"/>
  <c r="L293" i="35"/>
  <c r="I294" i="35"/>
  <c r="J294" i="35"/>
  <c r="L294" i="35" s="1"/>
  <c r="I295" i="35"/>
  <c r="J295" i="35"/>
  <c r="L295" i="35" s="1"/>
  <c r="I296" i="35"/>
  <c r="J296" i="35"/>
  <c r="L296" i="35"/>
  <c r="I297" i="35"/>
  <c r="J297" i="35"/>
  <c r="L297" i="35" s="1"/>
  <c r="I298" i="35"/>
  <c r="J298" i="35" s="1"/>
  <c r="L298" i="35" s="1"/>
  <c r="I299" i="35"/>
  <c r="J299" i="35" s="1"/>
  <c r="L299" i="35" s="1"/>
  <c r="I300" i="35"/>
  <c r="J300" i="35" s="1"/>
  <c r="L300" i="35" s="1"/>
  <c r="I301" i="35"/>
  <c r="J301" i="35" s="1"/>
  <c r="L301" i="35" s="1"/>
  <c r="I302" i="35"/>
  <c r="J302" i="35" s="1"/>
  <c r="L302" i="35" s="1"/>
  <c r="I303" i="35"/>
  <c r="J303" i="35" s="1"/>
  <c r="L303" i="35" s="1"/>
  <c r="I304" i="35"/>
  <c r="J304" i="35"/>
  <c r="L304" i="35" s="1"/>
  <c r="I305" i="35"/>
  <c r="J305" i="35" s="1"/>
  <c r="L305" i="35" s="1"/>
  <c r="I306" i="35"/>
  <c r="J306" i="35" s="1"/>
  <c r="L306" i="35" s="1"/>
  <c r="I307" i="35"/>
  <c r="J307" i="35"/>
  <c r="L307" i="35" s="1"/>
  <c r="I308" i="35"/>
  <c r="J308" i="35"/>
  <c r="L308" i="35" s="1"/>
  <c r="I309" i="35"/>
  <c r="J309" i="35" s="1"/>
  <c r="L309" i="35"/>
  <c r="I310" i="35"/>
  <c r="J310" i="35"/>
  <c r="L310" i="35" s="1"/>
  <c r="I311" i="35"/>
  <c r="J311" i="35"/>
  <c r="L311" i="35" s="1"/>
  <c r="I312" i="35"/>
  <c r="J312" i="35"/>
  <c r="L312" i="35"/>
  <c r="I313" i="35"/>
  <c r="J313" i="35"/>
  <c r="L313" i="35" s="1"/>
  <c r="I314" i="35"/>
  <c r="J314" i="35" s="1"/>
  <c r="L314" i="35" s="1"/>
  <c r="I315" i="35"/>
  <c r="J315" i="35" s="1"/>
  <c r="L315" i="35" s="1"/>
  <c r="I316" i="35"/>
  <c r="J316" i="35" s="1"/>
  <c r="L316" i="35"/>
  <c r="I317" i="35"/>
  <c r="J317" i="35" s="1"/>
  <c r="L317" i="35" s="1"/>
  <c r="I318" i="35"/>
  <c r="J318" i="35" s="1"/>
  <c r="L318" i="35" s="1"/>
  <c r="I319" i="35"/>
  <c r="J319" i="35" s="1"/>
  <c r="L319" i="35" s="1"/>
  <c r="I320" i="35"/>
  <c r="J320" i="35"/>
  <c r="L320" i="35" s="1"/>
  <c r="I321" i="35"/>
  <c r="J321" i="35" s="1"/>
  <c r="L321" i="35" s="1"/>
  <c r="I322" i="35"/>
  <c r="J322" i="35" s="1"/>
  <c r="L322" i="35" s="1"/>
  <c r="I323" i="35"/>
  <c r="J323" i="35"/>
  <c r="L323" i="35" s="1"/>
  <c r="I324" i="35"/>
  <c r="J324" i="35"/>
  <c r="L324" i="35" s="1"/>
  <c r="I325" i="35"/>
  <c r="J325" i="35" s="1"/>
  <c r="L325" i="35"/>
  <c r="I326" i="35"/>
  <c r="J326" i="35"/>
  <c r="L326" i="35" s="1"/>
  <c r="I327" i="35"/>
  <c r="J327" i="35"/>
  <c r="L327" i="35" s="1"/>
  <c r="I328" i="35"/>
  <c r="J328" i="35"/>
  <c r="L328" i="35"/>
  <c r="I329" i="35"/>
  <c r="J329" i="35"/>
  <c r="L329" i="35" s="1"/>
  <c r="I330" i="35"/>
  <c r="J330" i="35" s="1"/>
  <c r="L330" i="35" s="1"/>
  <c r="I331" i="35"/>
  <c r="J331" i="35" s="1"/>
  <c r="L331" i="35" s="1"/>
  <c r="I332" i="35"/>
  <c r="J332" i="35" s="1"/>
  <c r="L332" i="35"/>
  <c r="I333" i="35"/>
  <c r="J333" i="35" s="1"/>
  <c r="L333" i="35"/>
  <c r="I334" i="35"/>
  <c r="J334" i="35" s="1"/>
  <c r="L334" i="35" s="1"/>
  <c r="I335" i="35"/>
  <c r="J335" i="35" s="1"/>
  <c r="L335" i="35" s="1"/>
  <c r="I336" i="35"/>
  <c r="J336" i="35"/>
  <c r="L336" i="35"/>
  <c r="I337" i="35"/>
  <c r="J337" i="35" s="1"/>
  <c r="L337" i="35" s="1"/>
  <c r="I338" i="35"/>
  <c r="J338" i="35" s="1"/>
  <c r="L338" i="35" s="1"/>
  <c r="I339" i="35"/>
  <c r="J339" i="35"/>
  <c r="L339" i="35" s="1"/>
  <c r="I340" i="35"/>
  <c r="J340" i="35"/>
  <c r="L340" i="35" s="1"/>
  <c r="I341" i="35"/>
  <c r="J341" i="35" s="1"/>
  <c r="L341" i="35"/>
  <c r="I342" i="35"/>
  <c r="J342" i="35"/>
  <c r="L342" i="35" s="1"/>
  <c r="I343" i="35"/>
  <c r="J343" i="35"/>
  <c r="L343" i="35" s="1"/>
  <c r="I344" i="35"/>
  <c r="J344" i="35"/>
  <c r="L344" i="35"/>
  <c r="I345" i="35"/>
  <c r="J345" i="35"/>
  <c r="L345" i="35" s="1"/>
  <c r="I346" i="35"/>
  <c r="J346" i="35" s="1"/>
  <c r="L346" i="35" s="1"/>
  <c r="I347" i="35"/>
  <c r="J347" i="35" s="1"/>
  <c r="L347" i="35" s="1"/>
  <c r="I348" i="35"/>
  <c r="J348" i="35" s="1"/>
  <c r="L348" i="35" s="1"/>
  <c r="I349" i="35"/>
  <c r="J349" i="35" s="1"/>
  <c r="L349" i="35"/>
  <c r="I350" i="35"/>
  <c r="J350" i="35" s="1"/>
  <c r="L350" i="35" s="1"/>
  <c r="I351" i="35"/>
  <c r="J351" i="35" s="1"/>
  <c r="L351" i="35" s="1"/>
  <c r="I352" i="35"/>
  <c r="J352" i="35"/>
  <c r="L352" i="35"/>
  <c r="I353" i="35"/>
  <c r="J353" i="35" s="1"/>
  <c r="L353" i="35" s="1"/>
  <c r="I354" i="35"/>
  <c r="J354" i="35" s="1"/>
  <c r="L354" i="35" s="1"/>
  <c r="I355" i="35"/>
  <c r="J355" i="35"/>
  <c r="L355" i="35" s="1"/>
  <c r="I356" i="35"/>
  <c r="J356" i="35"/>
  <c r="L356" i="35" s="1"/>
  <c r="I357" i="35"/>
  <c r="J357" i="35" s="1"/>
  <c r="L357" i="35"/>
  <c r="I358" i="35"/>
  <c r="J358" i="35"/>
  <c r="L358" i="35" s="1"/>
  <c r="I359" i="35"/>
  <c r="J359" i="35"/>
  <c r="L359" i="35" s="1"/>
  <c r="I360" i="35"/>
  <c r="J360" i="35"/>
  <c r="L360" i="35"/>
  <c r="I361" i="35"/>
  <c r="J361" i="35"/>
  <c r="L361" i="35" s="1"/>
  <c r="I362" i="35"/>
  <c r="J362" i="35" s="1"/>
  <c r="L362" i="35" s="1"/>
  <c r="I363" i="35"/>
  <c r="J363" i="35" s="1"/>
  <c r="L363" i="35" s="1"/>
  <c r="I364" i="35"/>
  <c r="J364" i="35" s="1"/>
  <c r="L364" i="35"/>
  <c r="I365" i="35"/>
  <c r="J365" i="35" s="1"/>
  <c r="L365" i="35"/>
  <c r="I366" i="35"/>
  <c r="J366" i="35" s="1"/>
  <c r="L366" i="35" s="1"/>
  <c r="I367" i="35"/>
  <c r="J367" i="35" s="1"/>
  <c r="L367" i="35" s="1"/>
  <c r="I368" i="35"/>
  <c r="J368" i="35"/>
  <c r="L368" i="35"/>
  <c r="I369" i="35"/>
  <c r="J369" i="35" s="1"/>
  <c r="L369" i="35" s="1"/>
  <c r="I370" i="35"/>
  <c r="J370" i="35" s="1"/>
  <c r="L370" i="35" s="1"/>
  <c r="I371" i="35"/>
  <c r="J371" i="35"/>
  <c r="L371" i="35" s="1"/>
  <c r="I372" i="35"/>
  <c r="J372" i="35"/>
  <c r="L372" i="35" s="1"/>
  <c r="I373" i="35"/>
  <c r="J373" i="35" s="1"/>
  <c r="L373" i="35"/>
  <c r="I374" i="35"/>
  <c r="J374" i="35" s="1"/>
  <c r="L374" i="35" s="1"/>
  <c r="I375" i="35"/>
  <c r="J375" i="35"/>
  <c r="L375" i="35" s="1"/>
  <c r="I376" i="35"/>
  <c r="J376" i="35"/>
  <c r="L376" i="35"/>
  <c r="I377" i="35"/>
  <c r="J377" i="35"/>
  <c r="L377" i="35" s="1"/>
  <c r="I378" i="35"/>
  <c r="J378" i="35" s="1"/>
  <c r="L378" i="35" s="1"/>
  <c r="I379" i="35"/>
  <c r="J379" i="35" s="1"/>
  <c r="L379" i="35" s="1"/>
  <c r="I380" i="35"/>
  <c r="J380" i="35" s="1"/>
  <c r="L380" i="35" s="1"/>
  <c r="I388" i="35"/>
  <c r="J388" i="35" s="1"/>
  <c r="L388" i="35" s="1"/>
  <c r="I389" i="35"/>
  <c r="J389" i="35" s="1"/>
  <c r="L389" i="35" s="1"/>
  <c r="I390" i="35"/>
  <c r="J390" i="35"/>
  <c r="L390" i="35"/>
  <c r="I391" i="35"/>
  <c r="J391" i="35" s="1"/>
  <c r="L391" i="35" s="1"/>
  <c r="I392" i="35"/>
  <c r="J392" i="35"/>
  <c r="L392" i="35" s="1"/>
  <c r="I393" i="35"/>
  <c r="J393" i="35"/>
  <c r="L393" i="35"/>
  <c r="I394" i="35"/>
  <c r="J394" i="35" s="1"/>
  <c r="L394" i="35" s="1"/>
  <c r="I395" i="35"/>
  <c r="J395" i="35"/>
  <c r="L395" i="35"/>
  <c r="I396" i="35"/>
  <c r="J396" i="35"/>
  <c r="L396" i="35"/>
  <c r="I397" i="35"/>
  <c r="J397" i="35" s="1"/>
  <c r="L397" i="35"/>
  <c r="I398" i="35"/>
  <c r="J398" i="35"/>
  <c r="L398" i="35"/>
  <c r="I399" i="35"/>
  <c r="J399" i="35"/>
  <c r="L399" i="35" s="1"/>
  <c r="I400" i="35"/>
  <c r="J400" i="35"/>
  <c r="L400" i="35"/>
  <c r="I401" i="35"/>
  <c r="J401" i="35"/>
  <c r="L401" i="35"/>
  <c r="I402" i="35"/>
  <c r="J402" i="35" s="1"/>
  <c r="L402" i="35" s="1"/>
  <c r="I403" i="35"/>
  <c r="J403" i="35"/>
  <c r="L403" i="35"/>
  <c r="I404" i="35"/>
  <c r="J404" i="35" s="1"/>
  <c r="L404" i="35" s="1"/>
  <c r="I405" i="35"/>
  <c r="J405" i="35" s="1"/>
  <c r="L405" i="35" s="1"/>
  <c r="I406" i="35"/>
  <c r="J406" i="35"/>
  <c r="L406" i="35" s="1"/>
  <c r="I407" i="35"/>
  <c r="J407" i="35" s="1"/>
  <c r="L407" i="35" s="1"/>
  <c r="I408" i="35"/>
  <c r="J408" i="35"/>
  <c r="L408" i="35" s="1"/>
  <c r="I409" i="35"/>
  <c r="J409" i="35"/>
  <c r="L409" i="35"/>
  <c r="I410" i="35"/>
  <c r="J410" i="35" s="1"/>
  <c r="L410" i="35" s="1"/>
  <c r="I411" i="35"/>
  <c r="J411" i="35"/>
  <c r="L411" i="35"/>
  <c r="I412" i="35"/>
  <c r="J412" i="35"/>
  <c r="L412" i="35"/>
  <c r="I413" i="35"/>
  <c r="J413" i="35" s="1"/>
  <c r="L413" i="35" s="1"/>
  <c r="I414" i="35"/>
  <c r="J414" i="35"/>
  <c r="L414" i="35"/>
  <c r="I415" i="35"/>
  <c r="J415" i="35"/>
  <c r="L415" i="35" s="1"/>
  <c r="I416" i="35"/>
  <c r="J416" i="35"/>
  <c r="L416" i="35" s="1"/>
  <c r="I417" i="35"/>
  <c r="J417" i="35"/>
  <c r="L417" i="35"/>
  <c r="I418" i="35"/>
  <c r="J418" i="35" s="1"/>
  <c r="L418" i="35" s="1"/>
  <c r="I419" i="35"/>
  <c r="J419" i="35"/>
  <c r="L419" i="35"/>
  <c r="I420" i="35"/>
  <c r="J420" i="35" s="1"/>
  <c r="L420" i="35" s="1"/>
  <c r="I421" i="35"/>
  <c r="J421" i="35" s="1"/>
  <c r="L421" i="35" s="1"/>
  <c r="I422" i="35"/>
  <c r="J422" i="35"/>
  <c r="L422" i="35"/>
  <c r="I423" i="35"/>
  <c r="J423" i="35" s="1"/>
  <c r="L423" i="35" s="1"/>
  <c r="I424" i="35"/>
  <c r="J424" i="35"/>
  <c r="L424" i="35" s="1"/>
  <c r="I425" i="35"/>
  <c r="J425" i="35"/>
  <c r="L425" i="35"/>
  <c r="I426" i="35"/>
  <c r="J426" i="35" s="1"/>
  <c r="L426" i="35" s="1"/>
  <c r="I427" i="35"/>
  <c r="J427" i="35"/>
  <c r="L427" i="35" s="1"/>
  <c r="I428" i="35"/>
  <c r="J428" i="35"/>
  <c r="L428" i="35" s="1"/>
  <c r="I429" i="35"/>
  <c r="J429" i="35" s="1"/>
  <c r="L429" i="35" s="1"/>
  <c r="I430" i="35"/>
  <c r="J430" i="35"/>
  <c r="L430" i="35" s="1"/>
  <c r="I431" i="35"/>
  <c r="J431" i="35"/>
  <c r="L431" i="35"/>
  <c r="I432" i="35"/>
  <c r="J432" i="35"/>
  <c r="L432" i="35"/>
  <c r="I433" i="35"/>
  <c r="J433" i="35" s="1"/>
  <c r="L433" i="35" s="1"/>
  <c r="I434" i="35"/>
  <c r="J434" i="35" s="1"/>
  <c r="L434" i="35" s="1"/>
  <c r="I435" i="35"/>
  <c r="J435" i="35" s="1"/>
  <c r="L435" i="35" s="1"/>
  <c r="I436" i="35"/>
  <c r="J436" i="35" s="1"/>
  <c r="L436" i="35" s="1"/>
  <c r="I437" i="35"/>
  <c r="J437" i="35" s="1"/>
  <c r="L437" i="35" s="1"/>
  <c r="I438" i="35"/>
  <c r="J438" i="35" s="1"/>
  <c r="L438" i="35" s="1"/>
  <c r="I439" i="35"/>
  <c r="J439" i="35" s="1"/>
  <c r="L439" i="35" s="1"/>
  <c r="I440" i="35"/>
  <c r="J440" i="35"/>
  <c r="L440" i="35"/>
  <c r="I441" i="35"/>
  <c r="J441" i="35"/>
  <c r="L441" i="35"/>
  <c r="I442" i="35"/>
  <c r="J442" i="35"/>
  <c r="L442" i="35" s="1"/>
  <c r="I443" i="35"/>
  <c r="J443" i="35" s="1"/>
  <c r="L443" i="35" s="1"/>
  <c r="I444" i="35"/>
  <c r="J444" i="35"/>
  <c r="L444" i="35"/>
  <c r="I445" i="35"/>
  <c r="J445" i="35" s="1"/>
  <c r="L445" i="35"/>
  <c r="I446" i="35"/>
  <c r="J446" i="35" s="1"/>
  <c r="L446" i="35" s="1"/>
  <c r="I447" i="35"/>
  <c r="J447" i="35"/>
  <c r="L447" i="35"/>
  <c r="I448" i="35"/>
  <c r="J448" i="35"/>
  <c r="L448" i="35"/>
  <c r="I449" i="35"/>
  <c r="J449" i="35"/>
  <c r="L449" i="35" s="1"/>
  <c r="I450" i="35"/>
  <c r="J450" i="35"/>
  <c r="L450" i="35" s="1"/>
  <c r="I451" i="35"/>
  <c r="J451" i="35"/>
  <c r="L451" i="35"/>
  <c r="I452" i="35"/>
  <c r="J452" i="35" s="1"/>
  <c r="L452" i="35" s="1"/>
  <c r="I453" i="35"/>
  <c r="J453" i="35" s="1"/>
  <c r="L453" i="35"/>
  <c r="I454" i="35"/>
  <c r="J454" i="35"/>
  <c r="L454" i="35"/>
  <c r="I455" i="35"/>
  <c r="J455" i="35" s="1"/>
  <c r="L455" i="35" s="1"/>
  <c r="I456" i="35"/>
  <c r="J456" i="35"/>
  <c r="L456" i="35" s="1"/>
  <c r="I457" i="35"/>
  <c r="J457" i="35"/>
  <c r="L457" i="35" s="1"/>
  <c r="I458" i="35"/>
  <c r="J458" i="35" s="1"/>
  <c r="L458" i="35" s="1"/>
  <c r="I459" i="35"/>
  <c r="J459" i="35"/>
  <c r="L459" i="35" s="1"/>
  <c r="I460" i="35"/>
  <c r="J460" i="35"/>
  <c r="L460" i="35"/>
  <c r="I461" i="35"/>
  <c r="J461" i="35" s="1"/>
  <c r="L461" i="35" s="1"/>
  <c r="I467" i="35"/>
  <c r="J467" i="35"/>
  <c r="L467" i="35" s="1"/>
  <c r="I468" i="35"/>
  <c r="J468" i="35"/>
  <c r="L468" i="35"/>
  <c r="I469" i="35"/>
  <c r="J469" i="35" s="1"/>
  <c r="L469" i="35" s="1"/>
  <c r="I470" i="35"/>
  <c r="J470" i="35" s="1"/>
  <c r="L470" i="35" s="1"/>
  <c r="I471" i="35"/>
  <c r="J471" i="35"/>
  <c r="L471" i="35"/>
  <c r="I472" i="35"/>
  <c r="J472" i="35"/>
  <c r="L472" i="35"/>
  <c r="I473" i="35"/>
  <c r="J473" i="35"/>
  <c r="L473" i="35"/>
  <c r="I474" i="35"/>
  <c r="J474" i="35"/>
  <c r="L474" i="35" s="1"/>
  <c r="I475" i="35"/>
  <c r="J475" i="35"/>
  <c r="L475" i="35" s="1"/>
  <c r="I476" i="35"/>
  <c r="J476" i="35"/>
  <c r="L476" i="35" s="1"/>
  <c r="I477" i="35"/>
  <c r="J477" i="35" s="1"/>
  <c r="L477" i="35" s="1"/>
  <c r="I478" i="35"/>
  <c r="J478" i="35" s="1"/>
  <c r="L478" i="35" s="1"/>
  <c r="I479" i="35"/>
  <c r="J479" i="35" s="1"/>
  <c r="L479" i="35" s="1"/>
  <c r="I480" i="35"/>
  <c r="J480" i="35"/>
  <c r="L480" i="35"/>
  <c r="I481" i="35"/>
  <c r="J481" i="35"/>
  <c r="L481" i="35"/>
  <c r="I482" i="35"/>
  <c r="J482" i="35"/>
  <c r="L482" i="35" s="1"/>
  <c r="I483" i="35"/>
  <c r="J483" i="35"/>
  <c r="L483" i="35" s="1"/>
  <c r="I484" i="35"/>
  <c r="J484" i="35"/>
  <c r="L484" i="35"/>
  <c r="I485" i="35"/>
  <c r="J485" i="35" s="1"/>
  <c r="L485" i="35" s="1"/>
  <c r="I486" i="35"/>
  <c r="J486" i="35" s="1"/>
  <c r="L486" i="35" s="1"/>
  <c r="I487" i="35"/>
  <c r="J487" i="35"/>
  <c r="L487" i="35"/>
  <c r="I488" i="35"/>
  <c r="J488" i="35"/>
  <c r="L488" i="35"/>
  <c r="I489" i="35"/>
  <c r="J489" i="35"/>
  <c r="L489" i="35"/>
  <c r="I490" i="35"/>
  <c r="J490" i="35" s="1"/>
  <c r="L490" i="35" s="1"/>
  <c r="I491" i="35"/>
  <c r="J491" i="35"/>
  <c r="L491" i="35" s="1"/>
  <c r="I492" i="35"/>
  <c r="J492" i="35"/>
  <c r="L492" i="35" s="1"/>
  <c r="I493" i="35"/>
  <c r="J493" i="35" s="1"/>
  <c r="L493" i="35"/>
  <c r="I494" i="35"/>
  <c r="J494" i="35" s="1"/>
  <c r="L494" i="35" s="1"/>
  <c r="I495" i="35"/>
  <c r="J495" i="35"/>
  <c r="L495" i="35"/>
  <c r="I496" i="35"/>
  <c r="J496" i="35"/>
  <c r="L496" i="35"/>
  <c r="I497" i="35"/>
  <c r="J497" i="35"/>
  <c r="L497" i="35"/>
  <c r="I498" i="35"/>
  <c r="J498" i="35"/>
  <c r="L498" i="35" s="1"/>
  <c r="I499" i="35"/>
  <c r="J499" i="35" s="1"/>
  <c r="L499" i="35" s="1"/>
  <c r="I500" i="35"/>
  <c r="J500" i="35"/>
  <c r="L500" i="35"/>
  <c r="I501" i="35"/>
  <c r="J501" i="35" s="1"/>
  <c r="L501" i="35"/>
  <c r="I502" i="35"/>
  <c r="J502" i="35" s="1"/>
  <c r="L502" i="35" s="1"/>
  <c r="I503" i="35"/>
  <c r="J503" i="35" s="1"/>
  <c r="L503" i="35" s="1"/>
  <c r="I504" i="35"/>
  <c r="J504" i="35"/>
  <c r="L504" i="35" s="1"/>
  <c r="I505" i="35"/>
  <c r="J505" i="35"/>
  <c r="L505" i="35"/>
  <c r="I506" i="35"/>
  <c r="J506" i="35"/>
  <c r="L506" i="35" s="1"/>
  <c r="I507" i="35"/>
  <c r="J507" i="35" s="1"/>
  <c r="L507" i="35" s="1"/>
  <c r="I508" i="35"/>
  <c r="J508" i="35"/>
  <c r="L508" i="35"/>
  <c r="I509" i="35"/>
  <c r="J509" i="35" s="1"/>
  <c r="L509" i="35" s="1"/>
  <c r="I510" i="35"/>
  <c r="J510" i="35" s="1"/>
  <c r="L510" i="35" s="1"/>
  <c r="I511" i="35"/>
  <c r="J511" i="35" s="1"/>
  <c r="L511" i="35" s="1"/>
  <c r="I512" i="35"/>
  <c r="J512" i="35"/>
  <c r="L512" i="35"/>
  <c r="I513" i="35"/>
  <c r="J513" i="35"/>
  <c r="L513" i="35"/>
  <c r="I514" i="35"/>
  <c r="J514" i="35" s="1"/>
  <c r="L514" i="35" s="1"/>
  <c r="I515" i="35"/>
  <c r="J515" i="35"/>
  <c r="L515" i="35" s="1"/>
  <c r="I516" i="35"/>
  <c r="J516" i="35"/>
  <c r="L516" i="35"/>
  <c r="I517" i="35"/>
  <c r="J517" i="35" s="1"/>
  <c r="L517" i="35" s="1"/>
  <c r="I518" i="35"/>
  <c r="J518" i="35" s="1"/>
  <c r="L518" i="35" s="1"/>
  <c r="I519" i="35"/>
  <c r="J519" i="35"/>
  <c r="L519" i="35"/>
  <c r="I520" i="35"/>
  <c r="J520" i="35"/>
  <c r="L520" i="35"/>
  <c r="I521" i="35"/>
  <c r="J521" i="35"/>
  <c r="L521" i="35"/>
  <c r="I522" i="35"/>
  <c r="J522" i="35"/>
  <c r="L522" i="35" s="1"/>
  <c r="I523" i="35"/>
  <c r="J523" i="35"/>
  <c r="L523" i="35" s="1"/>
  <c r="I524" i="35"/>
  <c r="J524" i="35"/>
  <c r="L524" i="35" s="1"/>
  <c r="I525" i="35"/>
  <c r="J525" i="35" s="1"/>
  <c r="L525" i="35"/>
  <c r="I526" i="35"/>
  <c r="J526" i="35" s="1"/>
  <c r="L526" i="35" s="1"/>
  <c r="I527" i="35"/>
  <c r="J527" i="35" s="1"/>
  <c r="L527" i="35" s="1"/>
  <c r="I528" i="35"/>
  <c r="J528" i="35"/>
  <c r="L528" i="35"/>
  <c r="I529" i="35"/>
  <c r="J529" i="35"/>
  <c r="L529" i="35"/>
  <c r="I530" i="35"/>
  <c r="J530" i="35"/>
  <c r="L530" i="35" s="1"/>
  <c r="I531" i="35"/>
  <c r="J531" i="35" s="1"/>
  <c r="L531" i="35" s="1"/>
  <c r="I532" i="35"/>
  <c r="J532" i="35"/>
  <c r="L532" i="35"/>
  <c r="I533" i="35"/>
  <c r="J533" i="35" s="1"/>
  <c r="L533" i="35" s="1"/>
  <c r="I534" i="35"/>
  <c r="J534" i="35" s="1"/>
  <c r="L534" i="35" s="1"/>
  <c r="I535" i="35"/>
  <c r="J535" i="35"/>
  <c r="L535" i="35"/>
  <c r="I536" i="35"/>
  <c r="J536" i="35"/>
  <c r="L536" i="35" s="1"/>
  <c r="I537" i="35"/>
  <c r="J537" i="35"/>
  <c r="L537" i="35" s="1"/>
  <c r="I542" i="35"/>
  <c r="J542" i="35" s="1"/>
  <c r="L542" i="35" s="1"/>
  <c r="I543" i="35"/>
  <c r="J543" i="35" s="1"/>
  <c r="L543" i="35" s="1"/>
  <c r="I544" i="35"/>
  <c r="J544" i="35"/>
  <c r="L544" i="35"/>
  <c r="I545" i="35"/>
  <c r="J545" i="35"/>
  <c r="L545" i="35" s="1"/>
  <c r="I546" i="35"/>
  <c r="J546" i="35"/>
  <c r="L546" i="35" s="1"/>
  <c r="I547" i="35"/>
  <c r="J547" i="35" s="1"/>
  <c r="L547" i="35" s="1"/>
  <c r="I548" i="35"/>
  <c r="J548" i="35"/>
  <c r="L548" i="35"/>
  <c r="I549" i="35"/>
  <c r="J549" i="35" s="1"/>
  <c r="L549" i="35" s="1"/>
  <c r="I550" i="35"/>
  <c r="J550" i="35" s="1"/>
  <c r="L550" i="35" s="1"/>
  <c r="I551" i="35"/>
  <c r="J551" i="35"/>
  <c r="L551" i="35"/>
  <c r="I552" i="35"/>
  <c r="J552" i="35"/>
  <c r="L552" i="35" s="1"/>
  <c r="I553" i="35"/>
  <c r="J553" i="35"/>
  <c r="L553" i="35" s="1"/>
  <c r="I554" i="35"/>
  <c r="J554" i="35"/>
  <c r="L554" i="35" s="1"/>
  <c r="I555" i="35"/>
  <c r="J555" i="35" s="1"/>
  <c r="L555" i="35" s="1"/>
  <c r="I556" i="35"/>
  <c r="J556" i="35"/>
  <c r="L556" i="35" s="1"/>
  <c r="I557" i="35"/>
  <c r="J557" i="35" s="1"/>
  <c r="L557" i="35"/>
  <c r="I558" i="35"/>
  <c r="J558" i="35" s="1"/>
  <c r="L558" i="35" s="1"/>
  <c r="I566" i="35"/>
  <c r="J566" i="35" s="1"/>
  <c r="L566" i="35" s="1"/>
  <c r="I567" i="35"/>
  <c r="J567" i="35" s="1"/>
  <c r="L567" i="35" s="1"/>
  <c r="I568" i="35"/>
  <c r="J568" i="35"/>
  <c r="L568" i="35" s="1"/>
  <c r="I569" i="35"/>
  <c r="J569" i="35"/>
  <c r="L569" i="35"/>
  <c r="I570" i="35"/>
  <c r="J570" i="35" s="1"/>
  <c r="L570" i="35" s="1"/>
  <c r="I571" i="35"/>
  <c r="J571" i="35"/>
  <c r="L571" i="35" s="1"/>
  <c r="I572" i="35"/>
  <c r="J572" i="35" s="1"/>
  <c r="L572" i="35" s="1"/>
  <c r="I573" i="35"/>
  <c r="J573" i="35" s="1"/>
  <c r="L573" i="35" s="1"/>
  <c r="I574" i="35"/>
  <c r="J574" i="35" s="1"/>
  <c r="L574" i="35"/>
  <c r="I575" i="35"/>
  <c r="J575" i="35" s="1"/>
  <c r="L575" i="35" s="1"/>
  <c r="I576" i="35"/>
  <c r="J576" i="35" s="1"/>
  <c r="L576" i="35" s="1"/>
  <c r="I577" i="35"/>
  <c r="J577" i="35"/>
  <c r="L577" i="35" s="1"/>
  <c r="I578" i="35"/>
  <c r="J578" i="35" s="1"/>
  <c r="L578" i="35" s="1"/>
  <c r="I579" i="35"/>
  <c r="J579" i="35" s="1"/>
  <c r="L579" i="35" s="1"/>
  <c r="I580" i="35"/>
  <c r="J580" i="35"/>
  <c r="L580" i="35" s="1"/>
  <c r="I581" i="35"/>
  <c r="J581" i="35" s="1"/>
  <c r="L581" i="35" s="1"/>
  <c r="I582" i="35"/>
  <c r="J582" i="35" s="1"/>
  <c r="L582" i="35" s="1"/>
  <c r="I583" i="35"/>
  <c r="J583" i="35"/>
  <c r="L583" i="35"/>
  <c r="I584" i="35"/>
  <c r="J584" i="35" s="1"/>
  <c r="L584" i="35" s="1"/>
  <c r="I585" i="35"/>
  <c r="J585" i="35"/>
  <c r="L585" i="35"/>
  <c r="I586" i="35"/>
  <c r="J586" i="35" s="1"/>
  <c r="L586" i="35" s="1"/>
  <c r="I587" i="35"/>
  <c r="J587" i="35"/>
  <c r="L587" i="35" s="1"/>
  <c r="I588" i="35"/>
  <c r="J588" i="35" s="1"/>
  <c r="L588" i="35" s="1"/>
  <c r="I589" i="35"/>
  <c r="J589" i="35" s="1"/>
  <c r="L589" i="35" s="1"/>
  <c r="I590" i="35"/>
  <c r="J590" i="35" s="1"/>
  <c r="L590" i="35"/>
  <c r="I591" i="35"/>
  <c r="J591" i="35" s="1"/>
  <c r="L591" i="35" s="1"/>
  <c r="I592" i="35"/>
  <c r="J592" i="35"/>
  <c r="L592" i="35" s="1"/>
  <c r="I593" i="35"/>
  <c r="J593" i="35"/>
  <c r="L593" i="35"/>
  <c r="I594" i="35"/>
  <c r="J594" i="35"/>
  <c r="L594" i="35"/>
  <c r="I595" i="35"/>
  <c r="J595" i="35" s="1"/>
  <c r="L595" i="35" s="1"/>
  <c r="I596" i="35"/>
  <c r="J596" i="35"/>
  <c r="L596" i="35"/>
  <c r="I597" i="35"/>
  <c r="J597" i="35"/>
  <c r="L597" i="35"/>
  <c r="I598" i="35"/>
  <c r="J598" i="35" s="1"/>
  <c r="L598" i="35" s="1"/>
  <c r="I599" i="35"/>
  <c r="J599" i="35"/>
  <c r="L599" i="35"/>
  <c r="I600" i="35"/>
  <c r="J600" i="35"/>
  <c r="L600" i="35"/>
  <c r="I601" i="35"/>
  <c r="J601" i="35" s="1"/>
  <c r="L601" i="35" s="1"/>
  <c r="I602" i="35"/>
  <c r="J602" i="35" s="1"/>
  <c r="L602" i="35" s="1"/>
  <c r="I603" i="35"/>
  <c r="J603" i="35"/>
  <c r="L603" i="35"/>
  <c r="I604" i="35"/>
  <c r="J604" i="35" s="1"/>
  <c r="L604" i="35" s="1"/>
  <c r="I605" i="35"/>
  <c r="J605" i="35" s="1"/>
  <c r="L605" i="35" s="1"/>
  <c r="I606" i="35"/>
  <c r="J606" i="35"/>
  <c r="L606" i="35" s="1"/>
  <c r="I607" i="35"/>
  <c r="J607" i="35"/>
  <c r="L607" i="35"/>
  <c r="I608" i="35"/>
  <c r="J608" i="35"/>
  <c r="L608" i="35"/>
  <c r="I609" i="35"/>
  <c r="J609" i="35" s="1"/>
  <c r="L609" i="35" s="1"/>
  <c r="I610" i="35"/>
  <c r="J610" i="35" s="1"/>
  <c r="L610" i="35" s="1"/>
  <c r="I611" i="35"/>
  <c r="J611" i="35"/>
  <c r="L611" i="35" s="1"/>
  <c r="I612" i="35"/>
  <c r="J612" i="35" s="1"/>
  <c r="L612" i="35" s="1"/>
  <c r="I613" i="35"/>
  <c r="J613" i="35" s="1"/>
  <c r="L613" i="35" s="1"/>
  <c r="I614" i="35"/>
  <c r="J614" i="35"/>
  <c r="L614" i="35" s="1"/>
  <c r="I615" i="35"/>
  <c r="J615" i="35"/>
  <c r="L615" i="35"/>
  <c r="I616" i="35"/>
  <c r="J616" i="35"/>
  <c r="L616" i="35"/>
  <c r="I617" i="35"/>
  <c r="J617" i="35" s="1"/>
  <c r="L617" i="35" s="1"/>
  <c r="I618" i="35"/>
  <c r="J618" i="35" s="1"/>
  <c r="L618" i="35" s="1"/>
  <c r="I619" i="35"/>
  <c r="J619" i="35"/>
  <c r="L619" i="35" s="1"/>
  <c r="I620" i="35"/>
  <c r="J620" i="35" s="1"/>
  <c r="L620" i="35" s="1"/>
  <c r="I621" i="35"/>
  <c r="J621" i="35" s="1"/>
  <c r="L621" i="35" s="1"/>
  <c r="I622" i="35"/>
  <c r="J622" i="35" s="1"/>
  <c r="L622" i="35" s="1"/>
  <c r="I623" i="35"/>
  <c r="J623" i="35"/>
  <c r="L623" i="35"/>
  <c r="I624" i="35"/>
  <c r="J624" i="35"/>
  <c r="L624" i="35"/>
  <c r="I625" i="35"/>
  <c r="J625" i="35" s="1"/>
  <c r="L625" i="35" s="1"/>
  <c r="I626" i="35"/>
  <c r="J626" i="35" s="1"/>
  <c r="L626" i="35" s="1"/>
  <c r="I627" i="35"/>
  <c r="J627" i="35"/>
  <c r="L627" i="35" s="1"/>
  <c r="I628" i="35"/>
  <c r="J628" i="35" s="1"/>
  <c r="L628" i="35" s="1"/>
  <c r="I629" i="35"/>
  <c r="J629" i="35" s="1"/>
  <c r="L629" i="35" s="1"/>
  <c r="I630" i="35"/>
  <c r="J630" i="35" s="1"/>
  <c r="L630" i="35" s="1"/>
  <c r="I631" i="35"/>
  <c r="J631" i="35"/>
  <c r="L631" i="35"/>
  <c r="I632" i="35"/>
  <c r="J632" i="35"/>
  <c r="L632" i="35"/>
  <c r="I633" i="35"/>
  <c r="J633" i="35" s="1"/>
  <c r="L633" i="35" s="1"/>
  <c r="I634" i="35"/>
  <c r="J634" i="35" s="1"/>
  <c r="L634" i="35" s="1"/>
  <c r="I635" i="35"/>
  <c r="J635" i="35"/>
  <c r="L635" i="35"/>
  <c r="I636" i="35"/>
  <c r="J636" i="35" s="1"/>
  <c r="L636" i="35" s="1"/>
  <c r="I637" i="35"/>
  <c r="J637" i="35" s="1"/>
  <c r="L637" i="35" s="1"/>
  <c r="I638" i="35"/>
  <c r="J638" i="35"/>
  <c r="L638" i="35" s="1"/>
  <c r="I639" i="35"/>
  <c r="J639" i="35"/>
  <c r="L639" i="35" s="1"/>
  <c r="I646" i="35"/>
  <c r="J646" i="35"/>
  <c r="L646" i="35" s="1"/>
  <c r="I647" i="35"/>
  <c r="J647" i="35"/>
  <c r="L647" i="35" s="1"/>
  <c r="I648" i="35"/>
  <c r="J648" i="35"/>
  <c r="L648" i="35"/>
  <c r="I649" i="35"/>
  <c r="J649" i="35" s="1"/>
  <c r="L649" i="35" s="1"/>
  <c r="I650" i="35"/>
  <c r="J650" i="35" s="1"/>
  <c r="L650" i="35" s="1"/>
  <c r="I651" i="35"/>
  <c r="J651" i="35"/>
  <c r="L651" i="35" s="1"/>
  <c r="I652" i="35"/>
  <c r="J652" i="35" s="1"/>
  <c r="L652" i="35" s="1"/>
  <c r="I653" i="35"/>
  <c r="J653" i="35" s="1"/>
  <c r="L653" i="35" s="1"/>
  <c r="I654" i="35"/>
  <c r="J654" i="35" s="1"/>
  <c r="L654" i="35" s="1"/>
  <c r="I655" i="35"/>
  <c r="J655" i="35"/>
  <c r="L655" i="35"/>
  <c r="I656" i="35"/>
  <c r="J656" i="35"/>
  <c r="L656" i="35"/>
  <c r="I657" i="35"/>
  <c r="J657" i="35" s="1"/>
  <c r="L657" i="35" s="1"/>
  <c r="I658" i="35"/>
  <c r="J658" i="35" s="1"/>
  <c r="L658" i="35" s="1"/>
  <c r="I659" i="35"/>
  <c r="J659" i="35"/>
  <c r="L659" i="35" s="1"/>
  <c r="I660" i="35"/>
  <c r="J660" i="35" s="1"/>
  <c r="L660" i="35" s="1"/>
  <c r="I661" i="35"/>
  <c r="J661" i="35" s="1"/>
  <c r="L661" i="35" s="1"/>
  <c r="I662" i="35"/>
  <c r="J662" i="35" s="1"/>
  <c r="L662" i="35" s="1"/>
  <c r="I663" i="35"/>
  <c r="J663" i="35"/>
  <c r="L663" i="35"/>
  <c r="I664" i="35"/>
  <c r="J664" i="35"/>
  <c r="L664" i="35"/>
  <c r="I665" i="35"/>
  <c r="J665" i="35" s="1"/>
  <c r="L665" i="35" s="1"/>
  <c r="I666" i="35"/>
  <c r="J666" i="35" s="1"/>
  <c r="L666" i="35" s="1"/>
  <c r="I667" i="35"/>
  <c r="J667" i="35"/>
  <c r="L667" i="35"/>
  <c r="I668" i="35"/>
  <c r="J668" i="35" s="1"/>
  <c r="L668" i="35" s="1"/>
  <c r="I669" i="35"/>
  <c r="J669" i="35" s="1"/>
  <c r="L669" i="35" s="1"/>
  <c r="I670" i="35"/>
  <c r="J670" i="35"/>
  <c r="L670" i="35" s="1"/>
  <c r="I671" i="35"/>
  <c r="J671" i="35"/>
  <c r="L671" i="35"/>
  <c r="I672" i="35"/>
  <c r="J672" i="35"/>
  <c r="L672" i="35"/>
  <c r="I673" i="35"/>
  <c r="J673" i="35" s="1"/>
  <c r="L673" i="35" s="1"/>
  <c r="I674" i="35"/>
  <c r="J674" i="35" s="1"/>
  <c r="L674" i="35" s="1"/>
  <c r="I675" i="35"/>
  <c r="J675" i="35"/>
  <c r="L675" i="35" s="1"/>
  <c r="I676" i="35"/>
  <c r="J676" i="35" s="1"/>
  <c r="L676" i="35" s="1"/>
  <c r="I677" i="35"/>
  <c r="J677" i="35" s="1"/>
  <c r="L677" i="35" s="1"/>
  <c r="I678" i="35"/>
  <c r="J678" i="35"/>
  <c r="L678" i="35" s="1"/>
  <c r="I679" i="35"/>
  <c r="J679" i="35"/>
  <c r="L679" i="35" s="1"/>
  <c r="I680" i="35"/>
  <c r="J680" i="35"/>
  <c r="L680" i="35"/>
  <c r="I681" i="35"/>
  <c r="J681" i="35" s="1"/>
  <c r="L681" i="35" s="1"/>
  <c r="I682" i="35"/>
  <c r="J682" i="35" s="1"/>
  <c r="L682" i="35" s="1"/>
  <c r="I683" i="35"/>
  <c r="J683" i="35"/>
  <c r="L683" i="35" s="1"/>
  <c r="I684" i="35"/>
  <c r="J684" i="35" s="1"/>
  <c r="L684" i="35" s="1"/>
  <c r="I685" i="35"/>
  <c r="J685" i="35" s="1"/>
  <c r="L685" i="35" s="1"/>
  <c r="I686" i="35"/>
  <c r="J686" i="35" s="1"/>
  <c r="L686" i="35" s="1"/>
  <c r="I687" i="35"/>
  <c r="J687" i="35"/>
  <c r="L687" i="35"/>
  <c r="I688" i="35"/>
  <c r="J688" i="35"/>
  <c r="L688" i="35"/>
  <c r="I689" i="35"/>
  <c r="J689" i="35" s="1"/>
  <c r="L689" i="35" s="1"/>
  <c r="I690" i="35"/>
  <c r="J690" i="35" s="1"/>
  <c r="L690" i="35" s="1"/>
  <c r="I691" i="35"/>
  <c r="J691" i="35"/>
  <c r="L691" i="35"/>
  <c r="I692" i="35"/>
  <c r="J692" i="35" s="1"/>
  <c r="L692" i="35" s="1"/>
  <c r="I693" i="35"/>
  <c r="J693" i="35" s="1"/>
  <c r="L693" i="35" s="1"/>
  <c r="I694" i="35"/>
  <c r="J694" i="35"/>
  <c r="L694" i="35" s="1"/>
  <c r="I695" i="35"/>
  <c r="J695" i="35"/>
  <c r="L695" i="35"/>
  <c r="I696" i="35"/>
  <c r="J696" i="35"/>
  <c r="L696" i="35"/>
  <c r="I697" i="35"/>
  <c r="J697" i="35" s="1"/>
  <c r="L697" i="35" s="1"/>
  <c r="I698" i="35"/>
  <c r="J698" i="35" s="1"/>
  <c r="L698" i="35" s="1"/>
  <c r="I699" i="35"/>
  <c r="J699" i="35"/>
  <c r="L699" i="35"/>
  <c r="I700" i="35"/>
  <c r="J700" i="35" s="1"/>
  <c r="L700" i="35" s="1"/>
  <c r="I701" i="35"/>
  <c r="J701" i="35" s="1"/>
  <c r="L701" i="35" s="1"/>
  <c r="I702" i="35"/>
  <c r="J702" i="35"/>
  <c r="L702" i="35" s="1"/>
  <c r="I703" i="35"/>
  <c r="J703" i="35"/>
  <c r="L703" i="35"/>
  <c r="I704" i="35"/>
  <c r="J704" i="35"/>
  <c r="L704" i="35"/>
  <c r="I705" i="35"/>
  <c r="J705" i="35" s="1"/>
  <c r="L705" i="35" s="1"/>
  <c r="I706" i="35"/>
  <c r="J706" i="35" s="1"/>
  <c r="L706" i="35" s="1"/>
  <c r="I707" i="35"/>
  <c r="J707" i="35"/>
  <c r="L707" i="35" s="1"/>
  <c r="I708" i="35"/>
  <c r="J708" i="35" s="1"/>
  <c r="L708" i="35" s="1"/>
  <c r="I709" i="35"/>
  <c r="J709" i="35" s="1"/>
  <c r="L709" i="35" s="1"/>
  <c r="I710" i="35"/>
  <c r="J710" i="35" s="1"/>
  <c r="L710" i="35" s="1"/>
  <c r="I711" i="35"/>
  <c r="J711" i="35"/>
  <c r="L711" i="35"/>
  <c r="I712" i="35"/>
  <c r="J712" i="35"/>
  <c r="L712" i="35"/>
  <c r="I713" i="35"/>
  <c r="J713" i="35" s="1"/>
  <c r="L713" i="35" s="1"/>
  <c r="I714" i="35"/>
  <c r="J714" i="35" s="1"/>
  <c r="L714" i="35" s="1"/>
  <c r="I715" i="35"/>
  <c r="J715" i="35"/>
  <c r="L715" i="35" s="1"/>
  <c r="I716" i="35"/>
  <c r="J716" i="35" s="1"/>
  <c r="L716" i="35" s="1"/>
  <c r="I717" i="35"/>
  <c r="J717" i="35" s="1"/>
  <c r="L717" i="35" s="1"/>
  <c r="I718" i="35"/>
  <c r="J718" i="35" s="1"/>
  <c r="L718" i="35" s="1"/>
  <c r="I719" i="35"/>
  <c r="J719" i="35"/>
  <c r="L719" i="35"/>
  <c r="I720" i="35"/>
  <c r="J720" i="35"/>
  <c r="L720" i="35"/>
  <c r="I721" i="35"/>
  <c r="J721" i="35" s="1"/>
  <c r="L721" i="35" s="1"/>
  <c r="I722" i="35"/>
  <c r="J722" i="35" s="1"/>
  <c r="L722" i="35" s="1"/>
  <c r="I723" i="35"/>
  <c r="J723" i="35"/>
  <c r="L723" i="35"/>
  <c r="I724" i="35"/>
  <c r="J724" i="35" s="1"/>
  <c r="L724" i="35" s="1"/>
  <c r="I725" i="35"/>
  <c r="J725" i="35" s="1"/>
  <c r="L725" i="35" s="1"/>
  <c r="I726" i="35"/>
  <c r="J726" i="35"/>
  <c r="L726" i="35" s="1"/>
  <c r="I727" i="35"/>
  <c r="J727" i="35"/>
  <c r="L727" i="35"/>
  <c r="I728" i="35"/>
  <c r="J728" i="35"/>
  <c r="L728" i="35"/>
  <c r="I729" i="35"/>
  <c r="J729" i="35" s="1"/>
  <c r="L729" i="35" s="1"/>
  <c r="I730" i="35"/>
  <c r="J730" i="35" s="1"/>
  <c r="L730" i="35" s="1"/>
  <c r="I731" i="35"/>
  <c r="J731" i="35"/>
  <c r="L731" i="35" s="1"/>
  <c r="I732" i="35"/>
  <c r="J732" i="35" s="1"/>
  <c r="L732" i="35" s="1"/>
  <c r="I733" i="35"/>
  <c r="J733" i="35" s="1"/>
  <c r="L733" i="35" s="1"/>
  <c r="I734" i="35"/>
  <c r="J734" i="35"/>
  <c r="L734" i="35" s="1"/>
  <c r="I735" i="35"/>
  <c r="J735" i="35"/>
  <c r="L735" i="35"/>
  <c r="I736" i="35"/>
  <c r="J736" i="35"/>
  <c r="L736" i="35"/>
  <c r="I737" i="35"/>
  <c r="J737" i="35" s="1"/>
  <c r="L737" i="35" s="1"/>
  <c r="I738" i="35"/>
  <c r="J738" i="35" s="1"/>
  <c r="L738" i="35" s="1"/>
  <c r="I739" i="35"/>
  <c r="J739" i="35"/>
  <c r="L739" i="35" s="1"/>
  <c r="I740" i="35"/>
  <c r="J740" i="35" s="1"/>
  <c r="L740" i="35" s="1"/>
  <c r="I741" i="35"/>
  <c r="J741" i="35" s="1"/>
  <c r="L741" i="35" s="1"/>
  <c r="I742" i="35"/>
  <c r="J742" i="35"/>
  <c r="L742" i="35" s="1"/>
  <c r="I743" i="35"/>
  <c r="J743" i="35"/>
  <c r="L743" i="35"/>
  <c r="I744" i="35"/>
  <c r="J744" i="35"/>
  <c r="L744" i="35" s="1"/>
  <c r="I745" i="35"/>
  <c r="J745" i="35" s="1"/>
  <c r="L745" i="35" s="1"/>
  <c r="I746" i="35"/>
  <c r="J746" i="35" s="1"/>
  <c r="L746" i="35" s="1"/>
  <c r="I747" i="35"/>
  <c r="J747" i="35" s="1"/>
  <c r="L747" i="35" s="1"/>
  <c r="I748" i="35"/>
  <c r="J748" i="35" s="1"/>
  <c r="L748" i="35" s="1"/>
  <c r="I749" i="35"/>
  <c r="J749" i="35" s="1"/>
  <c r="L749" i="35" s="1"/>
  <c r="I750" i="35"/>
  <c r="J750" i="35" s="1"/>
  <c r="L750" i="35" s="1"/>
  <c r="I751" i="35"/>
  <c r="J751" i="35"/>
  <c r="L751" i="35"/>
  <c r="I752" i="35"/>
  <c r="J752" i="35"/>
  <c r="L752" i="35" s="1"/>
  <c r="I753" i="35"/>
  <c r="J753" i="35" s="1"/>
  <c r="L753" i="35" s="1"/>
  <c r="I754" i="35"/>
  <c r="J754" i="35" s="1"/>
  <c r="L754" i="35" s="1"/>
  <c r="I755" i="35"/>
  <c r="J755" i="35" s="1"/>
  <c r="L755" i="35" s="1"/>
  <c r="I756" i="35"/>
  <c r="J756" i="35" s="1"/>
  <c r="L756" i="35" s="1"/>
  <c r="I757" i="35"/>
  <c r="J757" i="35" s="1"/>
  <c r="L757" i="35" s="1"/>
  <c r="I758" i="35"/>
  <c r="J758" i="35" s="1"/>
  <c r="L758" i="35" s="1"/>
  <c r="I759" i="35"/>
  <c r="J759" i="35"/>
  <c r="L759" i="35" s="1"/>
  <c r="I760" i="35"/>
  <c r="J760" i="35"/>
  <c r="L760" i="35"/>
  <c r="I761" i="35"/>
  <c r="J761" i="35" s="1"/>
  <c r="L761" i="35" s="1"/>
  <c r="I762" i="35"/>
  <c r="J762" i="35" s="1"/>
  <c r="L762" i="35" s="1"/>
  <c r="I763" i="35"/>
  <c r="J763" i="35"/>
  <c r="L763" i="35" s="1"/>
  <c r="I764" i="35"/>
  <c r="J764" i="35" s="1"/>
  <c r="L764" i="35" s="1"/>
  <c r="I765" i="35"/>
  <c r="J765" i="35" s="1"/>
  <c r="L765" i="35"/>
  <c r="I766" i="35"/>
  <c r="J766" i="35"/>
  <c r="L766" i="35" s="1"/>
  <c r="I767" i="35"/>
  <c r="J767" i="35"/>
  <c r="L767" i="35"/>
  <c r="I768" i="35"/>
  <c r="J768" i="35"/>
  <c r="L768" i="35"/>
  <c r="I769" i="35"/>
  <c r="J769" i="35" s="1"/>
  <c r="L769" i="35" s="1"/>
  <c r="I770" i="35"/>
  <c r="J770" i="35" s="1"/>
  <c r="L770" i="35" s="1"/>
  <c r="I771" i="35"/>
  <c r="J771" i="35"/>
  <c r="L771" i="35" s="1"/>
  <c r="I772" i="35"/>
  <c r="J772" i="35" s="1"/>
  <c r="L772" i="35" s="1"/>
  <c r="I773" i="35"/>
  <c r="J773" i="35" s="1"/>
  <c r="L773" i="35"/>
  <c r="I774" i="35"/>
  <c r="J774" i="35"/>
  <c r="L774" i="35" s="1"/>
  <c r="I775" i="35"/>
  <c r="J775" i="35"/>
  <c r="L775" i="35"/>
  <c r="I776" i="35"/>
  <c r="J776" i="35"/>
  <c r="L776" i="35"/>
  <c r="I777" i="35"/>
  <c r="J777" i="35" s="1"/>
  <c r="L777" i="35" s="1"/>
  <c r="I778" i="35"/>
  <c r="J778" i="35" s="1"/>
  <c r="L778" i="35" s="1"/>
  <c r="I779" i="35"/>
  <c r="J779" i="35"/>
  <c r="L779" i="35" s="1"/>
  <c r="I780" i="35"/>
  <c r="J780" i="35" s="1"/>
  <c r="L780" i="35" s="1"/>
  <c r="I781" i="35"/>
  <c r="J781" i="35" s="1"/>
  <c r="L781" i="35"/>
  <c r="I782" i="35"/>
  <c r="J782" i="35" s="1"/>
  <c r="L782" i="35" s="1"/>
  <c r="I783" i="35"/>
  <c r="J783" i="35"/>
  <c r="L783" i="35"/>
  <c r="I784" i="35"/>
  <c r="J784" i="35"/>
  <c r="L784" i="35"/>
  <c r="I785" i="35"/>
  <c r="J785" i="35" s="1"/>
  <c r="L785" i="35" s="1"/>
  <c r="I786" i="35"/>
  <c r="J786" i="35" s="1"/>
  <c r="L786" i="35" s="1"/>
  <c r="I787" i="35"/>
  <c r="J787" i="35" s="1"/>
  <c r="L787" i="35" s="1"/>
  <c r="I788" i="35"/>
  <c r="J788" i="35" s="1"/>
  <c r="L788" i="35" s="1"/>
  <c r="I789" i="35"/>
  <c r="J789" i="35" s="1"/>
  <c r="L789" i="35"/>
  <c r="I790" i="35"/>
  <c r="J790" i="35" s="1"/>
  <c r="L790" i="35" s="1"/>
  <c r="I791" i="35"/>
  <c r="J791" i="35" s="1"/>
  <c r="L791" i="35" s="1"/>
  <c r="I792" i="35"/>
  <c r="J792" i="35"/>
  <c r="L792" i="35" s="1"/>
  <c r="I793" i="35"/>
  <c r="J793" i="35" s="1"/>
  <c r="L793" i="35" s="1"/>
  <c r="I794" i="35"/>
  <c r="J794" i="35" s="1"/>
  <c r="L794" i="35" s="1"/>
  <c r="I795" i="35"/>
  <c r="J795" i="35" s="1"/>
  <c r="L795" i="35" s="1"/>
  <c r="I796" i="35"/>
  <c r="J796" i="35" s="1"/>
  <c r="L796" i="35" s="1"/>
  <c r="I797" i="35"/>
  <c r="J797" i="35" s="1"/>
  <c r="L797" i="35" s="1"/>
  <c r="I798" i="35"/>
  <c r="J798" i="35"/>
  <c r="L798" i="35" s="1"/>
  <c r="I799" i="35"/>
  <c r="J799" i="35" s="1"/>
  <c r="L799" i="35" s="1"/>
  <c r="I800" i="35"/>
  <c r="J800" i="35"/>
  <c r="L800" i="35" s="1"/>
  <c r="I801" i="35"/>
  <c r="J801" i="35" s="1"/>
  <c r="L801" i="35" s="1"/>
  <c r="I802" i="35"/>
  <c r="J802" i="35" s="1"/>
  <c r="L802" i="35" s="1"/>
  <c r="I803" i="35"/>
  <c r="J803" i="35"/>
  <c r="L803" i="35" s="1"/>
  <c r="I804" i="35"/>
  <c r="J804" i="35" s="1"/>
  <c r="L804" i="35" s="1"/>
  <c r="I805" i="35"/>
  <c r="J805" i="35" s="1"/>
  <c r="L805" i="35" s="1"/>
  <c r="I806" i="35"/>
  <c r="J806" i="35" s="1"/>
  <c r="L806" i="35" s="1"/>
  <c r="I807" i="35"/>
  <c r="J807" i="35" s="1"/>
  <c r="L807" i="35" s="1"/>
  <c r="I808" i="35"/>
  <c r="J808" i="35"/>
  <c r="L808" i="35" s="1"/>
  <c r="I809" i="35"/>
  <c r="J809" i="35" s="1"/>
  <c r="L809" i="35" s="1"/>
  <c r="I810" i="35"/>
  <c r="J810" i="35" s="1"/>
  <c r="L810" i="35" s="1"/>
  <c r="I811" i="35"/>
  <c r="J811" i="35" s="1"/>
  <c r="L811" i="35" s="1"/>
  <c r="I812" i="35"/>
  <c r="J812" i="35" s="1"/>
  <c r="L812" i="35" s="1"/>
  <c r="I813" i="35"/>
  <c r="J813" i="35" s="1"/>
  <c r="L813" i="35" s="1"/>
  <c r="I814" i="35"/>
  <c r="J814" i="35" s="1"/>
  <c r="L814" i="35" s="1"/>
  <c r="I815" i="35"/>
  <c r="J815" i="35" s="1"/>
  <c r="L815" i="35" s="1"/>
  <c r="I816" i="35"/>
  <c r="J816" i="35"/>
  <c r="L816" i="35"/>
  <c r="I817" i="35"/>
  <c r="J817" i="35" s="1"/>
  <c r="L817" i="35" s="1"/>
  <c r="I818" i="35"/>
  <c r="J818" i="35" s="1"/>
  <c r="L818" i="35" s="1"/>
  <c r="I819" i="35"/>
  <c r="J819" i="35" s="1"/>
  <c r="L819" i="35" s="1"/>
  <c r="I820" i="35"/>
  <c r="J820" i="35" s="1"/>
  <c r="L820" i="35" s="1"/>
  <c r="I821" i="35"/>
  <c r="J821" i="35" s="1"/>
  <c r="L821" i="35"/>
  <c r="I822" i="35"/>
  <c r="J822" i="35" s="1"/>
  <c r="L822" i="35" s="1"/>
  <c r="I823" i="35"/>
  <c r="J823" i="35" s="1"/>
  <c r="L823" i="35" s="1"/>
  <c r="I824" i="35"/>
  <c r="J824" i="35"/>
  <c r="L824" i="35" s="1"/>
  <c r="I825" i="35"/>
  <c r="J825" i="35" s="1"/>
  <c r="L825" i="35" s="1"/>
  <c r="I826" i="35"/>
  <c r="J826" i="35" s="1"/>
  <c r="L826" i="35" s="1"/>
  <c r="I827" i="35"/>
  <c r="J827" i="35" s="1"/>
  <c r="L827" i="35" s="1"/>
  <c r="I828" i="35"/>
  <c r="J828" i="35" s="1"/>
  <c r="L828" i="35" s="1"/>
  <c r="I829" i="35"/>
  <c r="J829" i="35"/>
  <c r="L829" i="35"/>
  <c r="I830" i="35"/>
  <c r="J830" i="35" s="1"/>
  <c r="L830" i="35" s="1"/>
  <c r="I831" i="35"/>
  <c r="J831" i="35" s="1"/>
  <c r="L831" i="35" s="1"/>
  <c r="I835" i="35"/>
  <c r="J835" i="35" s="1"/>
  <c r="L835" i="35" s="1"/>
  <c r="I836" i="35"/>
  <c r="J836" i="35" s="1"/>
  <c r="L836" i="35" s="1"/>
  <c r="I838" i="35"/>
  <c r="J838" i="35" s="1"/>
  <c r="L838" i="35" s="1"/>
  <c r="I840" i="35"/>
  <c r="J840" i="35"/>
  <c r="L840" i="35" s="1"/>
  <c r="I842" i="35"/>
  <c r="J842" i="35" s="1"/>
  <c r="L842" i="35" s="1"/>
  <c r="I843" i="35"/>
  <c r="J843" i="35" s="1"/>
  <c r="L843" i="35" s="1"/>
  <c r="I844" i="35"/>
  <c r="J844" i="35" s="1"/>
  <c r="L844" i="35" s="1"/>
  <c r="I855" i="35"/>
  <c r="J855" i="35" s="1"/>
  <c r="L855" i="35" s="1"/>
  <c r="I856" i="35"/>
  <c r="J856" i="35"/>
  <c r="L856" i="35" s="1"/>
  <c r="I857" i="35"/>
  <c r="J857" i="35"/>
  <c r="L857" i="35" s="1"/>
  <c r="I858" i="35"/>
  <c r="J858" i="35" s="1"/>
  <c r="L858" i="35" s="1"/>
  <c r="I859" i="35"/>
  <c r="J859" i="35" s="1"/>
  <c r="L859" i="35" s="1"/>
  <c r="I860" i="35"/>
  <c r="J860" i="35" s="1"/>
  <c r="L860" i="35" s="1"/>
  <c r="I861" i="35"/>
  <c r="J861" i="35"/>
  <c r="L861" i="35"/>
  <c r="I862" i="35"/>
  <c r="J862" i="35" s="1"/>
  <c r="L862" i="35" s="1"/>
  <c r="I863" i="35"/>
  <c r="J863" i="35" s="1"/>
  <c r="L863" i="35" s="1"/>
  <c r="I864" i="35"/>
  <c r="J864" i="35"/>
  <c r="L864" i="35" s="1"/>
  <c r="I865" i="35"/>
  <c r="J865" i="35"/>
  <c r="L865" i="35" s="1"/>
  <c r="I866" i="35"/>
  <c r="J866" i="35" s="1"/>
  <c r="L866" i="35" s="1"/>
  <c r="I867" i="35"/>
  <c r="J867" i="35" s="1"/>
  <c r="L867" i="35" s="1"/>
  <c r="I868" i="35"/>
  <c r="J868" i="35" s="1"/>
  <c r="L868" i="35" s="1"/>
  <c r="I869" i="35"/>
  <c r="J869" i="35"/>
  <c r="L869" i="35"/>
  <c r="I882" i="35"/>
  <c r="J882" i="35" s="1"/>
  <c r="L882" i="35" s="1"/>
  <c r="I883" i="35"/>
  <c r="J883" i="35" s="1"/>
  <c r="L883" i="35" s="1"/>
  <c r="I884" i="35"/>
  <c r="J884" i="35" s="1"/>
  <c r="L884" i="35" s="1"/>
  <c r="I885" i="35"/>
  <c r="J885" i="35"/>
  <c r="L885" i="35"/>
  <c r="I886" i="35"/>
  <c r="J886" i="35" s="1"/>
  <c r="L886" i="35" s="1"/>
  <c r="I887" i="35"/>
  <c r="J887" i="35" s="1"/>
  <c r="L887" i="35" s="1"/>
  <c r="I888" i="35"/>
  <c r="J888" i="35"/>
  <c r="L888" i="35" s="1"/>
  <c r="I889" i="35"/>
  <c r="J889" i="35"/>
  <c r="L889" i="35" s="1"/>
  <c r="I890" i="35"/>
  <c r="J890" i="35" s="1"/>
  <c r="L890" i="35" s="1"/>
  <c r="I891" i="35"/>
  <c r="J891" i="35" s="1"/>
  <c r="L891" i="35" s="1"/>
  <c r="I892" i="35"/>
  <c r="J892" i="35" s="1"/>
  <c r="L892" i="35" s="1"/>
  <c r="I893" i="35"/>
  <c r="J893" i="35"/>
  <c r="L893" i="35"/>
  <c r="I894" i="35"/>
  <c r="J894" i="35" s="1"/>
  <c r="L894" i="35" s="1"/>
  <c r="I895" i="35"/>
  <c r="J895" i="35" s="1"/>
  <c r="L895" i="35" s="1"/>
  <c r="I896" i="35"/>
  <c r="J896" i="35"/>
  <c r="L896" i="35" s="1"/>
  <c r="I897" i="35"/>
  <c r="J897" i="35"/>
  <c r="L897" i="35" s="1"/>
  <c r="I898" i="35"/>
  <c r="J898" i="35" s="1"/>
  <c r="L898" i="35" s="1"/>
  <c r="I915" i="35"/>
  <c r="J915" i="35" s="1"/>
  <c r="L915" i="35" s="1"/>
  <c r="I916" i="35"/>
  <c r="J916" i="35" s="1"/>
  <c r="L916" i="35" s="1"/>
  <c r="I917" i="35"/>
  <c r="J917" i="35"/>
  <c r="L917" i="35"/>
  <c r="I918" i="35"/>
  <c r="J918" i="35" s="1"/>
  <c r="L918" i="35" s="1"/>
  <c r="I919" i="35"/>
  <c r="J919" i="35" s="1"/>
  <c r="L919" i="35" s="1"/>
  <c r="I920" i="35"/>
  <c r="J920" i="35"/>
  <c r="L920" i="35" s="1"/>
  <c r="I921" i="35"/>
  <c r="J921" i="35"/>
  <c r="L921" i="35" s="1"/>
  <c r="I922" i="35"/>
  <c r="J922" i="35" s="1"/>
  <c r="L922" i="35" s="1"/>
  <c r="I923" i="35"/>
  <c r="J923" i="35" s="1"/>
  <c r="L923" i="35" s="1"/>
  <c r="I924" i="35"/>
  <c r="J924" i="35" s="1"/>
  <c r="L924" i="35" s="1"/>
  <c r="I925" i="35"/>
  <c r="J925" i="35"/>
  <c r="L925" i="35"/>
  <c r="I926" i="35"/>
  <c r="J926" i="35" s="1"/>
  <c r="L926" i="35" s="1"/>
  <c r="I927" i="35"/>
  <c r="J927" i="35" s="1"/>
  <c r="L927" i="35" s="1"/>
  <c r="I928" i="35"/>
  <c r="J928" i="35"/>
  <c r="L928" i="35" s="1"/>
  <c r="I929" i="35"/>
  <c r="J929" i="35"/>
  <c r="L929" i="35" s="1"/>
  <c r="I940" i="35"/>
  <c r="J940" i="35" s="1"/>
  <c r="L940" i="35" s="1"/>
  <c r="I941" i="35"/>
  <c r="J941" i="35"/>
  <c r="L941" i="35"/>
  <c r="I942" i="35"/>
  <c r="J942" i="35" s="1"/>
  <c r="L942" i="35" s="1"/>
  <c r="I943" i="35"/>
  <c r="J943" i="35" s="1"/>
  <c r="L943" i="35" s="1"/>
  <c r="I944" i="35"/>
  <c r="J944" i="35"/>
  <c r="L944" i="35" s="1"/>
  <c r="I945" i="35"/>
  <c r="J945" i="35"/>
  <c r="L945" i="35" s="1"/>
  <c r="I946" i="35"/>
  <c r="J946" i="35" s="1"/>
  <c r="L946" i="35" s="1"/>
  <c r="I951" i="35"/>
  <c r="J951" i="35" s="1"/>
  <c r="L951" i="35" s="1"/>
  <c r="I952" i="35"/>
  <c r="J952" i="35"/>
  <c r="L952" i="35" s="1"/>
  <c r="I953" i="35"/>
  <c r="J953" i="35"/>
  <c r="L953" i="35" s="1"/>
  <c r="I954" i="35"/>
  <c r="J954" i="35" s="1"/>
  <c r="L954" i="35" s="1"/>
  <c r="I955" i="35"/>
  <c r="J955" i="35" s="1"/>
  <c r="L955" i="35" s="1"/>
  <c r="I956" i="35"/>
  <c r="J956" i="35" s="1"/>
  <c r="L956" i="35" s="1"/>
  <c r="I957" i="35"/>
  <c r="J957" i="35"/>
  <c r="L957" i="35"/>
  <c r="I958" i="35"/>
  <c r="J958" i="35" s="1"/>
  <c r="L958" i="35" s="1"/>
  <c r="I959" i="35"/>
  <c r="J959" i="35" s="1"/>
  <c r="L959" i="35" s="1"/>
  <c r="I960" i="35"/>
  <c r="J960" i="35"/>
  <c r="L960" i="35" s="1"/>
  <c r="I961" i="35"/>
  <c r="J961" i="35"/>
  <c r="L961" i="35" s="1"/>
  <c r="I962" i="35"/>
  <c r="J962" i="35" s="1"/>
  <c r="L962" i="35" s="1"/>
  <c r="I963" i="35"/>
  <c r="J963" i="35" s="1"/>
  <c r="L963" i="35" s="1"/>
  <c r="I964" i="35"/>
  <c r="J964" i="35" s="1"/>
  <c r="L964" i="35" s="1"/>
  <c r="I965" i="35"/>
  <c r="J965" i="35"/>
  <c r="L965" i="35"/>
  <c r="I966" i="35"/>
  <c r="J966" i="35" s="1"/>
  <c r="L966" i="35" s="1"/>
  <c r="I967" i="35"/>
  <c r="J967" i="35" s="1"/>
  <c r="L967" i="35" s="1"/>
  <c r="I968" i="35"/>
  <c r="J968" i="35"/>
  <c r="L968" i="35" s="1"/>
  <c r="I969" i="35"/>
  <c r="J969" i="35" s="1"/>
  <c r="L969" i="35" s="1"/>
  <c r="I970" i="35"/>
  <c r="J970" i="35" s="1"/>
  <c r="L970" i="35" s="1"/>
  <c r="I971" i="35"/>
  <c r="J971" i="35" s="1"/>
  <c r="L971" i="35" s="1"/>
  <c r="I972" i="35"/>
  <c r="J972" i="35" s="1"/>
  <c r="L972" i="35" s="1"/>
  <c r="I973" i="35"/>
  <c r="J973" i="35"/>
  <c r="L973" i="35"/>
  <c r="I974" i="35"/>
  <c r="J974" i="35" s="1"/>
  <c r="L974" i="35" s="1"/>
  <c r="I975" i="35"/>
  <c r="J975" i="35" s="1"/>
  <c r="L975" i="35" s="1"/>
  <c r="I976" i="35"/>
  <c r="J976" i="35"/>
  <c r="L976" i="35" s="1"/>
  <c r="I977" i="35"/>
  <c r="J977" i="35" s="1"/>
  <c r="L977" i="35" s="1"/>
  <c r="I978" i="35"/>
  <c r="J978" i="35" s="1"/>
  <c r="L978" i="35" s="1"/>
  <c r="I979" i="35"/>
  <c r="J979" i="35" s="1"/>
  <c r="L979" i="35" s="1"/>
  <c r="I980" i="35"/>
  <c r="J980" i="35" s="1"/>
  <c r="L980" i="35" s="1"/>
  <c r="I981" i="35"/>
  <c r="J981" i="35"/>
  <c r="L981" i="35"/>
  <c r="I982" i="35"/>
  <c r="J982" i="35" s="1"/>
  <c r="L982" i="35" s="1"/>
  <c r="I983" i="35"/>
  <c r="J983" i="35" s="1"/>
  <c r="L983" i="35" s="1"/>
  <c r="I984" i="35"/>
  <c r="J984" i="35"/>
  <c r="L984" i="35" s="1"/>
  <c r="I985" i="35"/>
  <c r="J985" i="35" s="1"/>
  <c r="L985" i="35" s="1"/>
  <c r="I986" i="35"/>
  <c r="J986" i="35" s="1"/>
  <c r="L986" i="35" s="1"/>
  <c r="I987" i="35"/>
  <c r="J987" i="35" s="1"/>
  <c r="L987" i="35" s="1"/>
  <c r="I988" i="35"/>
  <c r="J988" i="35" s="1"/>
  <c r="L988" i="35" s="1"/>
  <c r="I989" i="35"/>
  <c r="J989" i="35"/>
  <c r="L989" i="35"/>
  <c r="I990" i="35"/>
  <c r="J990" i="35" s="1"/>
  <c r="L990" i="35" s="1"/>
  <c r="I991" i="35"/>
  <c r="J991" i="35" s="1"/>
  <c r="L991" i="35" s="1"/>
  <c r="I992" i="35"/>
  <c r="J992" i="35"/>
  <c r="L992" i="35" s="1"/>
  <c r="I993" i="35"/>
  <c r="J993" i="35" s="1"/>
  <c r="L993" i="35" s="1"/>
  <c r="I994" i="35"/>
  <c r="J994" i="35" s="1"/>
  <c r="L994" i="35" s="1"/>
  <c r="I995" i="35"/>
  <c r="J995" i="35" s="1"/>
  <c r="L995" i="35" s="1"/>
  <c r="I996" i="35"/>
  <c r="J996" i="35" s="1"/>
  <c r="L996" i="35" s="1"/>
  <c r="I997" i="35"/>
  <c r="J997" i="35"/>
  <c r="L997" i="35"/>
  <c r="I998" i="35"/>
  <c r="J998" i="35" s="1"/>
  <c r="L998" i="35" s="1"/>
  <c r="I999" i="35"/>
  <c r="J999" i="35" s="1"/>
  <c r="L999" i="35" s="1"/>
  <c r="I1000" i="35"/>
  <c r="J1000" i="35"/>
  <c r="L1000" i="35" s="1"/>
  <c r="I1001" i="35"/>
  <c r="J1001" i="35" s="1"/>
  <c r="L1001" i="35" s="1"/>
  <c r="I1002" i="35"/>
  <c r="J1002" i="35" s="1"/>
  <c r="L1002" i="35" s="1"/>
  <c r="I1003" i="35"/>
  <c r="J1003" i="35" s="1"/>
  <c r="L1003" i="35" s="1"/>
  <c r="I1004" i="35"/>
  <c r="J1004" i="35" s="1"/>
  <c r="L1004" i="35" s="1"/>
  <c r="I1005" i="35"/>
  <c r="J1005" i="35"/>
  <c r="L1005" i="35"/>
  <c r="I1006" i="35"/>
  <c r="J1006" i="35" s="1"/>
  <c r="L1006" i="35" s="1"/>
  <c r="I1007" i="35"/>
  <c r="J1007" i="35" s="1"/>
  <c r="L1007" i="35" s="1"/>
  <c r="I1008" i="35"/>
  <c r="J1008" i="35"/>
  <c r="L1008" i="35" s="1"/>
  <c r="I1009" i="35"/>
  <c r="J1009" i="35" s="1"/>
  <c r="L1009" i="35" s="1"/>
  <c r="I1010" i="35"/>
  <c r="J1010" i="35" s="1"/>
  <c r="L1010" i="35" s="1"/>
  <c r="I1011" i="35"/>
  <c r="J1011" i="35" s="1"/>
  <c r="L1011" i="35" s="1"/>
  <c r="I1012" i="35"/>
  <c r="J1012" i="35" s="1"/>
  <c r="L1012" i="35" s="1"/>
  <c r="I1013" i="35"/>
  <c r="J1013" i="35"/>
  <c r="L1013" i="35"/>
  <c r="I1014" i="35"/>
  <c r="J1014" i="35" s="1"/>
  <c r="L1014" i="35" s="1"/>
  <c r="I1015" i="35"/>
  <c r="J1015" i="35" s="1"/>
  <c r="L1015" i="35" s="1"/>
  <c r="I1016" i="35"/>
  <c r="J1016" i="35"/>
  <c r="L1016" i="35" s="1"/>
  <c r="I1017" i="35"/>
  <c r="J1017" i="35" s="1"/>
  <c r="L1017" i="35" s="1"/>
  <c r="I1018" i="35"/>
  <c r="J1018" i="35" s="1"/>
  <c r="L1018" i="35" s="1"/>
  <c r="I1019" i="35"/>
  <c r="J1019" i="35" s="1"/>
  <c r="L1019" i="35" s="1"/>
  <c r="I1020" i="35"/>
  <c r="J1020" i="35" s="1"/>
  <c r="L1020" i="35" s="1"/>
  <c r="I1021" i="35"/>
  <c r="J1021" i="35"/>
  <c r="L1021" i="35"/>
  <c r="I1022" i="35"/>
  <c r="J1022" i="35" s="1"/>
  <c r="L1022" i="35" s="1"/>
  <c r="I1023" i="35"/>
  <c r="J1023" i="35" s="1"/>
  <c r="L1023" i="35" s="1"/>
  <c r="I1024" i="35"/>
  <c r="J1024" i="35"/>
  <c r="L1024" i="35" s="1"/>
  <c r="I1025" i="35"/>
  <c r="J1025" i="35" s="1"/>
  <c r="L1025" i="35" s="1"/>
  <c r="I1026" i="35"/>
  <c r="J1026" i="35" s="1"/>
  <c r="L1026" i="35" s="1"/>
  <c r="I1027" i="35"/>
  <c r="J1027" i="35" s="1"/>
  <c r="L1027" i="35" s="1"/>
  <c r="I1028" i="35"/>
  <c r="J1028" i="35" s="1"/>
  <c r="L1028" i="35" s="1"/>
  <c r="I1029" i="35"/>
  <c r="J1029" i="35"/>
  <c r="L1029" i="35"/>
  <c r="I1030" i="35"/>
  <c r="J1030" i="35" s="1"/>
  <c r="L1030" i="35" s="1"/>
  <c r="I1031" i="35"/>
  <c r="J1031" i="35" s="1"/>
  <c r="L1031" i="35" s="1"/>
  <c r="I1032" i="35"/>
  <c r="J1032" i="35"/>
  <c r="L1032" i="35" s="1"/>
  <c r="I1033" i="35"/>
  <c r="J1033" i="35" s="1"/>
  <c r="L1033" i="35" s="1"/>
  <c r="I1034" i="35"/>
  <c r="J1034" i="35" s="1"/>
  <c r="L1034" i="35" s="1"/>
  <c r="I1035" i="35"/>
  <c r="J1035" i="35" s="1"/>
  <c r="L1035" i="35" s="1"/>
  <c r="I1036" i="35"/>
  <c r="J1036" i="35" s="1"/>
  <c r="L1036" i="35" s="1"/>
  <c r="I1037" i="35"/>
  <c r="J1037" i="35"/>
  <c r="L1037" i="35"/>
  <c r="I1038" i="35"/>
  <c r="J1038" i="35" s="1"/>
  <c r="L1038" i="35" s="1"/>
  <c r="I1039" i="35"/>
  <c r="J1039" i="35" s="1"/>
  <c r="L1039" i="35" s="1"/>
  <c r="I1040" i="35"/>
  <c r="J1040" i="35"/>
  <c r="L1040" i="35" s="1"/>
  <c r="I1041" i="35"/>
  <c r="J1041" i="35" s="1"/>
  <c r="L1041" i="35" s="1"/>
  <c r="I1042" i="35"/>
  <c r="J1042" i="35" s="1"/>
  <c r="L1042" i="35" s="1"/>
  <c r="I1043" i="35"/>
  <c r="J1043" i="35" s="1"/>
  <c r="L1043" i="35" s="1"/>
  <c r="I1044" i="35"/>
  <c r="J1044" i="35" s="1"/>
  <c r="L1044" i="35" s="1"/>
  <c r="I1045" i="35"/>
  <c r="J1045" i="35"/>
  <c r="L1045" i="35"/>
  <c r="I1046" i="35"/>
  <c r="J1046" i="35" s="1"/>
  <c r="L1046" i="35" s="1"/>
  <c r="I1047" i="35"/>
  <c r="J1047" i="35" s="1"/>
  <c r="L1047" i="35" s="1"/>
  <c r="I1048" i="35"/>
  <c r="J1048" i="35"/>
  <c r="L1048" i="35" s="1"/>
  <c r="I1049" i="35"/>
  <c r="J1049" i="35" s="1"/>
  <c r="L1049" i="35" s="1"/>
  <c r="I1050" i="35"/>
  <c r="J1050" i="35" s="1"/>
  <c r="L1050" i="35" s="1"/>
  <c r="I1051" i="35"/>
  <c r="J1051" i="35"/>
  <c r="L1051" i="35" s="1"/>
  <c r="I1052" i="35"/>
  <c r="J1052" i="35" s="1"/>
  <c r="L1052" i="35" s="1"/>
  <c r="I1053" i="35"/>
  <c r="J1053" i="35"/>
  <c r="L1053" i="35"/>
  <c r="I1054" i="35"/>
  <c r="J1054" i="35" s="1"/>
  <c r="L1054" i="35" s="1"/>
  <c r="I1055" i="35"/>
  <c r="J1055" i="35" s="1"/>
  <c r="L1055" i="35" s="1"/>
  <c r="I1056" i="35"/>
  <c r="J1056" i="35"/>
  <c r="L1056" i="35" s="1"/>
  <c r="I1057" i="35"/>
  <c r="J1057" i="35" s="1"/>
  <c r="L1057" i="35" s="1"/>
  <c r="I1058" i="35"/>
  <c r="J1058" i="35" s="1"/>
  <c r="L1058" i="35" s="1"/>
  <c r="I1059" i="35"/>
  <c r="J1059" i="35"/>
  <c r="L1059" i="35" s="1"/>
  <c r="I1060" i="35"/>
  <c r="J1060" i="35" s="1"/>
  <c r="L1060" i="35" s="1"/>
  <c r="I1061" i="35"/>
  <c r="J1061" i="35"/>
  <c r="L1061" i="35"/>
  <c r="I1062" i="35"/>
  <c r="J1062" i="35" s="1"/>
  <c r="L1062" i="35" s="1"/>
  <c r="I1063" i="35"/>
  <c r="J1063" i="35" s="1"/>
  <c r="L1063" i="35" s="1"/>
  <c r="I1064" i="35"/>
  <c r="J1064" i="35"/>
  <c r="L1064" i="35" s="1"/>
  <c r="I1065" i="35"/>
  <c r="J1065" i="35" s="1"/>
  <c r="L1065" i="35" s="1"/>
  <c r="I1066" i="35"/>
  <c r="J1066" i="35" s="1"/>
  <c r="L1066" i="35" s="1"/>
  <c r="I1067" i="35"/>
  <c r="J1067" i="35" s="1"/>
  <c r="L1067" i="35" s="1"/>
  <c r="I1068" i="35"/>
  <c r="J1068" i="35" s="1"/>
  <c r="L1068" i="35" s="1"/>
  <c r="I1069" i="35"/>
  <c r="J1069" i="35"/>
  <c r="L1069" i="35"/>
  <c r="I1070" i="35"/>
  <c r="J1070" i="35" s="1"/>
  <c r="L1070" i="35" s="1"/>
  <c r="I1071" i="35"/>
  <c r="J1071" i="35" s="1"/>
  <c r="L1071" i="35" s="1"/>
  <c r="I1072" i="35"/>
  <c r="J1072" i="35"/>
  <c r="L1072" i="35"/>
  <c r="I1073" i="35"/>
  <c r="J1073" i="35" s="1"/>
  <c r="L1073" i="35" s="1"/>
  <c r="I1074" i="35"/>
  <c r="J1074" i="35" s="1"/>
  <c r="L1074" i="35" s="1"/>
  <c r="I1075" i="35"/>
  <c r="J1075" i="35"/>
  <c r="L1075" i="35" s="1"/>
  <c r="I1076" i="35"/>
  <c r="J1076" i="35" s="1"/>
  <c r="L1076" i="35" s="1"/>
  <c r="I1077" i="35"/>
  <c r="J1077" i="35"/>
  <c r="L1077" i="35"/>
  <c r="I1078" i="35"/>
  <c r="J1078" i="35" s="1"/>
  <c r="L1078" i="35" s="1"/>
  <c r="I1079" i="35"/>
  <c r="J1079" i="35" s="1"/>
  <c r="L1079" i="35" s="1"/>
  <c r="I1080" i="35"/>
  <c r="J1080" i="35"/>
  <c r="L1080" i="35"/>
  <c r="I1081" i="35"/>
  <c r="J1081" i="35" s="1"/>
  <c r="L1081" i="35" s="1"/>
  <c r="I1082" i="35"/>
  <c r="J1082" i="35" s="1"/>
  <c r="L1082" i="35" s="1"/>
  <c r="I1083" i="35"/>
  <c r="J1083" i="35" s="1"/>
  <c r="L1083" i="35" s="1"/>
  <c r="I1084" i="35"/>
  <c r="J1084" i="35" s="1"/>
  <c r="L1084" i="35" s="1"/>
  <c r="I1085" i="35"/>
  <c r="J1085" i="35"/>
  <c r="L1085" i="35"/>
  <c r="I1086" i="35"/>
  <c r="J1086" i="35" s="1"/>
  <c r="L1086" i="35" s="1"/>
  <c r="I1087" i="35"/>
  <c r="J1087" i="35" s="1"/>
  <c r="L1087" i="35" s="1"/>
  <c r="I1088" i="35"/>
  <c r="J1088" i="35"/>
  <c r="L1088" i="35"/>
  <c r="I1089" i="35"/>
  <c r="J1089" i="35" s="1"/>
  <c r="L1089" i="35" s="1"/>
  <c r="I1090" i="35"/>
  <c r="J1090" i="35" s="1"/>
  <c r="L1090" i="35" s="1"/>
  <c r="I1091" i="35"/>
  <c r="J1091" i="35" s="1"/>
  <c r="L1091" i="35" s="1"/>
  <c r="I1092" i="35"/>
  <c r="J1092" i="35" s="1"/>
  <c r="L1092" i="35" s="1"/>
  <c r="I1093" i="35"/>
  <c r="J1093" i="35"/>
  <c r="L1093" i="35"/>
  <c r="I1094" i="35"/>
  <c r="J1094" i="35"/>
  <c r="L1094" i="35" s="1"/>
  <c r="I1095" i="35"/>
  <c r="J1095" i="35" s="1"/>
  <c r="L1095" i="35" s="1"/>
  <c r="I1096" i="35"/>
  <c r="J1096" i="35"/>
  <c r="L1096" i="35" s="1"/>
  <c r="I1097" i="35"/>
  <c r="J1097" i="35" s="1"/>
  <c r="L1097" i="35" s="1"/>
  <c r="I1098" i="35"/>
  <c r="J1098" i="35" s="1"/>
  <c r="L1098" i="35"/>
  <c r="I1099" i="35"/>
  <c r="J1099" i="35" s="1"/>
  <c r="L1099" i="35" s="1"/>
  <c r="I1100" i="35"/>
  <c r="J1100" i="35"/>
  <c r="L1100" i="35" s="1"/>
  <c r="I1101" i="35"/>
  <c r="J1101" i="35"/>
  <c r="L1101" i="35" s="1"/>
  <c r="I1102" i="35"/>
  <c r="J1102" i="35"/>
  <c r="L1102" i="35" s="1"/>
  <c r="I1103" i="35"/>
  <c r="J1103" i="35" s="1"/>
  <c r="L1103" i="35" s="1"/>
  <c r="I1104" i="35"/>
  <c r="J1104" i="35"/>
  <c r="L1104" i="35" s="1"/>
  <c r="I1105" i="35"/>
  <c r="J1105" i="35" s="1"/>
  <c r="L1105" i="35" s="1"/>
  <c r="I1106" i="35"/>
  <c r="J1106" i="35" s="1"/>
  <c r="L1106" i="35" s="1"/>
  <c r="I1107" i="35"/>
  <c r="J1107" i="35"/>
  <c r="L1107" i="35" s="1"/>
  <c r="I1108" i="35"/>
  <c r="J1108" i="35" s="1"/>
  <c r="L1108" i="35" s="1"/>
  <c r="I1109" i="35"/>
  <c r="J1109" i="35"/>
  <c r="L1109" i="35"/>
  <c r="I1110" i="35"/>
  <c r="J1110" i="35" s="1"/>
  <c r="L1110" i="35" s="1"/>
  <c r="I1111" i="35"/>
  <c r="J1111" i="35" s="1"/>
  <c r="L1111" i="35" s="1"/>
  <c r="I1112" i="35"/>
  <c r="J1112" i="35" s="1"/>
  <c r="L1112" i="35" s="1"/>
  <c r="I1113" i="35"/>
  <c r="J1113" i="35" s="1"/>
  <c r="L1113" i="35" s="1"/>
  <c r="I1114" i="35"/>
  <c r="J1114" i="35" s="1"/>
  <c r="L1114" i="35" s="1"/>
  <c r="I1115" i="35"/>
  <c r="J1115" i="35" s="1"/>
  <c r="L1115" i="35" s="1"/>
  <c r="I1116" i="35"/>
  <c r="J1116" i="35" s="1"/>
  <c r="L1116" i="35" s="1"/>
  <c r="I1117" i="35"/>
  <c r="J1117" i="35"/>
  <c r="L1117" i="35"/>
  <c r="I1118" i="35"/>
  <c r="J1118" i="35"/>
  <c r="L1118" i="35"/>
  <c r="I1119" i="35"/>
  <c r="J1119" i="35" s="1"/>
  <c r="L1119" i="35" s="1"/>
  <c r="I1120" i="35"/>
  <c r="J1120" i="35"/>
  <c r="L1120" i="35" s="1"/>
  <c r="I1121" i="35"/>
  <c r="J1121" i="35"/>
  <c r="L1121" i="35" s="1"/>
  <c r="I1122" i="35"/>
  <c r="J1122" i="35" s="1"/>
  <c r="L1122" i="35" s="1"/>
  <c r="I1123" i="35"/>
  <c r="J1123" i="35" s="1"/>
  <c r="L1123" i="35" s="1"/>
  <c r="I1124" i="35"/>
  <c r="J1124" i="35" s="1"/>
  <c r="L1124" i="35" s="1"/>
  <c r="I1125" i="35"/>
  <c r="J1125" i="35" s="1"/>
  <c r="L1125" i="35" s="1"/>
  <c r="I1126" i="35"/>
  <c r="J1126" i="35"/>
  <c r="L1126" i="35"/>
  <c r="I1127" i="35"/>
  <c r="J1127" i="35" s="1"/>
  <c r="L1127" i="35" s="1"/>
  <c r="I1128" i="35"/>
  <c r="J1128" i="35"/>
  <c r="L1128" i="35" s="1"/>
  <c r="I1129" i="35"/>
  <c r="J1129" i="35"/>
  <c r="L1129" i="35" s="1"/>
  <c r="I1130" i="35"/>
  <c r="J1130" i="35" s="1"/>
  <c r="L1130" i="35" s="1"/>
  <c r="I1131" i="35"/>
  <c r="J1131" i="35" s="1"/>
  <c r="L1131" i="35" s="1"/>
  <c r="I1132" i="35"/>
  <c r="J1132" i="35" s="1"/>
  <c r="L1132" i="35" s="1"/>
  <c r="I1133" i="35"/>
  <c r="J1133" i="35" s="1"/>
  <c r="L1133" i="35" s="1"/>
  <c r="I1134" i="35"/>
  <c r="J1134" i="35"/>
  <c r="L1134" i="35"/>
  <c r="I1135" i="35"/>
  <c r="J1135" i="35" s="1"/>
  <c r="L1135" i="35" s="1"/>
  <c r="I1136" i="35"/>
  <c r="J1136" i="35"/>
  <c r="L1136" i="35" s="1"/>
  <c r="I1137" i="35"/>
  <c r="J1137" i="35"/>
  <c r="L1137" i="35" s="1"/>
  <c r="I1138" i="35"/>
  <c r="J1138" i="35" s="1"/>
  <c r="L1138" i="35" s="1"/>
  <c r="I1139" i="35"/>
  <c r="J1139" i="35" s="1"/>
  <c r="L1139" i="35" s="1"/>
  <c r="I1140" i="35"/>
  <c r="J1140" i="35" s="1"/>
  <c r="L1140" i="35" s="1"/>
  <c r="I1141" i="35"/>
  <c r="J1141" i="35" s="1"/>
  <c r="L1141" i="35" s="1"/>
  <c r="I1142" i="35"/>
  <c r="J1142" i="35"/>
  <c r="L1142" i="35"/>
  <c r="I1143" i="35"/>
  <c r="J1143" i="35" s="1"/>
  <c r="L1143" i="35" s="1"/>
  <c r="I1144" i="35"/>
  <c r="J1144" i="35"/>
  <c r="L1144" i="35" s="1"/>
  <c r="I1145" i="35"/>
  <c r="J1145" i="35"/>
  <c r="L1145" i="35" s="1"/>
  <c r="I1146" i="35"/>
  <c r="J1146" i="35" s="1"/>
  <c r="L1146" i="35" s="1"/>
  <c r="I1147" i="35"/>
  <c r="J1147" i="35" s="1"/>
  <c r="L1147" i="35" s="1"/>
  <c r="I1148" i="35"/>
  <c r="J1148" i="35" s="1"/>
  <c r="L1148" i="35" s="1"/>
  <c r="I1149" i="35"/>
  <c r="J1149" i="35" s="1"/>
  <c r="L1149" i="35" s="1"/>
  <c r="I1150" i="35"/>
  <c r="J1150" i="35"/>
  <c r="L1150" i="35"/>
  <c r="I1151" i="35"/>
  <c r="J1151" i="35" s="1"/>
  <c r="L1151" i="35" s="1"/>
  <c r="I1152" i="35"/>
  <c r="J1152" i="35"/>
  <c r="L1152" i="35" s="1"/>
  <c r="I1153" i="35"/>
  <c r="J1153" i="35"/>
  <c r="L1153" i="35" s="1"/>
  <c r="I1154" i="35"/>
  <c r="J1154" i="35" s="1"/>
  <c r="L1154" i="35" s="1"/>
  <c r="I1155" i="35"/>
  <c r="J1155" i="35" s="1"/>
  <c r="L1155" i="35" s="1"/>
  <c r="I1156" i="35"/>
  <c r="J1156" i="35" s="1"/>
  <c r="L1156" i="35" s="1"/>
  <c r="I1157" i="35"/>
  <c r="J1157" i="35" s="1"/>
  <c r="L1157" i="35" s="1"/>
  <c r="I1158" i="35"/>
  <c r="J1158" i="35"/>
  <c r="L1158" i="35"/>
  <c r="I1159" i="35"/>
  <c r="J1159" i="35" s="1"/>
  <c r="L1159" i="35" s="1"/>
  <c r="I1160" i="35"/>
  <c r="J1160" i="35"/>
  <c r="L1160" i="35" s="1"/>
  <c r="I1161" i="35"/>
  <c r="J1161" i="35"/>
  <c r="L1161" i="35" s="1"/>
  <c r="I1162" i="35"/>
  <c r="J1162" i="35" s="1"/>
  <c r="L1162" i="35" s="1"/>
  <c r="I1163" i="35"/>
  <c r="J1163" i="35" s="1"/>
  <c r="L1163" i="35" s="1"/>
  <c r="I1164" i="35"/>
  <c r="J1164" i="35" s="1"/>
  <c r="L1164" i="35" s="1"/>
  <c r="I1165" i="35"/>
  <c r="J1165" i="35" s="1"/>
  <c r="L1165" i="35" s="1"/>
  <c r="I1166" i="35"/>
  <c r="J1166" i="35"/>
  <c r="L1166" i="35"/>
  <c r="I1167" i="35"/>
  <c r="J1167" i="35" s="1"/>
  <c r="L1167" i="35" s="1"/>
  <c r="I1168" i="35"/>
  <c r="J1168" i="35"/>
  <c r="L1168" i="35" s="1"/>
  <c r="I1169" i="35"/>
  <c r="J1169" i="35"/>
  <c r="L1169" i="35" s="1"/>
  <c r="I1170" i="35"/>
  <c r="J1170" i="35" s="1"/>
  <c r="L1170" i="35" s="1"/>
  <c r="I1171" i="35"/>
  <c r="J1171" i="35" s="1"/>
  <c r="L1171" i="35" s="1"/>
  <c r="I1172" i="35"/>
  <c r="J1172" i="35" s="1"/>
  <c r="L1172" i="35" s="1"/>
  <c r="I1173" i="35"/>
  <c r="J1173" i="35" s="1"/>
  <c r="L1173" i="35" s="1"/>
  <c r="I1174" i="35"/>
  <c r="J1174" i="35"/>
  <c r="L1174" i="35"/>
  <c r="I1175" i="35"/>
  <c r="J1175" i="35" s="1"/>
  <c r="L1175" i="35" s="1"/>
  <c r="I1176" i="35"/>
  <c r="J1176" i="35"/>
  <c r="L1176" i="35" s="1"/>
  <c r="I1177" i="35"/>
  <c r="J1177" i="35"/>
  <c r="L1177" i="35" s="1"/>
  <c r="I1178" i="35"/>
  <c r="J1178" i="35" s="1"/>
  <c r="L1178" i="35" s="1"/>
  <c r="I1179" i="35"/>
  <c r="J1179" i="35" s="1"/>
  <c r="L1179" i="35" s="1"/>
  <c r="I1180" i="35"/>
  <c r="J1180" i="35" s="1"/>
  <c r="L1180" i="35" s="1"/>
  <c r="I1181" i="35"/>
  <c r="J1181" i="35" s="1"/>
  <c r="L1181" i="35" s="1"/>
  <c r="I1182" i="35"/>
  <c r="J1182" i="35"/>
  <c r="L1182" i="35"/>
  <c r="I1183" i="35"/>
  <c r="J1183" i="35" s="1"/>
  <c r="L1183" i="35" s="1"/>
  <c r="I1184" i="35"/>
  <c r="J1184" i="35"/>
  <c r="L1184" i="35" s="1"/>
  <c r="I1185" i="35"/>
  <c r="J1185" i="35"/>
  <c r="L1185" i="35" s="1"/>
  <c r="I1186" i="35"/>
  <c r="J1186" i="35" s="1"/>
  <c r="L1186" i="35" s="1"/>
  <c r="I1187" i="35"/>
  <c r="J1187" i="35" s="1"/>
  <c r="L1187" i="35" s="1"/>
  <c r="I1188" i="35"/>
  <c r="J1188" i="35" s="1"/>
  <c r="L1188" i="35" s="1"/>
  <c r="I1189" i="35"/>
  <c r="J1189" i="35" s="1"/>
  <c r="L1189" i="35" s="1"/>
  <c r="I1190" i="35"/>
  <c r="J1190" i="35"/>
  <c r="L1190" i="35"/>
  <c r="I1191" i="35"/>
  <c r="J1191" i="35" s="1"/>
  <c r="L1191" i="35" s="1"/>
  <c r="I1192" i="35"/>
  <c r="J1192" i="35"/>
  <c r="L1192" i="35" s="1"/>
  <c r="I1193" i="35"/>
  <c r="J1193" i="35"/>
  <c r="L1193" i="35" s="1"/>
  <c r="I1194" i="35"/>
  <c r="J1194" i="35" s="1"/>
  <c r="L1194" i="35" s="1"/>
  <c r="I1195" i="35"/>
  <c r="J1195" i="35" s="1"/>
  <c r="L1195" i="35" s="1"/>
  <c r="I1196" i="35"/>
  <c r="J1196" i="35" s="1"/>
  <c r="L1196" i="35" s="1"/>
  <c r="I1197" i="35"/>
  <c r="J1197" i="35" s="1"/>
  <c r="L1197" i="35" s="1"/>
  <c r="I1198" i="35"/>
  <c r="J1198" i="35"/>
  <c r="L1198" i="35"/>
  <c r="I1199" i="35"/>
  <c r="J1199" i="35" s="1"/>
  <c r="L1199" i="35" s="1"/>
  <c r="I1200" i="35"/>
  <c r="J1200" i="35"/>
  <c r="L1200" i="35" s="1"/>
  <c r="I1201" i="35"/>
  <c r="J1201" i="35"/>
  <c r="L1201" i="35" s="1"/>
  <c r="I1202" i="35"/>
  <c r="J1202" i="35" s="1"/>
  <c r="L1202" i="35" s="1"/>
  <c r="I1203" i="35"/>
  <c r="J1203" i="35" s="1"/>
  <c r="L1203" i="35" s="1"/>
  <c r="I1204" i="35"/>
  <c r="J1204" i="35" s="1"/>
  <c r="L1204" i="35" s="1"/>
  <c r="I1205" i="35"/>
  <c r="J1205" i="35" s="1"/>
  <c r="L1205" i="35" s="1"/>
  <c r="I1206" i="35"/>
  <c r="J1206" i="35"/>
  <c r="L1206" i="35"/>
  <c r="I1207" i="35"/>
  <c r="J1207" i="35" s="1"/>
  <c r="L1207" i="35" s="1"/>
  <c r="I1208" i="35"/>
  <c r="J1208" i="35"/>
  <c r="L1208" i="35" s="1"/>
  <c r="I1209" i="35"/>
  <c r="J1209" i="35"/>
  <c r="L1209" i="35" s="1"/>
  <c r="I1210" i="35"/>
  <c r="J1210" i="35" s="1"/>
  <c r="L1210" i="35" s="1"/>
  <c r="I1211" i="35"/>
  <c r="J1211" i="35" s="1"/>
  <c r="L1211" i="35" s="1"/>
  <c r="I1212" i="35"/>
  <c r="J1212" i="35" s="1"/>
  <c r="L1212" i="35" s="1"/>
  <c r="I1213" i="35"/>
  <c r="J1213" i="35" s="1"/>
  <c r="L1213" i="35" s="1"/>
  <c r="I1214" i="35"/>
  <c r="J1214" i="35"/>
  <c r="L1214" i="35"/>
  <c r="I1215" i="35"/>
  <c r="J1215" i="35" s="1"/>
  <c r="L1215" i="35" s="1"/>
  <c r="I1216" i="35"/>
  <c r="J1216" i="35"/>
  <c r="L1216" i="35" s="1"/>
  <c r="I1217" i="35"/>
  <c r="J1217" i="35"/>
  <c r="L1217" i="35" s="1"/>
  <c r="I1218" i="35"/>
  <c r="J1218" i="35" s="1"/>
  <c r="L1218" i="35" s="1"/>
  <c r="I1219" i="35"/>
  <c r="J1219" i="35" s="1"/>
  <c r="L1219" i="35" s="1"/>
  <c r="I1220" i="35"/>
  <c r="J1220" i="35" s="1"/>
  <c r="L1220" i="35" s="1"/>
  <c r="I1221" i="35"/>
  <c r="J1221" i="35" s="1"/>
  <c r="L1221" i="35" s="1"/>
  <c r="I1222" i="35"/>
  <c r="J1222" i="35"/>
  <c r="L1222" i="35"/>
  <c r="I1223" i="35"/>
  <c r="J1223" i="35" s="1"/>
  <c r="L1223" i="35" s="1"/>
  <c r="I1224" i="35"/>
  <c r="J1224" i="35"/>
  <c r="L1224" i="35" s="1"/>
  <c r="I1225" i="35"/>
  <c r="J1225" i="35"/>
  <c r="L1225" i="35" s="1"/>
  <c r="I1226" i="35"/>
  <c r="J1226" i="35" s="1"/>
  <c r="L1226" i="35" s="1"/>
  <c r="I1227" i="35"/>
  <c r="J1227" i="35" s="1"/>
  <c r="L1227" i="35" s="1"/>
  <c r="I1228" i="35"/>
  <c r="J1228" i="35" s="1"/>
  <c r="L1228" i="35" s="1"/>
  <c r="I1229" i="35"/>
  <c r="J1229" i="35" s="1"/>
  <c r="L1229" i="35" s="1"/>
  <c r="I1230" i="35"/>
  <c r="J1230" i="35"/>
  <c r="L1230" i="35"/>
  <c r="I1231" i="35"/>
  <c r="J1231" i="35" s="1"/>
  <c r="L1231" i="35" s="1"/>
  <c r="I1232" i="35"/>
  <c r="J1232" i="35"/>
  <c r="L1232" i="35" s="1"/>
  <c r="I1233" i="35"/>
  <c r="J1233" i="35"/>
  <c r="L1233" i="35" s="1"/>
  <c r="I1234" i="35"/>
  <c r="J1234" i="35" s="1"/>
  <c r="L1234" i="35" s="1"/>
  <c r="I1235" i="35"/>
  <c r="J1235" i="35" s="1"/>
  <c r="L1235" i="35" s="1"/>
  <c r="I1236" i="35"/>
  <c r="J1236" i="35" s="1"/>
  <c r="L1236" i="35" s="1"/>
  <c r="I1237" i="35"/>
  <c r="J1237" i="35" s="1"/>
  <c r="L1237" i="35" s="1"/>
  <c r="I1238" i="35"/>
  <c r="J1238" i="35"/>
  <c r="L1238" i="35"/>
  <c r="I1239" i="35"/>
  <c r="J1239" i="35" s="1"/>
  <c r="L1239" i="35" s="1"/>
  <c r="I1240" i="35"/>
  <c r="J1240" i="35"/>
  <c r="L1240" i="35" s="1"/>
  <c r="I1241" i="35"/>
  <c r="J1241" i="35"/>
  <c r="L1241" i="35" s="1"/>
  <c r="I1242" i="35"/>
  <c r="J1242" i="35" s="1"/>
  <c r="L1242" i="35" s="1"/>
  <c r="I1243" i="35"/>
  <c r="J1243" i="35" s="1"/>
  <c r="L1243" i="35" s="1"/>
  <c r="I1244" i="35"/>
  <c r="J1244" i="35" s="1"/>
  <c r="L1244" i="35" s="1"/>
  <c r="I1245" i="35"/>
  <c r="J1245" i="35" s="1"/>
  <c r="L1245" i="35" s="1"/>
  <c r="I1246" i="35"/>
  <c r="J1246" i="35"/>
  <c r="L1246" i="35"/>
  <c r="I1247" i="35"/>
  <c r="J1247" i="35" s="1"/>
  <c r="L1247" i="35" s="1"/>
  <c r="I1248" i="35"/>
  <c r="J1248" i="35"/>
  <c r="L1248" i="35" s="1"/>
  <c r="I1249" i="35"/>
  <c r="J1249" i="35"/>
  <c r="L1249" i="35" s="1"/>
  <c r="I1250" i="35"/>
  <c r="J1250" i="35" s="1"/>
  <c r="L1250" i="35" s="1"/>
  <c r="I1251" i="35"/>
  <c r="J1251" i="35" s="1"/>
  <c r="L1251" i="35" s="1"/>
  <c r="I1252" i="35"/>
  <c r="J1252" i="35" s="1"/>
  <c r="L1252" i="35" s="1"/>
  <c r="I1253" i="35"/>
  <c r="J1253" i="35" s="1"/>
  <c r="L1253" i="35" s="1"/>
  <c r="I1254" i="35"/>
  <c r="J1254" i="35"/>
  <c r="L1254" i="35"/>
  <c r="I1255" i="35"/>
  <c r="J1255" i="35" s="1"/>
  <c r="L1255" i="35" s="1"/>
  <c r="I1256" i="35"/>
  <c r="J1256" i="35"/>
  <c r="L1256" i="35" s="1"/>
  <c r="I1257" i="35"/>
  <c r="J1257" i="35"/>
  <c r="L1257" i="35" s="1"/>
  <c r="I1258" i="35"/>
  <c r="J1258" i="35" s="1"/>
  <c r="L1258" i="35" s="1"/>
  <c r="I1259" i="35"/>
  <c r="J1259" i="35" s="1"/>
  <c r="L1259" i="35" s="1"/>
  <c r="I1260" i="35"/>
  <c r="J1260" i="35" s="1"/>
  <c r="L1260" i="35" s="1"/>
  <c r="I1261" i="35"/>
  <c r="J1261" i="35" s="1"/>
  <c r="L1261" i="35" s="1"/>
  <c r="I1262" i="35"/>
  <c r="J1262" i="35"/>
  <c r="L1262" i="35"/>
  <c r="I1263" i="35"/>
  <c r="J1263" i="35" s="1"/>
  <c r="L1263" i="35" s="1"/>
  <c r="I1264" i="35"/>
  <c r="J1264" i="35"/>
  <c r="L1264" i="35" s="1"/>
  <c r="I1265" i="35"/>
  <c r="J1265" i="35"/>
  <c r="L1265" i="35" s="1"/>
  <c r="I1266" i="35"/>
  <c r="J1266" i="35" s="1"/>
  <c r="L1266" i="35" s="1"/>
  <c r="I1267" i="35"/>
  <c r="J1267" i="35" s="1"/>
  <c r="L1267" i="35" s="1"/>
  <c r="I1268" i="35"/>
  <c r="J1268" i="35" s="1"/>
  <c r="L1268" i="35" s="1"/>
  <c r="I1269" i="35"/>
  <c r="J1269" i="35" s="1"/>
  <c r="L1269" i="35" s="1"/>
  <c r="I1270" i="35"/>
  <c r="J1270" i="35"/>
  <c r="L1270" i="35"/>
  <c r="I1271" i="35"/>
  <c r="J1271" i="35" s="1"/>
  <c r="L1271" i="35" s="1"/>
  <c r="I1272" i="35"/>
  <c r="J1272" i="35"/>
  <c r="L1272" i="35" s="1"/>
  <c r="I1273" i="35"/>
  <c r="J1273" i="35"/>
  <c r="L1273" i="35" s="1"/>
  <c r="I1274" i="35"/>
  <c r="J1274" i="35" s="1"/>
  <c r="L1274" i="35" s="1"/>
  <c r="I1275" i="35"/>
  <c r="J1275" i="35" s="1"/>
  <c r="L1275" i="35" s="1"/>
  <c r="I1276" i="35"/>
  <c r="J1276" i="35" s="1"/>
  <c r="L1276" i="35" s="1"/>
  <c r="I1277" i="35"/>
  <c r="J1277" i="35" s="1"/>
  <c r="L1277" i="35" s="1"/>
  <c r="I1278" i="35"/>
  <c r="J1278" i="35"/>
  <c r="L1278" i="35"/>
  <c r="I1279" i="35"/>
  <c r="J1279" i="35" s="1"/>
  <c r="L1279" i="35" s="1"/>
  <c r="I1280" i="35"/>
  <c r="J1280" i="35"/>
  <c r="L1280" i="35" s="1"/>
  <c r="I1281" i="35"/>
  <c r="J1281" i="35"/>
  <c r="L1281" i="35" s="1"/>
  <c r="I1282" i="35"/>
  <c r="J1282" i="35" s="1"/>
  <c r="L1282" i="35" s="1"/>
  <c r="I1283" i="35"/>
  <c r="J1283" i="35" s="1"/>
  <c r="L1283" i="35" s="1"/>
  <c r="I1284" i="35"/>
  <c r="J1284" i="35" s="1"/>
  <c r="L1284" i="35" s="1"/>
  <c r="I1285" i="35"/>
  <c r="J1285" i="35" s="1"/>
  <c r="L1285" i="35" s="1"/>
  <c r="I1286" i="35"/>
  <c r="J1286" i="35"/>
  <c r="L1286" i="35"/>
  <c r="I1287" i="35"/>
  <c r="J1287" i="35" s="1"/>
  <c r="L1287" i="35" s="1"/>
  <c r="I1288" i="35"/>
  <c r="J1288" i="35"/>
  <c r="L1288" i="35" s="1"/>
  <c r="I1289" i="35"/>
  <c r="J1289" i="35"/>
  <c r="L1289" i="35" s="1"/>
  <c r="I1299" i="35"/>
  <c r="J1299" i="35" s="1"/>
  <c r="L1299" i="35" s="1"/>
  <c r="I1300" i="35"/>
  <c r="J1300" i="35" s="1"/>
  <c r="L1300" i="35" s="1"/>
  <c r="I1301" i="35"/>
  <c r="J1301" i="35" s="1"/>
  <c r="L1301" i="35" s="1"/>
  <c r="I1302" i="35"/>
  <c r="J1302" i="35"/>
  <c r="L1302" i="35"/>
  <c r="I1303" i="35"/>
  <c r="J1303" i="35" s="1"/>
  <c r="L1303" i="35" s="1"/>
  <c r="I1304" i="35"/>
  <c r="J1304" i="35"/>
  <c r="L1304" i="35" s="1"/>
  <c r="I1305" i="35"/>
  <c r="J1305" i="35"/>
  <c r="L1305" i="35" s="1"/>
  <c r="I1306" i="35"/>
  <c r="J1306" i="35" s="1"/>
  <c r="L1306" i="35" s="1"/>
  <c r="I1307" i="35"/>
  <c r="J1307" i="35" s="1"/>
  <c r="L1307" i="35" s="1"/>
  <c r="I1308" i="35"/>
  <c r="J1308" i="35" s="1"/>
  <c r="L1308" i="35" s="1"/>
  <c r="I1309" i="35"/>
  <c r="J1309" i="35" s="1"/>
  <c r="L1309" i="35" s="1"/>
  <c r="I1310" i="35"/>
  <c r="J1310" i="35"/>
  <c r="L1310" i="35"/>
  <c r="I1311" i="35"/>
  <c r="J1311" i="35" s="1"/>
  <c r="L1311" i="35" s="1"/>
  <c r="I1312" i="35"/>
  <c r="J1312" i="35"/>
  <c r="L1312" i="35" s="1"/>
  <c r="I1313" i="35"/>
  <c r="J1313" i="35"/>
  <c r="L1313" i="35" s="1"/>
  <c r="I1314" i="35"/>
  <c r="J1314" i="35" s="1"/>
  <c r="L1314" i="35" s="1"/>
  <c r="I1315" i="35"/>
  <c r="J1315" i="35" s="1"/>
  <c r="L1315" i="35" s="1"/>
  <c r="I1316" i="35"/>
  <c r="J1316" i="35" s="1"/>
  <c r="L1316" i="35" s="1"/>
  <c r="I1317" i="35"/>
  <c r="J1317" i="35" s="1"/>
  <c r="L1317" i="35" s="1"/>
  <c r="I1318" i="35"/>
  <c r="J1318" i="35"/>
  <c r="L1318" i="35"/>
  <c r="I1319" i="35"/>
  <c r="J1319" i="35" s="1"/>
  <c r="L1319" i="35" s="1"/>
  <c r="I1320" i="35"/>
  <c r="J1320" i="35"/>
  <c r="L1320" i="35" s="1"/>
  <c r="I1321" i="35"/>
  <c r="J1321" i="35"/>
  <c r="L1321" i="35" s="1"/>
  <c r="I1322" i="35"/>
  <c r="J1322" i="35" s="1"/>
  <c r="L1322" i="35" s="1"/>
  <c r="I1323" i="35"/>
  <c r="J1323" i="35" s="1"/>
  <c r="L1323" i="35" s="1"/>
  <c r="I1324" i="35"/>
  <c r="J1324" i="35" s="1"/>
  <c r="L1324" i="35" s="1"/>
  <c r="I1325" i="35"/>
  <c r="J1325" i="35" s="1"/>
  <c r="L1325" i="35" s="1"/>
  <c r="I1326" i="35"/>
  <c r="J1326" i="35"/>
  <c r="L1326" i="35"/>
  <c r="I1327" i="35"/>
  <c r="J1327" i="35" s="1"/>
  <c r="L1327" i="35" s="1"/>
  <c r="I1328" i="35"/>
  <c r="J1328" i="35"/>
  <c r="L1328" i="35" s="1"/>
  <c r="I1329" i="35"/>
  <c r="J1329" i="35"/>
  <c r="L1329" i="35" s="1"/>
  <c r="I1330" i="35"/>
  <c r="J1330" i="35" s="1"/>
  <c r="L1330" i="35" s="1"/>
  <c r="I1331" i="35"/>
  <c r="J1331" i="35" s="1"/>
  <c r="L1331" i="35" s="1"/>
  <c r="I1332" i="35"/>
  <c r="J1332" i="35" s="1"/>
  <c r="L1332" i="35" s="1"/>
  <c r="I1333" i="35"/>
  <c r="J1333" i="35" s="1"/>
  <c r="L1333" i="35" s="1"/>
  <c r="I1334" i="35"/>
  <c r="J1334" i="35"/>
  <c r="L1334" i="35"/>
  <c r="I1335" i="35"/>
  <c r="J1335" i="35" s="1"/>
  <c r="L1335" i="35" s="1"/>
  <c r="I1336" i="35"/>
  <c r="J1336" i="35"/>
  <c r="L1336" i="35" s="1"/>
  <c r="I1337" i="35"/>
  <c r="J1337" i="35"/>
  <c r="L1337" i="35" s="1"/>
  <c r="I1338" i="35"/>
  <c r="J1338" i="35" s="1"/>
  <c r="L1338" i="35" s="1"/>
  <c r="I1339" i="35"/>
  <c r="J1339" i="35" s="1"/>
  <c r="L1339" i="35" s="1"/>
  <c r="I1340" i="35"/>
  <c r="J1340" i="35" s="1"/>
  <c r="L1340" i="35" s="1"/>
  <c r="I1341" i="35"/>
  <c r="J1341" i="35" s="1"/>
  <c r="L1341" i="35" s="1"/>
  <c r="I1342" i="35"/>
  <c r="J1342" i="35"/>
  <c r="L1342" i="35"/>
  <c r="I1343" i="35"/>
  <c r="J1343" i="35" s="1"/>
  <c r="L1343" i="35" s="1"/>
  <c r="I1344" i="35"/>
  <c r="J1344" i="35"/>
  <c r="L1344" i="35" s="1"/>
  <c r="I1345" i="35"/>
  <c r="J1345" i="35"/>
  <c r="L1345" i="35" s="1"/>
  <c r="I1346" i="35"/>
  <c r="J1346" i="35" s="1"/>
  <c r="L1346" i="35" s="1"/>
  <c r="I1347" i="35"/>
  <c r="J1347" i="35" s="1"/>
  <c r="L1347" i="35" s="1"/>
  <c r="I1348" i="35"/>
  <c r="J1348" i="35" s="1"/>
  <c r="L1348" i="35" s="1"/>
  <c r="I1349" i="35"/>
  <c r="J1349" i="35" s="1"/>
  <c r="L1349" i="35" s="1"/>
  <c r="I1350" i="35"/>
  <c r="J1350" i="35"/>
  <c r="L1350" i="35"/>
  <c r="I1351" i="35"/>
  <c r="J1351" i="35" s="1"/>
  <c r="L1351" i="35" s="1"/>
  <c r="I1352" i="35"/>
  <c r="J1352" i="35"/>
  <c r="L1352" i="35" s="1"/>
  <c r="I1353" i="35"/>
  <c r="J1353" i="35"/>
  <c r="L1353" i="35" s="1"/>
  <c r="I1354" i="35"/>
  <c r="J1354" i="35" s="1"/>
  <c r="L1354" i="35" s="1"/>
  <c r="I1355" i="35"/>
  <c r="J1355" i="35" s="1"/>
  <c r="L1355" i="35" s="1"/>
  <c r="I1356" i="35"/>
  <c r="J1356" i="35" s="1"/>
  <c r="L1356" i="35" s="1"/>
  <c r="I1357" i="35"/>
  <c r="J1357" i="35" s="1"/>
  <c r="L1357" i="35" s="1"/>
  <c r="I1358" i="35"/>
  <c r="J1358" i="35"/>
  <c r="L1358" i="35"/>
  <c r="I1359" i="35"/>
  <c r="J1359" i="35" s="1"/>
  <c r="L1359" i="35" s="1"/>
  <c r="I1360" i="35"/>
  <c r="J1360" i="35"/>
  <c r="L1360" i="35" s="1"/>
  <c r="I1361" i="35"/>
  <c r="J1361" i="35"/>
  <c r="L1361" i="35" s="1"/>
  <c r="I1362" i="35"/>
  <c r="J1362" i="35" s="1"/>
  <c r="L1362" i="35" s="1"/>
  <c r="I1363" i="35"/>
  <c r="J1363" i="35" s="1"/>
  <c r="L1363" i="35" s="1"/>
  <c r="I1364" i="35"/>
  <c r="J1364" i="35" s="1"/>
  <c r="L1364" i="35" s="1"/>
  <c r="I1365" i="35"/>
  <c r="J1365" i="35" s="1"/>
  <c r="L1365" i="35" s="1"/>
  <c r="I1366" i="35"/>
  <c r="J1366" i="35"/>
  <c r="L1366" i="35"/>
  <c r="I1367" i="35"/>
  <c r="J1367" i="35" s="1"/>
  <c r="L1367" i="35" s="1"/>
  <c r="I1368" i="35"/>
  <c r="J1368" i="35"/>
  <c r="L1368" i="35" s="1"/>
  <c r="I1369" i="35"/>
  <c r="J1369" i="35"/>
  <c r="L1369" i="35" s="1"/>
  <c r="I1370" i="35"/>
  <c r="J1370" i="35" s="1"/>
  <c r="L1370" i="35" s="1"/>
  <c r="I1371" i="35"/>
  <c r="J1371" i="35" s="1"/>
  <c r="L1371" i="35" s="1"/>
  <c r="I1372" i="35"/>
  <c r="J1372" i="35" s="1"/>
  <c r="L1372" i="35" s="1"/>
  <c r="I1373" i="35"/>
  <c r="J1373" i="35" s="1"/>
  <c r="L1373" i="35" s="1"/>
  <c r="I1374" i="35"/>
  <c r="J1374" i="35"/>
  <c r="L1374" i="35"/>
  <c r="I1375" i="35"/>
  <c r="J1375" i="35" s="1"/>
  <c r="L1375" i="35" s="1"/>
  <c r="I1376" i="35"/>
  <c r="J1376" i="35"/>
  <c r="L1376" i="35" s="1"/>
  <c r="I1377" i="35"/>
  <c r="J1377" i="35"/>
  <c r="L1377" i="35" s="1"/>
  <c r="I1378" i="35"/>
  <c r="J1378" i="35" s="1"/>
  <c r="L1378" i="35" s="1"/>
  <c r="I1379" i="35"/>
  <c r="J1379" i="35" s="1"/>
  <c r="L1379" i="35" s="1"/>
  <c r="I1380" i="35"/>
  <c r="J1380" i="35" s="1"/>
  <c r="L1380" i="35" s="1"/>
  <c r="I1381" i="35"/>
  <c r="J1381" i="35" s="1"/>
  <c r="L1381" i="35" s="1"/>
  <c r="I1382" i="35"/>
  <c r="J1382" i="35"/>
  <c r="L1382" i="35"/>
  <c r="I1384" i="35"/>
  <c r="J1384" i="35"/>
  <c r="L1384" i="35" s="1"/>
  <c r="I1385" i="35"/>
  <c r="J1385" i="35"/>
  <c r="L1385" i="35" s="1"/>
  <c r="I1391" i="35"/>
  <c r="J1391" i="35" s="1"/>
  <c r="L1391" i="35" s="1"/>
  <c r="I1392" i="35"/>
  <c r="J1392" i="35"/>
  <c r="L1392" i="35" s="1"/>
  <c r="I1393" i="35"/>
  <c r="J1393" i="35"/>
  <c r="L1393" i="35" s="1"/>
  <c r="I1394" i="35"/>
  <c r="J1394" i="35" s="1"/>
  <c r="L1394" i="35" s="1"/>
  <c r="I1395" i="35"/>
  <c r="J1395" i="35" s="1"/>
  <c r="L1395" i="35" s="1"/>
  <c r="I1396" i="35"/>
  <c r="J1396" i="35" s="1"/>
  <c r="L1396" i="35" s="1"/>
  <c r="I1397" i="35"/>
  <c r="J1397" i="35" s="1"/>
  <c r="L1397" i="35" s="1"/>
  <c r="I1398" i="35"/>
  <c r="J1398" i="35"/>
  <c r="L1398" i="35"/>
  <c r="I1399" i="35"/>
  <c r="J1399" i="35" s="1"/>
  <c r="L1399" i="35" s="1"/>
  <c r="I1400" i="35"/>
  <c r="J1400" i="35"/>
  <c r="L1400" i="35" s="1"/>
  <c r="I1401" i="35"/>
  <c r="J1401" i="35"/>
  <c r="L1401" i="35" s="1"/>
  <c r="I1402" i="35"/>
  <c r="J1402" i="35" s="1"/>
  <c r="L1402" i="35" s="1"/>
  <c r="I1403" i="35"/>
  <c r="J1403" i="35" s="1"/>
  <c r="L1403" i="35" s="1"/>
  <c r="I1404" i="35"/>
  <c r="J1404" i="35" s="1"/>
  <c r="L1404" i="35" s="1"/>
  <c r="I1405" i="35"/>
  <c r="J1405" i="35" s="1"/>
  <c r="L1405" i="35"/>
  <c r="I1406" i="35"/>
  <c r="J1406" i="35"/>
  <c r="L1406" i="35"/>
  <c r="I1407" i="35"/>
  <c r="J1407" i="35" s="1"/>
  <c r="L1407" i="35" s="1"/>
  <c r="I1408" i="35"/>
  <c r="J1408" i="35"/>
  <c r="L1408" i="35" s="1"/>
  <c r="I1409" i="35"/>
  <c r="J1409" i="35"/>
  <c r="L1409" i="35" s="1"/>
  <c r="I1410" i="35"/>
  <c r="J1410" i="35" s="1"/>
  <c r="L1410" i="35" s="1"/>
  <c r="I1411" i="35"/>
  <c r="J1411" i="35" s="1"/>
  <c r="L1411" i="35"/>
  <c r="I1412" i="35"/>
  <c r="J1412" i="35" s="1"/>
  <c r="L1412" i="35" s="1"/>
  <c r="I1413" i="35"/>
  <c r="J1413" i="35" s="1"/>
  <c r="L1413" i="35"/>
  <c r="I1414" i="35"/>
  <c r="J1414" i="35"/>
  <c r="L1414" i="35" s="1"/>
  <c r="I1415" i="35"/>
  <c r="J1415" i="35" s="1"/>
  <c r="L1415" i="35"/>
  <c r="I1416" i="35"/>
  <c r="J1416" i="35"/>
  <c r="L1416" i="35"/>
  <c r="I1417" i="35"/>
  <c r="J1417" i="35"/>
  <c r="L1417" i="35" s="1"/>
  <c r="I1418" i="35"/>
  <c r="J1418" i="35"/>
  <c r="L1418" i="35" s="1"/>
  <c r="I1419" i="35"/>
  <c r="J1419" i="35"/>
  <c r="L1419" i="35" s="1"/>
  <c r="I1420" i="35"/>
  <c r="J1420" i="35" s="1"/>
  <c r="L1420" i="35" s="1"/>
  <c r="I1421" i="35"/>
  <c r="J1421" i="35"/>
  <c r="L1421" i="35" s="1"/>
  <c r="I1422" i="35"/>
  <c r="J1422" i="35" s="1"/>
  <c r="L1422" i="35" s="1"/>
  <c r="I1423" i="35"/>
  <c r="J1423" i="35"/>
  <c r="L1423" i="35"/>
  <c r="I1424" i="35"/>
  <c r="J1424" i="35" s="1"/>
  <c r="L1424" i="35" s="1"/>
  <c r="I1425" i="35"/>
  <c r="J1425" i="35"/>
  <c r="L1425" i="35" s="1"/>
  <c r="I1426" i="35"/>
  <c r="J1426" i="35"/>
  <c r="L1426" i="35"/>
  <c r="I1427" i="35"/>
  <c r="J1427" i="35"/>
  <c r="L1427" i="35" s="1"/>
  <c r="I1428" i="35"/>
  <c r="J1428" i="35" s="1"/>
  <c r="L1428" i="35" s="1"/>
  <c r="I1429" i="35"/>
  <c r="J1429" i="35"/>
  <c r="L1429" i="35" s="1"/>
  <c r="I1430" i="35"/>
  <c r="J1430" i="35" s="1"/>
  <c r="L1430" i="35" s="1"/>
  <c r="I1431" i="35"/>
  <c r="J1431" i="35"/>
  <c r="L1431" i="35"/>
  <c r="I1432" i="35"/>
  <c r="J1432" i="35" s="1"/>
  <c r="L1432" i="35" s="1"/>
  <c r="I1433" i="35"/>
  <c r="J1433" i="35"/>
  <c r="L1433" i="35" s="1"/>
  <c r="I1434" i="35"/>
  <c r="J1434" i="35"/>
  <c r="L1434" i="35" s="1"/>
  <c r="I1435" i="35"/>
  <c r="J1435" i="35"/>
  <c r="L1435" i="35" s="1"/>
  <c r="I1436" i="35"/>
  <c r="J1436" i="35" s="1"/>
  <c r="L1436" i="35" s="1"/>
  <c r="I1437" i="35"/>
  <c r="J1437" i="35" s="1"/>
  <c r="L1437" i="35" s="1"/>
  <c r="I1438" i="35"/>
  <c r="J1438" i="35" s="1"/>
  <c r="L1438" i="35" s="1"/>
  <c r="I1439" i="35"/>
  <c r="J1439" i="35"/>
  <c r="L1439" i="35"/>
  <c r="I1440" i="35"/>
  <c r="J1440" i="35" s="1"/>
  <c r="L1440" i="35" s="1"/>
  <c r="I1441" i="35"/>
  <c r="J1441" i="35"/>
  <c r="L1441" i="35" s="1"/>
  <c r="I1442" i="35"/>
  <c r="J1442" i="35"/>
  <c r="L1442" i="35"/>
  <c r="I1443" i="35"/>
  <c r="J1443" i="35"/>
  <c r="L1443" i="35" s="1"/>
  <c r="I1444" i="35"/>
  <c r="J1444" i="35" s="1"/>
  <c r="L1444" i="35" s="1"/>
  <c r="I1445" i="35"/>
  <c r="J1445" i="35" s="1"/>
  <c r="L1445" i="35" s="1"/>
  <c r="I1446" i="35"/>
  <c r="J1446" i="35" s="1"/>
  <c r="L1446" i="35" s="1"/>
  <c r="I1447" i="35"/>
  <c r="J1447" i="35"/>
  <c r="L1447" i="35"/>
  <c r="I1448" i="35"/>
  <c r="J1448" i="35" s="1"/>
  <c r="L1448" i="35" s="1"/>
  <c r="I1449" i="35"/>
  <c r="J1449" i="35"/>
  <c r="L1449" i="35" s="1"/>
  <c r="I1450" i="35"/>
  <c r="J1450" i="35"/>
  <c r="L1450" i="35"/>
  <c r="I1451" i="35"/>
  <c r="J1451" i="35"/>
  <c r="L1451" i="35" s="1"/>
  <c r="I1452" i="35"/>
  <c r="J1452" i="35" s="1"/>
  <c r="L1452" i="35" s="1"/>
  <c r="I1453" i="35"/>
  <c r="J1453" i="35"/>
  <c r="L1453" i="35" s="1"/>
  <c r="I1454" i="35"/>
  <c r="J1454" i="35" s="1"/>
  <c r="L1454" i="35" s="1"/>
  <c r="I1455" i="35"/>
  <c r="J1455" i="35"/>
  <c r="L1455" i="35"/>
  <c r="I1456" i="35"/>
  <c r="J1456" i="35" s="1"/>
  <c r="L1456" i="35" s="1"/>
  <c r="I1457" i="35"/>
  <c r="J1457" i="35"/>
  <c r="L1457" i="35" s="1"/>
  <c r="I1458" i="35"/>
  <c r="J1458" i="35"/>
  <c r="L1458" i="35" s="1"/>
  <c r="I1459" i="35"/>
  <c r="J1459" i="35"/>
  <c r="L1459" i="35" s="1"/>
  <c r="I1460" i="35"/>
  <c r="J1460" i="35" s="1"/>
  <c r="L1460" i="35" s="1"/>
  <c r="I1461" i="35"/>
  <c r="J1461" i="35" s="1"/>
  <c r="L1461" i="35" s="1"/>
  <c r="I1462" i="35"/>
  <c r="J1462" i="35" s="1"/>
  <c r="L1462" i="35" s="1"/>
  <c r="I1463" i="35"/>
  <c r="J1463" i="35"/>
  <c r="L1463" i="35"/>
  <c r="I1464" i="35"/>
  <c r="J1464" i="35" s="1"/>
  <c r="L1464" i="35" s="1"/>
  <c r="I1465" i="35"/>
  <c r="J1465" i="35"/>
  <c r="L1465" i="35" s="1"/>
  <c r="I1466" i="35"/>
  <c r="J1466" i="35"/>
  <c r="L1466" i="35" s="1"/>
  <c r="I1467" i="35"/>
  <c r="J1467" i="35"/>
  <c r="L1467" i="35" s="1"/>
  <c r="I1468" i="35"/>
  <c r="J1468" i="35" s="1"/>
  <c r="L1468" i="35" s="1"/>
  <c r="I1469" i="35"/>
  <c r="J1469" i="35"/>
  <c r="L1469" i="35" s="1"/>
  <c r="I1470" i="35"/>
  <c r="J1470" i="35" s="1"/>
  <c r="L1470" i="35" s="1"/>
  <c r="I1471" i="35"/>
  <c r="J1471" i="35"/>
  <c r="L1471" i="35"/>
  <c r="I1472" i="35"/>
  <c r="J1472" i="35" s="1"/>
  <c r="L1472" i="35" s="1"/>
  <c r="I1477" i="35"/>
  <c r="J1477" i="35" s="1"/>
  <c r="L1477" i="35" s="1"/>
  <c r="I1478" i="35"/>
  <c r="J1478" i="35" s="1"/>
  <c r="L1478" i="35" s="1"/>
  <c r="I1479" i="35"/>
  <c r="J1479" i="35"/>
  <c r="L1479" i="35"/>
  <c r="I1480" i="35"/>
  <c r="J1480" i="35" s="1"/>
  <c r="L1480" i="35" s="1"/>
  <c r="I1481" i="35"/>
  <c r="J1481" i="35"/>
  <c r="L1481" i="35" s="1"/>
  <c r="I1482" i="35"/>
  <c r="J1482" i="35"/>
  <c r="L1482" i="35" s="1"/>
  <c r="I1483" i="35"/>
  <c r="J1483" i="35"/>
  <c r="L1483" i="35" s="1"/>
  <c r="I1484" i="35"/>
  <c r="J1484" i="35" s="1"/>
  <c r="L1484" i="35" s="1"/>
  <c r="I1485" i="35"/>
  <c r="J1485" i="35"/>
  <c r="L1485" i="35" s="1"/>
  <c r="I1486" i="35"/>
  <c r="J1486" i="35" s="1"/>
  <c r="L1486" i="35" s="1"/>
  <c r="I1487" i="35"/>
  <c r="J1487" i="35"/>
  <c r="L1487" i="35"/>
  <c r="I1488" i="35"/>
  <c r="J1488" i="35" s="1"/>
  <c r="L1488" i="35" s="1"/>
  <c r="I1489" i="35"/>
  <c r="J1489" i="35"/>
  <c r="L1489" i="35" s="1"/>
  <c r="I1490" i="35"/>
  <c r="J1490" i="35"/>
  <c r="L1490" i="35"/>
  <c r="I1491" i="35"/>
  <c r="J1491" i="35"/>
  <c r="L1491" i="35" s="1"/>
  <c r="I1492" i="35"/>
  <c r="J1492" i="35" s="1"/>
  <c r="L1492" i="35" s="1"/>
  <c r="I1493" i="35"/>
  <c r="J1493" i="35" s="1"/>
  <c r="L1493" i="35" s="1"/>
  <c r="I1494" i="35"/>
  <c r="J1494" i="35" s="1"/>
  <c r="L1494" i="35" s="1"/>
  <c r="I1495" i="35"/>
  <c r="J1495" i="35"/>
  <c r="L1495" i="35"/>
  <c r="I1496" i="35"/>
  <c r="J1496" i="35" s="1"/>
  <c r="L1496" i="35" s="1"/>
  <c r="I1497" i="35"/>
  <c r="J1497" i="35"/>
  <c r="L1497" i="35" s="1"/>
  <c r="I1498" i="35"/>
  <c r="J1498" i="35"/>
  <c r="L1498" i="35" s="1"/>
  <c r="I1499" i="35"/>
  <c r="J1499" i="35"/>
  <c r="L1499" i="35" s="1"/>
  <c r="I1500" i="35"/>
  <c r="J1500" i="35" s="1"/>
  <c r="L1500" i="35" s="1"/>
  <c r="I1501" i="35"/>
  <c r="J1501" i="35"/>
  <c r="L1501" i="35" s="1"/>
  <c r="I1502" i="35"/>
  <c r="J1502" i="35" s="1"/>
  <c r="L1502" i="35" s="1"/>
  <c r="I1503" i="35"/>
  <c r="J1503" i="35"/>
  <c r="L1503" i="35"/>
  <c r="I1504" i="35"/>
  <c r="J1504" i="35" s="1"/>
  <c r="L1504" i="35" s="1"/>
  <c r="I1505" i="35"/>
  <c r="J1505" i="35"/>
  <c r="L1505" i="35" s="1"/>
  <c r="I1506" i="35"/>
  <c r="J1506" i="35"/>
  <c r="L1506" i="35"/>
  <c r="I1507" i="35"/>
  <c r="J1507" i="35"/>
  <c r="L1507" i="35" s="1"/>
  <c r="I1508" i="35"/>
  <c r="J1508" i="35" s="1"/>
  <c r="L1508" i="35" s="1"/>
  <c r="I1509" i="35"/>
  <c r="J1509" i="35"/>
  <c r="L1509" i="35" s="1"/>
  <c r="I1510" i="35"/>
  <c r="J1510" i="35" s="1"/>
  <c r="L1510" i="35" s="1"/>
  <c r="I1511" i="35"/>
  <c r="J1511" i="35"/>
  <c r="L1511" i="35"/>
  <c r="I1512" i="35"/>
  <c r="J1512" i="35" s="1"/>
  <c r="L1512" i="35" s="1"/>
  <c r="I1513" i="35"/>
  <c r="J1513" i="35"/>
  <c r="L1513" i="35" s="1"/>
  <c r="I1514" i="35"/>
  <c r="J1514" i="35"/>
  <c r="L1514" i="35" s="1"/>
  <c r="I1515" i="35"/>
  <c r="J1515" i="35"/>
  <c r="L1515" i="35" s="1"/>
  <c r="I1516" i="35"/>
  <c r="J1516" i="35" s="1"/>
  <c r="L1516" i="35" s="1"/>
  <c r="I1517" i="35"/>
  <c r="J1517" i="35" s="1"/>
  <c r="L1517" i="35" s="1"/>
  <c r="I1518" i="35"/>
  <c r="J1518" i="35" s="1"/>
  <c r="L1518" i="35" s="1"/>
  <c r="I1519" i="35"/>
  <c r="J1519" i="35"/>
  <c r="L1519" i="35"/>
  <c r="I1520" i="35"/>
  <c r="J1520" i="35" s="1"/>
  <c r="L1520" i="35" s="1"/>
  <c r="I1521" i="35"/>
  <c r="J1521" i="35"/>
  <c r="L1521" i="35" s="1"/>
  <c r="I1522" i="35"/>
  <c r="J1522" i="35"/>
  <c r="L1522" i="35"/>
  <c r="I1523" i="35"/>
  <c r="J1523" i="35"/>
  <c r="L1523" i="35" s="1"/>
  <c r="I1524" i="35"/>
  <c r="J1524" i="35" s="1"/>
  <c r="L1524" i="35" s="1"/>
  <c r="I1537" i="35"/>
  <c r="J1537" i="35"/>
  <c r="L1537" i="35" s="1"/>
  <c r="I1538" i="35"/>
  <c r="J1538" i="35"/>
  <c r="L1538" i="35"/>
  <c r="I1539" i="35"/>
  <c r="J1539" i="35"/>
  <c r="L1539" i="35" s="1"/>
  <c r="I1540" i="35"/>
  <c r="J1540" i="35" s="1"/>
  <c r="L1540" i="35" s="1"/>
  <c r="I1541" i="35"/>
  <c r="J1541" i="35"/>
  <c r="L1541" i="35" s="1"/>
  <c r="I1542" i="35"/>
  <c r="J1542" i="35" s="1"/>
  <c r="L1542" i="35" s="1"/>
  <c r="I1543" i="35"/>
  <c r="J1543" i="35"/>
  <c r="L1543" i="35"/>
  <c r="I1544" i="35"/>
  <c r="J1544" i="35" s="1"/>
  <c r="L1544" i="35" s="1"/>
  <c r="I1545" i="35"/>
  <c r="J1545" i="35"/>
  <c r="L1545" i="35" s="1"/>
  <c r="I1546" i="35"/>
  <c r="J1546" i="35"/>
  <c r="L1546" i="35" s="1"/>
  <c r="I1547" i="35"/>
  <c r="J1547" i="35"/>
  <c r="L1547" i="35" s="1"/>
  <c r="I1548" i="35"/>
  <c r="J1548" i="35" s="1"/>
  <c r="L1548" i="35" s="1"/>
  <c r="I1549" i="35"/>
  <c r="J1549" i="35" s="1"/>
  <c r="L1549" i="35" s="1"/>
  <c r="I1550" i="35"/>
  <c r="J1550" i="35" s="1"/>
  <c r="L1550" i="35" s="1"/>
  <c r="I1551" i="35"/>
  <c r="J1551" i="35"/>
  <c r="L1551" i="35"/>
  <c r="I1552" i="35"/>
  <c r="J1552" i="35" s="1"/>
  <c r="L1552" i="35" s="1"/>
  <c r="I1553" i="35"/>
  <c r="J1553" i="35"/>
  <c r="L1553" i="35" s="1"/>
  <c r="I1554" i="35"/>
  <c r="J1554" i="35"/>
  <c r="L1554" i="35"/>
  <c r="I1555" i="35"/>
  <c r="J1555" i="35"/>
  <c r="L1555" i="35" s="1"/>
  <c r="I1556" i="35"/>
  <c r="J1556" i="35" s="1"/>
  <c r="L1556" i="35" s="1"/>
  <c r="I1557" i="35"/>
  <c r="J1557" i="35" s="1"/>
  <c r="L1557" i="35" s="1"/>
  <c r="I1558" i="35"/>
  <c r="J1558" i="35" s="1"/>
  <c r="L1558" i="35" s="1"/>
  <c r="I1559" i="35"/>
  <c r="J1559" i="35"/>
  <c r="L1559" i="35"/>
  <c r="I1560" i="35"/>
  <c r="J1560" i="35" s="1"/>
  <c r="L1560" i="35" s="1"/>
  <c r="I1561" i="35"/>
  <c r="J1561" i="35"/>
  <c r="L1561" i="35" s="1"/>
  <c r="I1562" i="35"/>
  <c r="J1562" i="35"/>
  <c r="L1562" i="35"/>
  <c r="I1563" i="35"/>
  <c r="J1563" i="35"/>
  <c r="L1563" i="35" s="1"/>
  <c r="I1564" i="35"/>
  <c r="J1564" i="35" s="1"/>
  <c r="L1564" i="35" s="1"/>
  <c r="I1565" i="35"/>
  <c r="J1565" i="35"/>
  <c r="L1565" i="35" s="1"/>
  <c r="I1566" i="35"/>
  <c r="J1566" i="35" s="1"/>
  <c r="L1566" i="35" s="1"/>
  <c r="I1567" i="35"/>
  <c r="J1567" i="35"/>
  <c r="L1567" i="35"/>
  <c r="I1568" i="35"/>
  <c r="J1568" i="35" s="1"/>
  <c r="L1568" i="35" s="1"/>
  <c r="I1569" i="35"/>
  <c r="J1569" i="35"/>
  <c r="L1569" i="35" s="1"/>
  <c r="I1570" i="35"/>
  <c r="J1570" i="35"/>
  <c r="L1570" i="35" s="1"/>
  <c r="I1571" i="35"/>
  <c r="J1571" i="35"/>
  <c r="L1571" i="35" s="1"/>
  <c r="I1572" i="35"/>
  <c r="J1572" i="35" s="1"/>
  <c r="L1572" i="35" s="1"/>
  <c r="I1573" i="35"/>
  <c r="J1573" i="35" s="1"/>
  <c r="L1573" i="35" s="1"/>
  <c r="I1574" i="35"/>
  <c r="J1574" i="35" s="1"/>
  <c r="L1574" i="35" s="1"/>
  <c r="I1575" i="35"/>
  <c r="J1575" i="35"/>
  <c r="L1575" i="35"/>
  <c r="I1576" i="35"/>
  <c r="J1576" i="35" s="1"/>
  <c r="L1576" i="35" s="1"/>
  <c r="I1577" i="35"/>
  <c r="J1577" i="35"/>
  <c r="L1577" i="35" s="1"/>
  <c r="I1578" i="35"/>
  <c r="J1578" i="35"/>
  <c r="L1578" i="35" s="1"/>
  <c r="I1579" i="35"/>
  <c r="J1579" i="35"/>
  <c r="L1579" i="35" s="1"/>
  <c r="I1580" i="35"/>
  <c r="J1580" i="35" s="1"/>
  <c r="L1580" i="35" s="1"/>
  <c r="I1581" i="35"/>
  <c r="J1581" i="35"/>
  <c r="L1581" i="35" s="1"/>
  <c r="I1582" i="35"/>
  <c r="J1582" i="35" s="1"/>
  <c r="L1582" i="35" s="1"/>
  <c r="I1583" i="35"/>
  <c r="J1583" i="35"/>
  <c r="L1583" i="35"/>
  <c r="I1584" i="35"/>
  <c r="J1584" i="35" s="1"/>
  <c r="L1584" i="35" s="1"/>
  <c r="I1585" i="35"/>
  <c r="J1585" i="35"/>
  <c r="L1585" i="35" s="1"/>
  <c r="I1586" i="35"/>
  <c r="J1586" i="35"/>
  <c r="L1586" i="35"/>
  <c r="I1587" i="35"/>
  <c r="J1587" i="35"/>
  <c r="L1587" i="35" s="1"/>
  <c r="I1588" i="35"/>
  <c r="J1588" i="35" s="1"/>
  <c r="L1588" i="35" s="1"/>
  <c r="I1589" i="35"/>
  <c r="J1589" i="35" s="1"/>
  <c r="L1589" i="35" s="1"/>
  <c r="I1590" i="35"/>
  <c r="J1590" i="35" s="1"/>
  <c r="L1590" i="35" s="1"/>
  <c r="I1591" i="35"/>
  <c r="J1591" i="35"/>
  <c r="L1591" i="35"/>
  <c r="I1592" i="35"/>
  <c r="J1592" i="35" s="1"/>
  <c r="L1592" i="35" s="1"/>
  <c r="I1593" i="35"/>
  <c r="J1593" i="35"/>
  <c r="L1593" i="35" s="1"/>
  <c r="I1594" i="35"/>
  <c r="J1594" i="35"/>
  <c r="L1594" i="35" s="1"/>
  <c r="I1595" i="35"/>
  <c r="J1595" i="35"/>
  <c r="L1595" i="35" s="1"/>
  <c r="I1596" i="35"/>
  <c r="J1596" i="35" s="1"/>
  <c r="L1596" i="35" s="1"/>
  <c r="I1597" i="35"/>
  <c r="J1597" i="35"/>
  <c r="L1597" i="35" s="1"/>
  <c r="I1598" i="35"/>
  <c r="J1598" i="35" s="1"/>
  <c r="L1598" i="35" s="1"/>
  <c r="I1599" i="35"/>
  <c r="J1599" i="35"/>
  <c r="L1599" i="35"/>
  <c r="I1600" i="35"/>
  <c r="J1600" i="35" s="1"/>
  <c r="L1600" i="35" s="1"/>
  <c r="I1601" i="35"/>
  <c r="J1601" i="35"/>
  <c r="L1601" i="35" s="1"/>
  <c r="I1602" i="35"/>
  <c r="J1602" i="35"/>
  <c r="L1602" i="35"/>
  <c r="I1603" i="35"/>
  <c r="J1603" i="35"/>
  <c r="L1603" i="35" s="1"/>
  <c r="I1604" i="35"/>
  <c r="J1604" i="35" s="1"/>
  <c r="L1604" i="35" s="1"/>
  <c r="I1605" i="35"/>
  <c r="J1605" i="35"/>
  <c r="L1605" i="35" s="1"/>
  <c r="I1606" i="35"/>
  <c r="J1606" i="35" s="1"/>
  <c r="L1606" i="35" s="1"/>
  <c r="I1607" i="35"/>
  <c r="J1607" i="35"/>
  <c r="L1607" i="35"/>
  <c r="I1608" i="35"/>
  <c r="J1608" i="35" s="1"/>
  <c r="L1608" i="35" s="1"/>
  <c r="I1609" i="35"/>
  <c r="J1609" i="35"/>
  <c r="L1609" i="35" s="1"/>
  <c r="I1610" i="35"/>
  <c r="J1610" i="35"/>
  <c r="L1610" i="35" s="1"/>
  <c r="I1611" i="35"/>
  <c r="J1611" i="35"/>
  <c r="L1611" i="35" s="1"/>
  <c r="I1612" i="35"/>
  <c r="J1612" i="35" s="1"/>
  <c r="L1612" i="35" s="1"/>
  <c r="I1613" i="35"/>
  <c r="J1613" i="35" s="1"/>
  <c r="L1613" i="35" s="1"/>
  <c r="I1614" i="35"/>
  <c r="J1614" i="35" s="1"/>
  <c r="L1614" i="35" s="1"/>
  <c r="I1615" i="35"/>
  <c r="J1615" i="35"/>
  <c r="L1615" i="35"/>
  <c r="I1616" i="35"/>
  <c r="J1616" i="35" s="1"/>
  <c r="L1616" i="35" s="1"/>
  <c r="I1617" i="35"/>
  <c r="J1617" i="35"/>
  <c r="L1617" i="35" s="1"/>
  <c r="I1618" i="35"/>
  <c r="J1618" i="35"/>
  <c r="L1618" i="35"/>
  <c r="I1619" i="35"/>
  <c r="J1619" i="35"/>
  <c r="L1619" i="35" s="1"/>
  <c r="I1620" i="35"/>
  <c r="J1620" i="35" s="1"/>
  <c r="L1620" i="35" s="1"/>
  <c r="I1621" i="35"/>
  <c r="J1621" i="35" s="1"/>
  <c r="L1621" i="35" s="1"/>
  <c r="I1622" i="35"/>
  <c r="J1622" i="35" s="1"/>
  <c r="L1622" i="35" s="1"/>
  <c r="I1623" i="35"/>
  <c r="J1623" i="35"/>
  <c r="L1623" i="35"/>
  <c r="I1624" i="35"/>
  <c r="J1624" i="35" s="1"/>
  <c r="L1624" i="35" s="1"/>
  <c r="I1625" i="35"/>
  <c r="J1625" i="35"/>
  <c r="L1625" i="35" s="1"/>
  <c r="I1626" i="35"/>
  <c r="J1626" i="35"/>
  <c r="L1626" i="35"/>
  <c r="I1627" i="35"/>
  <c r="J1627" i="35"/>
  <c r="L1627" i="35" s="1"/>
  <c r="I1628" i="35"/>
  <c r="J1628" i="35" s="1"/>
  <c r="L1628" i="35" s="1"/>
  <c r="I1629" i="35"/>
  <c r="J1629" i="35"/>
  <c r="L1629" i="35" s="1"/>
  <c r="I1630" i="35"/>
  <c r="J1630" i="35" s="1"/>
  <c r="L1630" i="35" s="1"/>
  <c r="I1631" i="35"/>
  <c r="J1631" i="35"/>
  <c r="L1631" i="35"/>
  <c r="I1632" i="35"/>
  <c r="J1632" i="35" s="1"/>
  <c r="L1632" i="35" s="1"/>
  <c r="I1633" i="35"/>
  <c r="J1633" i="35"/>
  <c r="L1633" i="35" s="1"/>
  <c r="I1634" i="35"/>
  <c r="J1634" i="35"/>
  <c r="L1634" i="35" s="1"/>
  <c r="I1635" i="35"/>
  <c r="J1635" i="35"/>
  <c r="L1635" i="35" s="1"/>
  <c r="I1636" i="35"/>
  <c r="J1636" i="35" s="1"/>
  <c r="L1636" i="35" s="1"/>
  <c r="I1638" i="35"/>
  <c r="J1638" i="35" s="1"/>
  <c r="L1638" i="35" s="1"/>
  <c r="I1639" i="35"/>
  <c r="J1639" i="35"/>
  <c r="L1639" i="35"/>
  <c r="I1640" i="35"/>
  <c r="J1640" i="35" s="1"/>
  <c r="L1640" i="35" s="1"/>
  <c r="I1641" i="35"/>
  <c r="J1641" i="35"/>
  <c r="L1641" i="35" s="1"/>
  <c r="I1642" i="35"/>
  <c r="J1642" i="35"/>
  <c r="L1642" i="35" s="1"/>
  <c r="I1643" i="35"/>
  <c r="J1643" i="35"/>
  <c r="L1643" i="35" s="1"/>
  <c r="I1644" i="35"/>
  <c r="J1644" i="35" s="1"/>
  <c r="L1644" i="35" s="1"/>
  <c r="I1645" i="35"/>
  <c r="J1645" i="35"/>
  <c r="L1645" i="35" s="1"/>
  <c r="I1646" i="35"/>
  <c r="J1646" i="35" s="1"/>
  <c r="L1646" i="35" s="1"/>
  <c r="I1647" i="35"/>
  <c r="J1647" i="35"/>
  <c r="L1647" i="35"/>
  <c r="I1648" i="35"/>
  <c r="J1648" i="35" s="1"/>
  <c r="L1648" i="35" s="1"/>
  <c r="I1649" i="35"/>
  <c r="J1649" i="35"/>
  <c r="L1649" i="35" s="1"/>
  <c r="I1650" i="35"/>
  <c r="J1650" i="35"/>
  <c r="L1650" i="35"/>
  <c r="I1651" i="35"/>
  <c r="J1651" i="35"/>
  <c r="L1651" i="35" s="1"/>
  <c r="I1652" i="35"/>
  <c r="J1652" i="35" s="1"/>
  <c r="L1652" i="35" s="1"/>
  <c r="I1653" i="35"/>
  <c r="J1653" i="35" s="1"/>
  <c r="L1653" i="35" s="1"/>
  <c r="I1654" i="35"/>
  <c r="J1654" i="35" s="1"/>
  <c r="L1654" i="35" s="1"/>
  <c r="I1655" i="35"/>
  <c r="J1655" i="35"/>
  <c r="L1655" i="35"/>
  <c r="I1656" i="35"/>
  <c r="J1656" i="35" s="1"/>
  <c r="L1656" i="35" s="1"/>
  <c r="I1658" i="35"/>
  <c r="J1658" i="35"/>
  <c r="L1658" i="35" s="1"/>
  <c r="I1659" i="35"/>
  <c r="J1659" i="35"/>
  <c r="L1659" i="35" s="1"/>
  <c r="I1660" i="35"/>
  <c r="J1660" i="35" s="1"/>
  <c r="L1660" i="35" s="1"/>
  <c r="I1661" i="35"/>
  <c r="J1661" i="35" s="1"/>
  <c r="L1661" i="35" s="1"/>
  <c r="I1662" i="35"/>
  <c r="J1662" i="35" s="1"/>
  <c r="L1662" i="35" s="1"/>
  <c r="I1663" i="35"/>
  <c r="J1663" i="35"/>
  <c r="L1663" i="35"/>
  <c r="I1664" i="35"/>
  <c r="J1664" i="35" s="1"/>
  <c r="L1664" i="35" s="1"/>
  <c r="I1665" i="35"/>
  <c r="J1665" i="35"/>
  <c r="L1665" i="35" s="1"/>
  <c r="I1666" i="35"/>
  <c r="J1666" i="35"/>
  <c r="L1666" i="35"/>
  <c r="I1667" i="35"/>
  <c r="J1667" i="35"/>
  <c r="L1667" i="35" s="1"/>
  <c r="I1668" i="35"/>
  <c r="J1668" i="35" s="1"/>
  <c r="L1668" i="35" s="1"/>
  <c r="I1669" i="35"/>
  <c r="J1669" i="35" s="1"/>
  <c r="L1669" i="35" s="1"/>
  <c r="I1670" i="35"/>
  <c r="J1670" i="35" s="1"/>
  <c r="L1670" i="35" s="1"/>
  <c r="I1671" i="35"/>
  <c r="J1671" i="35"/>
  <c r="L1671" i="35"/>
  <c r="I1672" i="35"/>
  <c r="J1672" i="35" s="1"/>
  <c r="L1672" i="35" s="1"/>
  <c r="I1673" i="35"/>
  <c r="J1673" i="35"/>
  <c r="L1673" i="35" s="1"/>
  <c r="I1674" i="35"/>
  <c r="J1674" i="35"/>
  <c r="L1674" i="35"/>
  <c r="I1675" i="35"/>
  <c r="J1675" i="35"/>
  <c r="L1675" i="35" s="1"/>
  <c r="I1687" i="35"/>
  <c r="J1687" i="35"/>
  <c r="L1687" i="35"/>
  <c r="I1688" i="35"/>
  <c r="J1688" i="35" s="1"/>
  <c r="L1688" i="35" s="1"/>
  <c r="I1689" i="35"/>
  <c r="J1689" i="35"/>
  <c r="L1689" i="35" s="1"/>
  <c r="I1690" i="35"/>
  <c r="J1690" i="35"/>
  <c r="L1690" i="35"/>
  <c r="I1691" i="35"/>
  <c r="J1691" i="35"/>
  <c r="L1691" i="35" s="1"/>
  <c r="I1692" i="35"/>
  <c r="J1692" i="35" s="1"/>
  <c r="L1692" i="35" s="1"/>
  <c r="I1693" i="35"/>
  <c r="J1693" i="35"/>
  <c r="L1693" i="35" s="1"/>
  <c r="I1694" i="35"/>
  <c r="J1694" i="35" s="1"/>
  <c r="L1694" i="35" s="1"/>
  <c r="I1695" i="35"/>
  <c r="J1695" i="35"/>
  <c r="L1695" i="35"/>
  <c r="I1696" i="35"/>
  <c r="J1696" i="35" s="1"/>
  <c r="L1696" i="35" s="1"/>
  <c r="I1697" i="35"/>
  <c r="J1697" i="35"/>
  <c r="L1697" i="35" s="1"/>
  <c r="I1698" i="35"/>
  <c r="J1698" i="35"/>
  <c r="L1698" i="35" s="1"/>
  <c r="I1699" i="35"/>
  <c r="J1699" i="35"/>
  <c r="L1699" i="35" s="1"/>
  <c r="I1700" i="35"/>
  <c r="J1700" i="35" s="1"/>
  <c r="L1700" i="35" s="1"/>
  <c r="I1701" i="35"/>
  <c r="J1701" i="35" s="1"/>
  <c r="L1701" i="35" s="1"/>
  <c r="I1702" i="35"/>
  <c r="J1702" i="35" s="1"/>
  <c r="L1702" i="35" s="1"/>
  <c r="I1703" i="35"/>
  <c r="J1703" i="35"/>
  <c r="L1703" i="35"/>
  <c r="I1704" i="35"/>
  <c r="J1704" i="35" s="1"/>
  <c r="L1704" i="35" s="1"/>
  <c r="I1705" i="35"/>
  <c r="J1705" i="35"/>
  <c r="L1705" i="35" s="1"/>
  <c r="I1706" i="35"/>
  <c r="J1706" i="35"/>
  <c r="L1706" i="35"/>
  <c r="I1707" i="35"/>
  <c r="J1707" i="35"/>
  <c r="L1707" i="35" s="1"/>
  <c r="I1708" i="35"/>
  <c r="J1708" i="35" s="1"/>
  <c r="L1708" i="35" s="1"/>
  <c r="I1709" i="35"/>
  <c r="J1709" i="35" s="1"/>
  <c r="L1709" i="35" s="1"/>
  <c r="I1710" i="35"/>
  <c r="J1710" i="35" s="1"/>
  <c r="L1710" i="35" s="1"/>
  <c r="I1711" i="35"/>
  <c r="J1711" i="35"/>
  <c r="L1711" i="35"/>
  <c r="I1712" i="35"/>
  <c r="J1712" i="35" s="1"/>
  <c r="L1712" i="35" s="1"/>
  <c r="I1713" i="35"/>
  <c r="J1713" i="35"/>
  <c r="L1713" i="35" s="1"/>
  <c r="I1714" i="35"/>
  <c r="J1714" i="35"/>
  <c r="L1714" i="35"/>
  <c r="I1715" i="35"/>
  <c r="J1715" i="35"/>
  <c r="L1715" i="35" s="1"/>
  <c r="I1716" i="35"/>
  <c r="J1716" i="35" s="1"/>
  <c r="L1716" i="35" s="1"/>
  <c r="I1717" i="35"/>
  <c r="J1717" i="35"/>
  <c r="L1717" i="35" s="1"/>
  <c r="I1718" i="35"/>
  <c r="J1718" i="35" s="1"/>
  <c r="L1718" i="35" s="1"/>
  <c r="I1719" i="35"/>
  <c r="J1719" i="35"/>
  <c r="L1719" i="35"/>
  <c r="I1720" i="35"/>
  <c r="J1720" i="35" s="1"/>
  <c r="L1720" i="35" s="1"/>
  <c r="I1721" i="35"/>
  <c r="J1721" i="35"/>
  <c r="L1721" i="35" s="1"/>
  <c r="I1722" i="35"/>
  <c r="J1722" i="35"/>
  <c r="L1722" i="35" s="1"/>
  <c r="I1723" i="35"/>
  <c r="J1723" i="35"/>
  <c r="L1723" i="35" s="1"/>
  <c r="I1724" i="35"/>
  <c r="J1724" i="35" s="1"/>
  <c r="L1724" i="35" s="1"/>
  <c r="I1725" i="35"/>
  <c r="J1725" i="35" s="1"/>
  <c r="L1725" i="35" s="1"/>
  <c r="I1726" i="35"/>
  <c r="J1726" i="35" s="1"/>
  <c r="L1726" i="35" s="1"/>
  <c r="I1727" i="35"/>
  <c r="J1727" i="35"/>
  <c r="L1727" i="35"/>
  <c r="I1728" i="35"/>
  <c r="J1728" i="35" s="1"/>
  <c r="L1728" i="35" s="1"/>
  <c r="I1729" i="35"/>
  <c r="J1729" i="35"/>
  <c r="L1729" i="35" s="1"/>
  <c r="I1730" i="35"/>
  <c r="J1730" i="35"/>
  <c r="L1730" i="35" s="1"/>
  <c r="I1731" i="35"/>
  <c r="J1731" i="35"/>
  <c r="L1731" i="35" s="1"/>
  <c r="I1732" i="35"/>
  <c r="J1732" i="35" s="1"/>
  <c r="L1732" i="35" s="1"/>
  <c r="I1733" i="35"/>
  <c r="J1733" i="35"/>
  <c r="L1733" i="35" s="1"/>
  <c r="I1734" i="35"/>
  <c r="J1734" i="35" s="1"/>
  <c r="L1734" i="35" s="1"/>
  <c r="I1735" i="35"/>
  <c r="J1735" i="35"/>
  <c r="L1735" i="35"/>
  <c r="I1736" i="35"/>
  <c r="J1736" i="35" s="1"/>
  <c r="L1736" i="35" s="1"/>
  <c r="I1737" i="35"/>
  <c r="J1737" i="35"/>
  <c r="L1737" i="35" s="1"/>
  <c r="I1738" i="35"/>
  <c r="J1738" i="35"/>
  <c r="L1738" i="35"/>
  <c r="I1739" i="35"/>
  <c r="J1739" i="35"/>
  <c r="L1739" i="35" s="1"/>
  <c r="I1740" i="35"/>
  <c r="J1740" i="35" s="1"/>
  <c r="L1740" i="35" s="1"/>
  <c r="I1741" i="35"/>
  <c r="J1741" i="35" s="1"/>
  <c r="L1741" i="35" s="1"/>
  <c r="I1742" i="35"/>
  <c r="J1742" i="35" s="1"/>
  <c r="L1742" i="35" s="1"/>
  <c r="I1743" i="35"/>
  <c r="J1743" i="35"/>
  <c r="L1743" i="35"/>
  <c r="I1744" i="35"/>
  <c r="J1744" i="35" s="1"/>
  <c r="L1744" i="35" s="1"/>
  <c r="I1745" i="35"/>
  <c r="J1745" i="35"/>
  <c r="L1745" i="35" s="1"/>
  <c r="I1746" i="35"/>
  <c r="J1746" i="35"/>
  <c r="L1746" i="35" s="1"/>
  <c r="I1747" i="35"/>
  <c r="J1747" i="35"/>
  <c r="L1747" i="35" s="1"/>
  <c r="I1748" i="35"/>
  <c r="J1748" i="35" s="1"/>
  <c r="L1748" i="35" s="1"/>
  <c r="I1749" i="35"/>
  <c r="J1749" i="35"/>
  <c r="L1749" i="35" s="1"/>
  <c r="I1750" i="35"/>
  <c r="J1750" i="35" s="1"/>
  <c r="L1750" i="35" s="1"/>
  <c r="I1751" i="35"/>
  <c r="J1751" i="35"/>
  <c r="L1751" i="35"/>
  <c r="I1752" i="35"/>
  <c r="J1752" i="35" s="1"/>
  <c r="L1752" i="35" s="1"/>
  <c r="I1753" i="35"/>
  <c r="J1753" i="35"/>
  <c r="L1753" i="35" s="1"/>
  <c r="I1754" i="35"/>
  <c r="J1754" i="35"/>
  <c r="L1754" i="35"/>
  <c r="I1755" i="35"/>
  <c r="J1755" i="35"/>
  <c r="L1755" i="35" s="1"/>
  <c r="I1756" i="35"/>
  <c r="J1756" i="35" s="1"/>
  <c r="L1756" i="35" s="1"/>
  <c r="I1757" i="35"/>
  <c r="J1757" i="35"/>
  <c r="L1757" i="35" s="1"/>
  <c r="I1758" i="35"/>
  <c r="J1758" i="35" s="1"/>
  <c r="L1758" i="35" s="1"/>
  <c r="I1759" i="35"/>
  <c r="J1759" i="35"/>
  <c r="L1759" i="35"/>
  <c r="I1760" i="35"/>
  <c r="J1760" i="35" s="1"/>
  <c r="L1760" i="35" s="1"/>
  <c r="I1761" i="35"/>
  <c r="J1761" i="35"/>
  <c r="L1761" i="35" s="1"/>
  <c r="I1762" i="35"/>
  <c r="J1762" i="35"/>
  <c r="L1762" i="35" s="1"/>
  <c r="I1763" i="35"/>
  <c r="J1763" i="35"/>
  <c r="L1763" i="35" s="1"/>
  <c r="I1764" i="35"/>
  <c r="J1764" i="35" s="1"/>
  <c r="L1764" i="35" s="1"/>
  <c r="I1765" i="35"/>
  <c r="J1765" i="35" s="1"/>
  <c r="L1765" i="35" s="1"/>
  <c r="I1766" i="35"/>
  <c r="J1766" i="35" s="1"/>
  <c r="L1766" i="35" s="1"/>
  <c r="I1767" i="35"/>
  <c r="J1767" i="35"/>
  <c r="L1767" i="35"/>
  <c r="I1768" i="35"/>
  <c r="J1768" i="35" s="1"/>
  <c r="L1768" i="35" s="1"/>
  <c r="I1769" i="35"/>
  <c r="J1769" i="35"/>
  <c r="L1769" i="35" s="1"/>
  <c r="I1770" i="35"/>
  <c r="J1770" i="35"/>
  <c r="L1770" i="35"/>
  <c r="I1771" i="35"/>
  <c r="J1771" i="35"/>
  <c r="L1771" i="35" s="1"/>
  <c r="I1772" i="35"/>
  <c r="J1772" i="35" s="1"/>
  <c r="L1772" i="35" s="1"/>
  <c r="I1773" i="35"/>
  <c r="J1773" i="35" s="1"/>
  <c r="L1773" i="35" s="1"/>
  <c r="I1774" i="35"/>
  <c r="J1774" i="35" s="1"/>
  <c r="L1774" i="35" s="1"/>
  <c r="I1775" i="35"/>
  <c r="J1775" i="35"/>
  <c r="L1775" i="35"/>
  <c r="I1776" i="35"/>
  <c r="J1776" i="35" s="1"/>
  <c r="L1776" i="35" s="1"/>
  <c r="I1777" i="35"/>
  <c r="J1777" i="35"/>
  <c r="L1777" i="35" s="1"/>
  <c r="I1778" i="35"/>
  <c r="J1778" i="35"/>
  <c r="L1778" i="35"/>
  <c r="I1779" i="35"/>
  <c r="J1779" i="35"/>
  <c r="L1779" i="35" s="1"/>
  <c r="I1780" i="35"/>
  <c r="J1780" i="35" s="1"/>
  <c r="L1780" i="35" s="1"/>
  <c r="I1781" i="35"/>
  <c r="J1781" i="35"/>
  <c r="L1781" i="35" s="1"/>
  <c r="I1782" i="35"/>
  <c r="J1782" i="35" s="1"/>
  <c r="L1782" i="35" s="1"/>
  <c r="I1783" i="35"/>
  <c r="J1783" i="35"/>
  <c r="L1783" i="35"/>
  <c r="I1784" i="35"/>
  <c r="J1784" i="35" s="1"/>
  <c r="L1784" i="35" s="1"/>
  <c r="I1785" i="35"/>
  <c r="J1785" i="35"/>
  <c r="L1785" i="35" s="1"/>
  <c r="I1786" i="35"/>
  <c r="J1786" i="35"/>
  <c r="L1786" i="35" s="1"/>
  <c r="I1787" i="35"/>
  <c r="J1787" i="35"/>
  <c r="L1787" i="35" s="1"/>
  <c r="I1788" i="35"/>
  <c r="J1788" i="35" s="1"/>
  <c r="L1788" i="35" s="1"/>
  <c r="I1789" i="35"/>
  <c r="J1789" i="35" s="1"/>
  <c r="L1789" i="35" s="1"/>
  <c r="I1790" i="35"/>
  <c r="J1790" i="35" s="1"/>
  <c r="L1790" i="35" s="1"/>
  <c r="I1791" i="35"/>
  <c r="J1791" i="35"/>
  <c r="L1791" i="35"/>
  <c r="I1793" i="35"/>
  <c r="J1793" i="35"/>
  <c r="L1793" i="35" s="1"/>
  <c r="I1794" i="35"/>
  <c r="J1794" i="35"/>
  <c r="L1794" i="35" s="1"/>
  <c r="I1795" i="35"/>
  <c r="J1795" i="35"/>
  <c r="L1795" i="35" s="1"/>
  <c r="I1796" i="35"/>
  <c r="J1796" i="35" s="1"/>
  <c r="L1796" i="35" s="1"/>
  <c r="I1797" i="35"/>
  <c r="J1797" i="35"/>
  <c r="L1797" i="35" s="1"/>
  <c r="I1798" i="35"/>
  <c r="J1798" i="35" s="1"/>
  <c r="L1798" i="35" s="1"/>
  <c r="I1800" i="35"/>
  <c r="J1800" i="35" s="1"/>
  <c r="L1800" i="35" s="1"/>
  <c r="I1801" i="35"/>
  <c r="J1801" i="35"/>
  <c r="L1801" i="35" s="1"/>
  <c r="I1802" i="35"/>
  <c r="J1802" i="35"/>
  <c r="L1802" i="35"/>
  <c r="I1812" i="35"/>
  <c r="J1812" i="35" s="1"/>
  <c r="L1812" i="35" s="1"/>
  <c r="I1813" i="35"/>
  <c r="J1813" i="35" s="1"/>
  <c r="L1813" i="35" s="1"/>
  <c r="I1814" i="35"/>
  <c r="J1814" i="35" s="1"/>
  <c r="L1814" i="35" s="1"/>
  <c r="I1815" i="35"/>
  <c r="J1815" i="35"/>
  <c r="L1815" i="35"/>
  <c r="I1816" i="35"/>
  <c r="J1816" i="35" s="1"/>
  <c r="L1816" i="35" s="1"/>
  <c r="I1817" i="35"/>
  <c r="J1817" i="35"/>
  <c r="L1817" i="35" s="1"/>
  <c r="I1818" i="35"/>
  <c r="J1818" i="35"/>
  <c r="L1818" i="35"/>
  <c r="I1819" i="35"/>
  <c r="J1819" i="35"/>
  <c r="L1819" i="35" s="1"/>
  <c r="I1820" i="35"/>
  <c r="J1820" i="35" s="1"/>
  <c r="L1820" i="35" s="1"/>
  <c r="I1821" i="35"/>
  <c r="J1821" i="35"/>
  <c r="L1821" i="35" s="1"/>
  <c r="I1822" i="35"/>
  <c r="J1822" i="35" s="1"/>
  <c r="L1822" i="35" s="1"/>
  <c r="I1823" i="35"/>
  <c r="J1823" i="35"/>
  <c r="L1823" i="35"/>
  <c r="I1824" i="35"/>
  <c r="J1824" i="35" s="1"/>
  <c r="L1824" i="35" s="1"/>
  <c r="I1825" i="35"/>
  <c r="J1825" i="35"/>
  <c r="L1825" i="35" s="1"/>
  <c r="I1826" i="35"/>
  <c r="J1826" i="35"/>
  <c r="L1826" i="35"/>
  <c r="I1827" i="35"/>
  <c r="J1827" i="35"/>
  <c r="L1827" i="35" s="1"/>
  <c r="I1828" i="35"/>
  <c r="J1828" i="35" s="1"/>
  <c r="L1828" i="35" s="1"/>
  <c r="I1829" i="35"/>
  <c r="J1829" i="35" s="1"/>
  <c r="L1829" i="35" s="1"/>
  <c r="I1830" i="35"/>
  <c r="J1830" i="35" s="1"/>
  <c r="L1830" i="35" s="1"/>
  <c r="I1831" i="35"/>
  <c r="J1831" i="35"/>
  <c r="L1831" i="35"/>
  <c r="I1832" i="35"/>
  <c r="J1832" i="35" s="1"/>
  <c r="L1832" i="35" s="1"/>
  <c r="I1833" i="35"/>
  <c r="J1833" i="35"/>
  <c r="L1833" i="35" s="1"/>
  <c r="I1834" i="35"/>
  <c r="J1834" i="35"/>
  <c r="L1834" i="35" s="1"/>
  <c r="I1835" i="35"/>
  <c r="J1835" i="35"/>
  <c r="L1835" i="35" s="1"/>
  <c r="I1836" i="35"/>
  <c r="J1836" i="35" s="1"/>
  <c r="L1836" i="35" s="1"/>
  <c r="I1837" i="35"/>
  <c r="J1837" i="35"/>
  <c r="L1837" i="35" s="1"/>
  <c r="I1838" i="35"/>
  <c r="J1838" i="35" s="1"/>
  <c r="L1838" i="35" s="1"/>
  <c r="I1839" i="35"/>
  <c r="J1839" i="35"/>
  <c r="L1839" i="35"/>
  <c r="I1840" i="35"/>
  <c r="J1840" i="35" s="1"/>
  <c r="L1840" i="35" s="1"/>
  <c r="I1841" i="35"/>
  <c r="J1841" i="35"/>
  <c r="L1841" i="35" s="1"/>
  <c r="I1842" i="35"/>
  <c r="J1842" i="35"/>
  <c r="L1842" i="35"/>
  <c r="I1843" i="35"/>
  <c r="J1843" i="35"/>
  <c r="L1843" i="35" s="1"/>
  <c r="I1844" i="35"/>
  <c r="J1844" i="35" s="1"/>
  <c r="L1844" i="35" s="1"/>
  <c r="I1845" i="35"/>
  <c r="J1845" i="35"/>
  <c r="L1845" i="35" s="1"/>
  <c r="I1846" i="35"/>
  <c r="J1846" i="35" s="1"/>
  <c r="L1846" i="35" s="1"/>
  <c r="I1847" i="35"/>
  <c r="J1847" i="35"/>
  <c r="L1847" i="35"/>
  <c r="I1848" i="35"/>
  <c r="J1848" i="35" s="1"/>
  <c r="L1848" i="35" s="1"/>
  <c r="I1849" i="35"/>
  <c r="J1849" i="35"/>
  <c r="L1849" i="35" s="1"/>
  <c r="I1850" i="35"/>
  <c r="J1850" i="35"/>
  <c r="L1850" i="35" s="1"/>
  <c r="I1851" i="35"/>
  <c r="J1851" i="35"/>
  <c r="L1851" i="35" s="1"/>
  <c r="I1852" i="35"/>
  <c r="J1852" i="35" s="1"/>
  <c r="L1852" i="35" s="1"/>
  <c r="I1853" i="35"/>
  <c r="J1853" i="35" s="1"/>
  <c r="L1853" i="35" s="1"/>
  <c r="I1854" i="35"/>
  <c r="J1854" i="35" s="1"/>
  <c r="L1854" i="35" s="1"/>
  <c r="I1855" i="35"/>
  <c r="J1855" i="35"/>
  <c r="L1855" i="35"/>
  <c r="I1856" i="35"/>
  <c r="J1856" i="35" s="1"/>
  <c r="L1856" i="35" s="1"/>
  <c r="I1857" i="35"/>
  <c r="J1857" i="35"/>
  <c r="L1857" i="35" s="1"/>
  <c r="I1858" i="35"/>
  <c r="J1858" i="35"/>
  <c r="L1858" i="35"/>
  <c r="I1859" i="35"/>
  <c r="J1859" i="35"/>
  <c r="L1859" i="35" s="1"/>
  <c r="I1860" i="35"/>
  <c r="J1860" i="35" s="1"/>
  <c r="L1860" i="35" s="1"/>
  <c r="I1861" i="35"/>
  <c r="J1861" i="35"/>
  <c r="L1861" i="35" s="1"/>
  <c r="I1862" i="35"/>
  <c r="J1862" i="35" s="1"/>
  <c r="L1862" i="35" s="1"/>
  <c r="I1863" i="35"/>
  <c r="J1863" i="35"/>
  <c r="L1863" i="35"/>
  <c r="I1864" i="35"/>
  <c r="J1864" i="35" s="1"/>
  <c r="L1864" i="35" s="1"/>
  <c r="I1865" i="35"/>
  <c r="J1865" i="35"/>
  <c r="L1865" i="35" s="1"/>
  <c r="I1866" i="35"/>
  <c r="J1866" i="35"/>
  <c r="L1866" i="35"/>
  <c r="I1867" i="35"/>
  <c r="J1867" i="35"/>
  <c r="L1867" i="35" s="1"/>
  <c r="I1868" i="35"/>
  <c r="J1868" i="35" s="1"/>
  <c r="L1868" i="35" s="1"/>
  <c r="I1869" i="35"/>
  <c r="J1869" i="35"/>
  <c r="L1869" i="35" s="1"/>
  <c r="I1870" i="35"/>
  <c r="J1870" i="35" s="1"/>
  <c r="L1870" i="35" s="1"/>
  <c r="I1871" i="35"/>
  <c r="J1871" i="35"/>
  <c r="L1871" i="35"/>
  <c r="I1872" i="35"/>
  <c r="J1872" i="35" s="1"/>
  <c r="L1872" i="35" s="1"/>
  <c r="I1873" i="35"/>
  <c r="J1873" i="35"/>
  <c r="L1873" i="35" s="1"/>
  <c r="I1874" i="35"/>
  <c r="J1874" i="35"/>
  <c r="L1874" i="35" s="1"/>
  <c r="I1875" i="35"/>
  <c r="J1875" i="35"/>
  <c r="L1875" i="35" s="1"/>
  <c r="I1876" i="35"/>
  <c r="J1876" i="35" s="1"/>
  <c r="L1876" i="35" s="1"/>
  <c r="I1877" i="35"/>
  <c r="J1877" i="35" s="1"/>
  <c r="L1877" i="35" s="1"/>
  <c r="I1878" i="35"/>
  <c r="J1878" i="35" s="1"/>
  <c r="L1878" i="35" s="1"/>
  <c r="I1879" i="35"/>
  <c r="J1879" i="35"/>
  <c r="L1879" i="35"/>
  <c r="I1880" i="35"/>
  <c r="J1880" i="35" s="1"/>
  <c r="L1880" i="35" s="1"/>
  <c r="I1881" i="35"/>
  <c r="J1881" i="35"/>
  <c r="L1881" i="35" s="1"/>
  <c r="I1882" i="35"/>
  <c r="J1882" i="35"/>
  <c r="L1882" i="35"/>
  <c r="I1883" i="35"/>
  <c r="J1883" i="35"/>
  <c r="L1883" i="35" s="1"/>
  <c r="I1884" i="35"/>
  <c r="J1884" i="35" s="1"/>
  <c r="L1884" i="35" s="1"/>
  <c r="I1885" i="35"/>
  <c r="J1885" i="35"/>
  <c r="L1885" i="35" s="1"/>
  <c r="I1886" i="35"/>
  <c r="J1886" i="35" s="1"/>
  <c r="L1886" i="35" s="1"/>
  <c r="I1887" i="35"/>
  <c r="J1887" i="35"/>
  <c r="L1887" i="35"/>
  <c r="I1888" i="35"/>
  <c r="J1888" i="35" s="1"/>
  <c r="L1888" i="35" s="1"/>
  <c r="I1889" i="35"/>
  <c r="J1889" i="35"/>
  <c r="L1889" i="35" s="1"/>
  <c r="I1890" i="35"/>
  <c r="J1890" i="35"/>
  <c r="L1890" i="35"/>
  <c r="I1891" i="35"/>
  <c r="J1891" i="35"/>
  <c r="L1891" i="35" s="1"/>
  <c r="I1892" i="35"/>
  <c r="J1892" i="35" s="1"/>
  <c r="L1892" i="35" s="1"/>
  <c r="I1893" i="35"/>
  <c r="J1893" i="35" s="1"/>
  <c r="L1893" i="35" s="1"/>
  <c r="I1894" i="35"/>
  <c r="J1894" i="35" s="1"/>
  <c r="L1894" i="35" s="1"/>
  <c r="I1895" i="35"/>
  <c r="J1895" i="35"/>
  <c r="L1895" i="35"/>
  <c r="I1896" i="35"/>
  <c r="J1896" i="35" s="1"/>
  <c r="L1896" i="35" s="1"/>
  <c r="I1897" i="35"/>
  <c r="J1897" i="35"/>
  <c r="L1897" i="35" s="1"/>
  <c r="I1898" i="35"/>
  <c r="J1898" i="35"/>
  <c r="L1898" i="35" s="1"/>
  <c r="I1899" i="35"/>
  <c r="J1899" i="35"/>
  <c r="L1899" i="35" s="1"/>
  <c r="I1900" i="35"/>
  <c r="J1900" i="35" s="1"/>
  <c r="L1900" i="35" s="1"/>
  <c r="I1901" i="35"/>
  <c r="J1901" i="35"/>
  <c r="L1901" i="35" s="1"/>
  <c r="I1902" i="35"/>
  <c r="J1902" i="35" s="1"/>
  <c r="L1902" i="35" s="1"/>
  <c r="I1903" i="35"/>
  <c r="J1903" i="35"/>
  <c r="L1903" i="35"/>
  <c r="I1904" i="35"/>
  <c r="J1904" i="35" s="1"/>
  <c r="L1904" i="35" s="1"/>
  <c r="I1905" i="35"/>
  <c r="J1905" i="35"/>
  <c r="L1905" i="35" s="1"/>
  <c r="I1906" i="35"/>
  <c r="J1906" i="35"/>
  <c r="L1906" i="35"/>
  <c r="I1907" i="35"/>
  <c r="J1907" i="35"/>
  <c r="L1907" i="35" s="1"/>
  <c r="I1908" i="35"/>
  <c r="J1908" i="35" s="1"/>
  <c r="L1908" i="35" s="1"/>
  <c r="I1909" i="35"/>
  <c r="J1909" i="35"/>
  <c r="L1909" i="35" s="1"/>
  <c r="I1910" i="35"/>
  <c r="J1910" i="35" s="1"/>
  <c r="L1910" i="35" s="1"/>
  <c r="I1911" i="35"/>
  <c r="J1911" i="35"/>
  <c r="L1911" i="35"/>
  <c r="I1912" i="35"/>
  <c r="J1912" i="35" s="1"/>
  <c r="L1912" i="35" s="1"/>
  <c r="I1913" i="35"/>
  <c r="J1913" i="35"/>
  <c r="L1913" i="35" s="1"/>
  <c r="I1914" i="35"/>
  <c r="J1914" i="35"/>
  <c r="L1914" i="35" s="1"/>
  <c r="I1915" i="35"/>
  <c r="J1915" i="35"/>
  <c r="L1915" i="35" s="1"/>
  <c r="I1916" i="35"/>
  <c r="J1916" i="35" s="1"/>
  <c r="L1916" i="35" s="1"/>
  <c r="I1929" i="35"/>
  <c r="J1929" i="35"/>
  <c r="L1929" i="35" s="1"/>
  <c r="I1930" i="35"/>
  <c r="J1930" i="35"/>
  <c r="L1930" i="35" s="1"/>
  <c r="I1931" i="35"/>
  <c r="J1931" i="35"/>
  <c r="L1931" i="35" s="1"/>
  <c r="I1932" i="35"/>
  <c r="J1932" i="35" s="1"/>
  <c r="L1932" i="35" s="1"/>
  <c r="I1933" i="35"/>
  <c r="J1933" i="35"/>
  <c r="L1933" i="35" s="1"/>
  <c r="I1934" i="35"/>
  <c r="J1934" i="35" s="1"/>
  <c r="L1934" i="35" s="1"/>
  <c r="I1935" i="35"/>
  <c r="J1935" i="35"/>
  <c r="L1935" i="35"/>
  <c r="I1936" i="35"/>
  <c r="J1936" i="35" s="1"/>
  <c r="L1936" i="35" s="1"/>
  <c r="I1937" i="35"/>
  <c r="J1937" i="35"/>
  <c r="L1937" i="35" s="1"/>
  <c r="I1938" i="35"/>
  <c r="J1938" i="35" s="1"/>
  <c r="L1938" i="35" s="1"/>
  <c r="I1939" i="35"/>
  <c r="J1939" i="35"/>
  <c r="L1939" i="35" s="1"/>
  <c r="I1940" i="35"/>
  <c r="J1940" i="35" s="1"/>
  <c r="L1940" i="35" s="1"/>
  <c r="I1941" i="35"/>
  <c r="J1941" i="35"/>
  <c r="L1941" i="35" s="1"/>
  <c r="I1942" i="35"/>
  <c r="J1942" i="35" s="1"/>
  <c r="L1942" i="35" s="1"/>
  <c r="I1943" i="35"/>
  <c r="J1943" i="35"/>
  <c r="L1943" i="35"/>
  <c r="I1944" i="35"/>
  <c r="J1944" i="35" s="1"/>
  <c r="L1944" i="35" s="1"/>
  <c r="I1945" i="35"/>
  <c r="J1945" i="35"/>
  <c r="L1945" i="35" s="1"/>
  <c r="I1946" i="35"/>
  <c r="J1946" i="35"/>
  <c r="L1946" i="35" s="1"/>
  <c r="I1947" i="35"/>
  <c r="J1947" i="35"/>
  <c r="L1947" i="35" s="1"/>
  <c r="I1948" i="35"/>
  <c r="J1948" i="35" s="1"/>
  <c r="L1948" i="35"/>
  <c r="I1949" i="35"/>
  <c r="J1949" i="35" s="1"/>
  <c r="L1949" i="35" s="1"/>
  <c r="I1950" i="35"/>
  <c r="J1950" i="35" s="1"/>
  <c r="L1950" i="35" s="1"/>
  <c r="I1951" i="35"/>
  <c r="J1951" i="35"/>
  <c r="L1951" i="35"/>
  <c r="I1952" i="35"/>
  <c r="J1952" i="35" s="1"/>
  <c r="L1952" i="35" s="1"/>
  <c r="I1953" i="35"/>
  <c r="J1953" i="35"/>
  <c r="L1953" i="35" s="1"/>
  <c r="I1954" i="35"/>
  <c r="J1954" i="35" s="1"/>
  <c r="L1954" i="35" s="1"/>
  <c r="I1955" i="35"/>
  <c r="J1955" i="35"/>
  <c r="L1955" i="35" s="1"/>
  <c r="I1956" i="35"/>
  <c r="J1956" i="35" s="1"/>
  <c r="L1956" i="35"/>
  <c r="I1957" i="35"/>
  <c r="J1957" i="35"/>
  <c r="L1957" i="35" s="1"/>
  <c r="I1958" i="35"/>
  <c r="J1958" i="35" s="1"/>
  <c r="L1958" i="35" s="1"/>
  <c r="I1959" i="35"/>
  <c r="J1959" i="35"/>
  <c r="L1959" i="35" s="1"/>
  <c r="I1960" i="35"/>
  <c r="J1960" i="35" s="1"/>
  <c r="L1960" i="35"/>
  <c r="I1961" i="35"/>
  <c r="J1961" i="35"/>
  <c r="L1961" i="35" s="1"/>
  <c r="I1962" i="35"/>
  <c r="J1962" i="35"/>
  <c r="L1962" i="35"/>
  <c r="I1963" i="35"/>
  <c r="J1963" i="35"/>
  <c r="L1963" i="35" s="1"/>
  <c r="I1964" i="35"/>
  <c r="J1964" i="35" s="1"/>
  <c r="L1964" i="35" s="1"/>
  <c r="I1965" i="35"/>
  <c r="J1965" i="35" s="1"/>
  <c r="L1965" i="35" s="1"/>
  <c r="I1966" i="35"/>
  <c r="J1966" i="35" s="1"/>
  <c r="L1966" i="35"/>
  <c r="I1967" i="35"/>
  <c r="J1967" i="35"/>
  <c r="L1967" i="35"/>
  <c r="I1968" i="35"/>
  <c r="J1968" i="35" s="1"/>
  <c r="L1968" i="35"/>
  <c r="I1969" i="35"/>
  <c r="J1969" i="35"/>
  <c r="L1969" i="35" s="1"/>
  <c r="I1970" i="35"/>
  <c r="J1970" i="35" s="1"/>
  <c r="L1970" i="35" s="1"/>
  <c r="I1971" i="35"/>
  <c r="J1971" i="35"/>
  <c r="L1971" i="35" s="1"/>
  <c r="I1972" i="35"/>
  <c r="J1972" i="35" s="1"/>
  <c r="L1972" i="35" s="1"/>
  <c r="I1973" i="35"/>
  <c r="J1973" i="35"/>
  <c r="L1973" i="35" s="1"/>
  <c r="I1974" i="35"/>
  <c r="J1974" i="35" s="1"/>
  <c r="L1974" i="35"/>
  <c r="I1975" i="35"/>
  <c r="J1975" i="35"/>
  <c r="L1975" i="35"/>
  <c r="I1976" i="35"/>
  <c r="J1976" i="35" s="1"/>
  <c r="L1976" i="35"/>
  <c r="I1988" i="35"/>
  <c r="J1988" i="35" s="1"/>
  <c r="L1988" i="35"/>
  <c r="I1989" i="35"/>
  <c r="J1989" i="35"/>
  <c r="L1989" i="35" s="1"/>
  <c r="I1990" i="35"/>
  <c r="J1990" i="35" s="1"/>
  <c r="L1990" i="35" s="1"/>
  <c r="I1991" i="35"/>
  <c r="J1991" i="35"/>
  <c r="L1991" i="35" s="1"/>
  <c r="I1992" i="35"/>
  <c r="J1992" i="35" s="1"/>
  <c r="L1992" i="35" s="1"/>
  <c r="I1993" i="35"/>
  <c r="J1993" i="35"/>
  <c r="L1993" i="35" s="1"/>
  <c r="I1994" i="35"/>
  <c r="J1994" i="35" s="1"/>
  <c r="L1994" i="35" s="1"/>
  <c r="I1995" i="35"/>
  <c r="J1995" i="35"/>
  <c r="L1995" i="35" s="1"/>
  <c r="I1996" i="35"/>
  <c r="J1996" i="35" s="1"/>
  <c r="L1996" i="35"/>
  <c r="I1997" i="35"/>
  <c r="J1997" i="35" s="1"/>
  <c r="L1997" i="35" s="1"/>
  <c r="I1998" i="35"/>
  <c r="J1998" i="35" s="1"/>
  <c r="L1998" i="35" s="1"/>
  <c r="I1999" i="35"/>
  <c r="J1999" i="35"/>
  <c r="L1999" i="35"/>
  <c r="I2000" i="35"/>
  <c r="J2000" i="35" s="1"/>
  <c r="L2000" i="35" s="1"/>
  <c r="I2001" i="35"/>
  <c r="J2001" i="35"/>
  <c r="L2001" i="35" s="1"/>
  <c r="I2002" i="35"/>
  <c r="J2002" i="35" s="1"/>
  <c r="L2002" i="35" s="1"/>
  <c r="I2003" i="35"/>
  <c r="J2003" i="35" s="1"/>
  <c r="L2003" i="35" s="1"/>
  <c r="I2004" i="35"/>
  <c r="J2004" i="35"/>
  <c r="L2004" i="35" s="1"/>
  <c r="I2005" i="35"/>
  <c r="J2005" i="35" s="1"/>
  <c r="L2005" i="35" s="1"/>
  <c r="I2006" i="35"/>
  <c r="J2006" i="35" s="1"/>
  <c r="L2006" i="35" s="1"/>
  <c r="I2007" i="35"/>
  <c r="J2007" i="35"/>
  <c r="L2007" i="35" s="1"/>
  <c r="I2008" i="35"/>
  <c r="J2008" i="35" s="1"/>
  <c r="L2008" i="35" s="1"/>
  <c r="I2009" i="35"/>
  <c r="J2009" i="35"/>
  <c r="L2009" i="35" s="1"/>
  <c r="I2010" i="35"/>
  <c r="J2010" i="35" s="1"/>
  <c r="L2010" i="35" s="1"/>
  <c r="I2011" i="35"/>
  <c r="J2011" i="35" s="1"/>
  <c r="L2011" i="35" s="1"/>
  <c r="I2012" i="35"/>
  <c r="J2012" i="35" s="1"/>
  <c r="L2012" i="35" s="1"/>
  <c r="I2013" i="35"/>
  <c r="J2013" i="35" s="1"/>
  <c r="L2013" i="35" s="1"/>
  <c r="I2014" i="35"/>
  <c r="J2014" i="35" s="1"/>
  <c r="L2014" i="35" s="1"/>
  <c r="I2015" i="35"/>
  <c r="J2015" i="35" s="1"/>
  <c r="L2015" i="35" s="1"/>
  <c r="I2016" i="35"/>
  <c r="J2016" i="35" s="1"/>
  <c r="L2016" i="35" s="1"/>
  <c r="I2017" i="35"/>
  <c r="J2017" i="35"/>
  <c r="L2017" i="35"/>
  <c r="I2018" i="35"/>
  <c r="J2018" i="35" s="1"/>
  <c r="L2018" i="35"/>
  <c r="I2019" i="35"/>
  <c r="J2019" i="35"/>
  <c r="L2019" i="35" s="1"/>
  <c r="I2020" i="35"/>
  <c r="J2020" i="35" s="1"/>
  <c r="L2020" i="35" s="1"/>
  <c r="I2021" i="35"/>
  <c r="J2021" i="35" s="1"/>
  <c r="L2021" i="35" s="1"/>
  <c r="I2022" i="35"/>
  <c r="J2022" i="35" s="1"/>
  <c r="L2022" i="35"/>
  <c r="I2023" i="35"/>
  <c r="J2023" i="35" s="1"/>
  <c r="L2023" i="35" s="1"/>
  <c r="I2024" i="35"/>
  <c r="J2024" i="35" s="1"/>
  <c r="L2024" i="35" s="1"/>
  <c r="I2025" i="35"/>
  <c r="J2025" i="35"/>
  <c r="L2025" i="35" s="1"/>
  <c r="I2026" i="35"/>
  <c r="J2026" i="35"/>
  <c r="L2026" i="35" s="1"/>
  <c r="I2027" i="35"/>
  <c r="J2027" i="35"/>
  <c r="L2027" i="35" s="1"/>
  <c r="I2028" i="35"/>
  <c r="J2028" i="35"/>
  <c r="L2028" i="35" s="1"/>
  <c r="I2029" i="35"/>
  <c r="J2029" i="35"/>
  <c r="L2029" i="35" s="1"/>
  <c r="I2030" i="35"/>
  <c r="J2030" i="35" s="1"/>
  <c r="L2030" i="35"/>
  <c r="I2031" i="35"/>
  <c r="J2031" i="35"/>
  <c r="L2031" i="35" s="1"/>
  <c r="I2032" i="35"/>
  <c r="J2032" i="35"/>
  <c r="L2032" i="35" s="1"/>
  <c r="I2033" i="35"/>
  <c r="J2033" i="35"/>
  <c r="L2033" i="35" s="1"/>
  <c r="I2034" i="35"/>
  <c r="J2034" i="35" s="1"/>
  <c r="L2034" i="35" s="1"/>
  <c r="I2035" i="35"/>
  <c r="J2035" i="35" s="1"/>
  <c r="L2035" i="35" s="1"/>
  <c r="I2036" i="35"/>
  <c r="J2036" i="35"/>
  <c r="L2036" i="35" s="1"/>
  <c r="I2037" i="35"/>
  <c r="J2037" i="35" s="1"/>
  <c r="L2037" i="35" s="1"/>
  <c r="I2038" i="35"/>
  <c r="J2038" i="35" s="1"/>
  <c r="L2038" i="35" s="1"/>
  <c r="I2039" i="35"/>
  <c r="J2039" i="35"/>
  <c r="L2039" i="35" s="1"/>
  <c r="I2040" i="35"/>
  <c r="J2040" i="35" s="1"/>
  <c r="L2040" i="35" s="1"/>
  <c r="I2041" i="35"/>
  <c r="J2041" i="35"/>
  <c r="L2041" i="35"/>
  <c r="I2042" i="35"/>
  <c r="J2042" i="35" s="1"/>
  <c r="L2042" i="35" s="1"/>
  <c r="I2043" i="35"/>
  <c r="J2043" i="35" s="1"/>
  <c r="L2043" i="35" s="1"/>
  <c r="I2044" i="35"/>
  <c r="J2044" i="35" s="1"/>
  <c r="L2044" i="35" s="1"/>
  <c r="I2045" i="35"/>
  <c r="J2045" i="35" s="1"/>
  <c r="L2045" i="35" s="1"/>
  <c r="I2046" i="35"/>
  <c r="J2046" i="35" s="1"/>
  <c r="L2046" i="35" s="1"/>
  <c r="I2047" i="35"/>
  <c r="J2047" i="35" s="1"/>
  <c r="L2047" i="35" s="1"/>
  <c r="I2048" i="35"/>
  <c r="J2048" i="35" s="1"/>
  <c r="L2048" i="35" s="1"/>
  <c r="I2049" i="35"/>
  <c r="J2049" i="35"/>
  <c r="L2049" i="35"/>
  <c r="I2050" i="35"/>
  <c r="J2050" i="35" s="1"/>
  <c r="L2050" i="35" s="1"/>
  <c r="I2051" i="35"/>
  <c r="J2051" i="35"/>
  <c r="L2051" i="35" s="1"/>
  <c r="I2052" i="35"/>
  <c r="J2052" i="35" s="1"/>
  <c r="L2052" i="35" s="1"/>
  <c r="I2053" i="35"/>
  <c r="J2053" i="35" s="1"/>
  <c r="L2053" i="35"/>
  <c r="I2054" i="35"/>
  <c r="J2054" i="35" s="1"/>
  <c r="L2054" i="35"/>
  <c r="I2055" i="35"/>
  <c r="J2055" i="35" s="1"/>
  <c r="L2055" i="35" s="1"/>
  <c r="I2056" i="35"/>
  <c r="J2056" i="35" s="1"/>
  <c r="L2056" i="35" s="1"/>
  <c r="I2057" i="35"/>
  <c r="J2057" i="35"/>
  <c r="L2057" i="35" s="1"/>
  <c r="I2058" i="35"/>
  <c r="J2058" i="35"/>
  <c r="L2058" i="35" s="1"/>
  <c r="I2059" i="35"/>
  <c r="J2059" i="35"/>
  <c r="L2059" i="35" s="1"/>
  <c r="I2060" i="35"/>
  <c r="J2060" i="35" s="1"/>
  <c r="L2060" i="35" s="1"/>
  <c r="I2061" i="35"/>
  <c r="J2061" i="35" s="1"/>
  <c r="L2061" i="35" s="1"/>
  <c r="I2062" i="35"/>
  <c r="J2062" i="35" s="1"/>
  <c r="L2062" i="35" s="1"/>
  <c r="I2063" i="35"/>
  <c r="J2063" i="35" s="1"/>
  <c r="L2063" i="35" s="1"/>
  <c r="I2064" i="35"/>
  <c r="J2064" i="35" s="1"/>
  <c r="L2064" i="35" s="1"/>
  <c r="I2065" i="35"/>
  <c r="J2065" i="35"/>
  <c r="L2065" i="35" s="1"/>
  <c r="I2066" i="35"/>
  <c r="J2066" i="35"/>
  <c r="L2066" i="35" s="1"/>
  <c r="I2067" i="35"/>
  <c r="J2067" i="35"/>
  <c r="L2067" i="35" s="1"/>
  <c r="I2068" i="35"/>
  <c r="J2068" i="35" s="1"/>
  <c r="L2068" i="35" s="1"/>
  <c r="I2069" i="35"/>
  <c r="J2069" i="35" s="1"/>
  <c r="L2069" i="35" s="1"/>
  <c r="I2070" i="35"/>
  <c r="J2070" i="35" s="1"/>
  <c r="L2070" i="35" s="1"/>
  <c r="I2071" i="35"/>
  <c r="J2071" i="35" s="1"/>
  <c r="L2071" i="35" s="1"/>
  <c r="I2072" i="35"/>
  <c r="J2072" i="35" s="1"/>
  <c r="L2072" i="35" s="1"/>
  <c r="I2073" i="35"/>
  <c r="J2073" i="35"/>
  <c r="L2073" i="35" s="1"/>
  <c r="I2074" i="35"/>
  <c r="J2074" i="35"/>
  <c r="L2074" i="35" s="1"/>
  <c r="I2075" i="35"/>
  <c r="J2075" i="35"/>
  <c r="L2075" i="35" s="1"/>
  <c r="I2076" i="35"/>
  <c r="J2076" i="35" s="1"/>
  <c r="L2076" i="35" s="1"/>
  <c r="I2077" i="35"/>
  <c r="J2077" i="35" s="1"/>
  <c r="L2077" i="35" s="1"/>
  <c r="I2078" i="35"/>
  <c r="J2078" i="35" s="1"/>
  <c r="L2078" i="35" s="1"/>
  <c r="I2079" i="35"/>
  <c r="J2079" i="35" s="1"/>
  <c r="L2079" i="35" s="1"/>
  <c r="I2080" i="35"/>
  <c r="J2080" i="35" s="1"/>
  <c r="L2080" i="35" s="1"/>
  <c r="I2081" i="35"/>
  <c r="J2081" i="35"/>
  <c r="L2081" i="35" s="1"/>
  <c r="I2082" i="35"/>
  <c r="J2082" i="35"/>
  <c r="L2082" i="35" s="1"/>
  <c r="I2083" i="35"/>
  <c r="J2083" i="35"/>
  <c r="L2083" i="35" s="1"/>
  <c r="I2084" i="35"/>
  <c r="J2084" i="35" s="1"/>
  <c r="L2084" i="35" s="1"/>
  <c r="I2085" i="35"/>
  <c r="J2085" i="35" s="1"/>
  <c r="L2085" i="35" s="1"/>
  <c r="I2086" i="35"/>
  <c r="J2086" i="35" s="1"/>
  <c r="L2086" i="35" s="1"/>
  <c r="I2087" i="35"/>
  <c r="J2087" i="35" s="1"/>
  <c r="L2087" i="35" s="1"/>
  <c r="I2088" i="35"/>
  <c r="J2088" i="35" s="1"/>
  <c r="L2088" i="35" s="1"/>
  <c r="I2089" i="35"/>
  <c r="J2089" i="35"/>
  <c r="L2089" i="35" s="1"/>
  <c r="I2090" i="35"/>
  <c r="J2090" i="35"/>
  <c r="L2090" i="35" s="1"/>
  <c r="I2091" i="35"/>
  <c r="J2091" i="35"/>
  <c r="L2091" i="35" s="1"/>
  <c r="I2102" i="35"/>
  <c r="J2102" i="35" s="1"/>
  <c r="L2102" i="35" s="1"/>
  <c r="I2103" i="35"/>
  <c r="J2103" i="35" s="1"/>
  <c r="L2103" i="35" s="1"/>
  <c r="I2104" i="35"/>
  <c r="J2104" i="35" s="1"/>
  <c r="L2104" i="35"/>
  <c r="I2105" i="35"/>
  <c r="J2105" i="35"/>
  <c r="L2105" i="35" s="1"/>
  <c r="I2106" i="35"/>
  <c r="J2106" i="35"/>
  <c r="L2106" i="35" s="1"/>
  <c r="I2107" i="35"/>
  <c r="J2107" i="35"/>
  <c r="L2107" i="35" s="1"/>
  <c r="I2108" i="35"/>
  <c r="J2108" i="35" s="1"/>
  <c r="L2108" i="35" s="1"/>
  <c r="I2109" i="35"/>
  <c r="J2109" i="35" s="1"/>
  <c r="L2109" i="35" s="1"/>
  <c r="I2110" i="35"/>
  <c r="J2110" i="35" s="1"/>
  <c r="L2110" i="35" s="1"/>
  <c r="I2111" i="35"/>
  <c r="J2111" i="35" s="1"/>
  <c r="L2111" i="35" s="1"/>
  <c r="I2112" i="35"/>
  <c r="J2112" i="35" s="1"/>
  <c r="L2112" i="35"/>
  <c r="I2113" i="35"/>
  <c r="J2113" i="35"/>
  <c r="L2113" i="35" s="1"/>
  <c r="I2114" i="35"/>
  <c r="J2114" i="35"/>
  <c r="L2114" i="35" s="1"/>
  <c r="I2115" i="35"/>
  <c r="J2115" i="35"/>
  <c r="L2115" i="35" s="1"/>
  <c r="I2116" i="35"/>
  <c r="J2116" i="35" s="1"/>
  <c r="L2116" i="35" s="1"/>
  <c r="I2117" i="35"/>
  <c r="J2117" i="35" s="1"/>
  <c r="L2117" i="35" s="1"/>
  <c r="I2118" i="35"/>
  <c r="J2118" i="35" s="1"/>
  <c r="L2118" i="35" s="1"/>
  <c r="I2119" i="35"/>
  <c r="J2119" i="35" s="1"/>
  <c r="L2119" i="35" s="1"/>
  <c r="I2120" i="35"/>
  <c r="J2120" i="35" s="1"/>
  <c r="L2120" i="35"/>
  <c r="I2121" i="35"/>
  <c r="J2121" i="35"/>
  <c r="L2121" i="35" s="1"/>
  <c r="I2122" i="35"/>
  <c r="J2122" i="35"/>
  <c r="L2122" i="35" s="1"/>
  <c r="I2123" i="35"/>
  <c r="J2123" i="35"/>
  <c r="L2123" i="35" s="1"/>
  <c r="I2124" i="35"/>
  <c r="J2124" i="35" s="1"/>
  <c r="L2124" i="35" s="1"/>
  <c r="I2125" i="35"/>
  <c r="J2125" i="35" s="1"/>
  <c r="L2125" i="35" s="1"/>
  <c r="I2126" i="35"/>
  <c r="J2126" i="35" s="1"/>
  <c r="L2126" i="35" s="1"/>
  <c r="I2127" i="35"/>
  <c r="J2127" i="35" s="1"/>
  <c r="L2127" i="35" s="1"/>
  <c r="I2128" i="35"/>
  <c r="J2128" i="35" s="1"/>
  <c r="L2128" i="35"/>
  <c r="I2129" i="35"/>
  <c r="J2129" i="35"/>
  <c r="L2129" i="35" s="1"/>
  <c r="I2141" i="35"/>
  <c r="J2141" i="35" s="1"/>
  <c r="L2141" i="35" s="1"/>
  <c r="I2142" i="35"/>
  <c r="J2142" i="35" s="1"/>
  <c r="L2142" i="35" s="1"/>
  <c r="I2143" i="35"/>
  <c r="J2143" i="35" s="1"/>
  <c r="L2143" i="35" s="1"/>
  <c r="I2144" i="35"/>
  <c r="J2144" i="35" s="1"/>
  <c r="L2144" i="35" s="1"/>
  <c r="I2145" i="35"/>
  <c r="J2145" i="35"/>
  <c r="L2145" i="35" s="1"/>
  <c r="I2146" i="35"/>
  <c r="J2146" i="35"/>
  <c r="L2146" i="35" s="1"/>
  <c r="I2147" i="35"/>
  <c r="J2147" i="35"/>
  <c r="L2147" i="35" s="1"/>
  <c r="I2148" i="35"/>
  <c r="J2148" i="35" s="1"/>
  <c r="L2148" i="35" s="1"/>
  <c r="I2149" i="35"/>
  <c r="J2149" i="35" s="1"/>
  <c r="L2149" i="35" s="1"/>
  <c r="I2150" i="35"/>
  <c r="J2150" i="35" s="1"/>
  <c r="L2150" i="35" s="1"/>
  <c r="I2151" i="35"/>
  <c r="J2151" i="35" s="1"/>
  <c r="L2151" i="35" s="1"/>
  <c r="I2152" i="35"/>
  <c r="J2152" i="35" s="1"/>
  <c r="L2152" i="35" s="1"/>
  <c r="I2153" i="35"/>
  <c r="J2153" i="35"/>
  <c r="L2153" i="35" s="1"/>
  <c r="I2154" i="35"/>
  <c r="J2154" i="35"/>
  <c r="L2154" i="35" s="1"/>
  <c r="I2155" i="35"/>
  <c r="J2155" i="35"/>
  <c r="L2155" i="35" s="1"/>
  <c r="I2156" i="35"/>
  <c r="J2156" i="35" s="1"/>
  <c r="L2156" i="35" s="1"/>
  <c r="I2157" i="35"/>
  <c r="J2157" i="35" s="1"/>
  <c r="L2157" i="35" s="1"/>
  <c r="I2158" i="35"/>
  <c r="J2158" i="35" s="1"/>
  <c r="L2158" i="35" s="1"/>
  <c r="I2159" i="35"/>
  <c r="J2159" i="35" s="1"/>
  <c r="L2159" i="35" s="1"/>
  <c r="I2160" i="35"/>
  <c r="J2160" i="35" s="1"/>
  <c r="L2160" i="35" s="1"/>
  <c r="I2161" i="35"/>
  <c r="J2161" i="35"/>
  <c r="L2161" i="35" s="1"/>
  <c r="I2162" i="35"/>
  <c r="J2162" i="35"/>
  <c r="L2162" i="35" s="1"/>
  <c r="I2163" i="35"/>
  <c r="J2163" i="35"/>
  <c r="L2163" i="35" s="1"/>
  <c r="I2164" i="35"/>
  <c r="J2164" i="35" s="1"/>
  <c r="L2164" i="35" s="1"/>
  <c r="I2165" i="35"/>
  <c r="J2165" i="35" s="1"/>
  <c r="L2165" i="35" s="1"/>
  <c r="I2166" i="35"/>
  <c r="J2166" i="35" s="1"/>
  <c r="L2166" i="35" s="1"/>
  <c r="I2167" i="35"/>
  <c r="J2167" i="35" s="1"/>
  <c r="L2167" i="35" s="1"/>
  <c r="I2168" i="35"/>
  <c r="J2168" i="35" s="1"/>
  <c r="L2168" i="35" s="1"/>
  <c r="I2169" i="35"/>
  <c r="J2169" i="35"/>
  <c r="L2169" i="35" s="1"/>
  <c r="I2170" i="35"/>
  <c r="J2170" i="35"/>
  <c r="L2170" i="35" s="1"/>
  <c r="I2171" i="35"/>
  <c r="J2171" i="35"/>
  <c r="L2171" i="35" s="1"/>
  <c r="I2172" i="35"/>
  <c r="J2172" i="35" s="1"/>
  <c r="L2172" i="35" s="1"/>
  <c r="I2173" i="35"/>
  <c r="J2173" i="35" s="1"/>
  <c r="L2173" i="35" s="1"/>
  <c r="I2174" i="35"/>
  <c r="J2174" i="35" s="1"/>
  <c r="L2174" i="35" s="1"/>
  <c r="I2175" i="35"/>
  <c r="J2175" i="35" s="1"/>
  <c r="L2175" i="35" s="1"/>
  <c r="I2176" i="35"/>
  <c r="J2176" i="35" s="1"/>
  <c r="L2176" i="35" s="1"/>
  <c r="I2177" i="35"/>
  <c r="J2177" i="35"/>
  <c r="L2177" i="35" s="1"/>
  <c r="I2178" i="35"/>
  <c r="J2178" i="35"/>
  <c r="L2178" i="35" s="1"/>
  <c r="I2179" i="35"/>
  <c r="J2179" i="35"/>
  <c r="L2179" i="35" s="1"/>
  <c r="I2180" i="35"/>
  <c r="J2180" i="35" s="1"/>
  <c r="L2180" i="35" s="1"/>
  <c r="I2181" i="35"/>
  <c r="J2181" i="35" s="1"/>
  <c r="L2181" i="35" s="1"/>
  <c r="I2182" i="35"/>
  <c r="J2182" i="35" s="1"/>
  <c r="L2182" i="35" s="1"/>
  <c r="I2183" i="35"/>
  <c r="J2183" i="35" s="1"/>
  <c r="L2183" i="35" s="1"/>
  <c r="I2184" i="35"/>
  <c r="J2184" i="35" s="1"/>
  <c r="L2184" i="35" s="1"/>
  <c r="I2185" i="35"/>
  <c r="J2185" i="35"/>
  <c r="L2185" i="35" s="1"/>
  <c r="I2186" i="35"/>
  <c r="J2186" i="35"/>
  <c r="L2186" i="35" s="1"/>
  <c r="I2187" i="35"/>
  <c r="J2187" i="35"/>
  <c r="L2187" i="35" s="1"/>
  <c r="I2188" i="35"/>
  <c r="J2188" i="35" s="1"/>
  <c r="L2188" i="35" s="1"/>
  <c r="I2189" i="35"/>
  <c r="J2189" i="35" s="1"/>
  <c r="L2189" i="35" s="1"/>
  <c r="I2190" i="35"/>
  <c r="J2190" i="35" s="1"/>
  <c r="L2190" i="35" s="1"/>
  <c r="I2191" i="35"/>
  <c r="J2191" i="35" s="1"/>
  <c r="L2191" i="35" s="1"/>
  <c r="I2192" i="35"/>
  <c r="J2192" i="35" s="1"/>
  <c r="L2192" i="35" s="1"/>
  <c r="I2193" i="35"/>
  <c r="J2193" i="35"/>
  <c r="L2193" i="35" s="1"/>
  <c r="I2194" i="35"/>
  <c r="J2194" i="35"/>
  <c r="L2194" i="35" s="1"/>
  <c r="I2195" i="35"/>
  <c r="J2195" i="35"/>
  <c r="L2195" i="35" s="1"/>
  <c r="I2196" i="35"/>
  <c r="J2196" i="35" s="1"/>
  <c r="L2196" i="35" s="1"/>
  <c r="I2197" i="35"/>
  <c r="J2197" i="35" s="1"/>
  <c r="L2197" i="35" s="1"/>
  <c r="I2198" i="35"/>
  <c r="J2198" i="35" s="1"/>
  <c r="L2198" i="35" s="1"/>
  <c r="I2199" i="35"/>
  <c r="J2199" i="35" s="1"/>
  <c r="L2199" i="35" s="1"/>
  <c r="I2200" i="35"/>
  <c r="J2200" i="35" s="1"/>
  <c r="L2200" i="35" s="1"/>
  <c r="I2201" i="35"/>
  <c r="J2201" i="35"/>
  <c r="L2201" i="35" s="1"/>
  <c r="I2202" i="35"/>
  <c r="J2202" i="35"/>
  <c r="L2202" i="35" s="1"/>
  <c r="I2203" i="35"/>
  <c r="J2203" i="35"/>
  <c r="L2203" i="35" s="1"/>
  <c r="I2204" i="35"/>
  <c r="J2204" i="35" s="1"/>
  <c r="L2204" i="35" s="1"/>
  <c r="I2205" i="35"/>
  <c r="J2205" i="35" s="1"/>
  <c r="L2205" i="35" s="1"/>
  <c r="I2206" i="35"/>
  <c r="J2206" i="35" s="1"/>
  <c r="L2206" i="35" s="1"/>
  <c r="I2207" i="35"/>
  <c r="J2207" i="35" s="1"/>
  <c r="L2207" i="35" s="1"/>
  <c r="I2208" i="35"/>
  <c r="J2208" i="35" s="1"/>
  <c r="L2208" i="35" s="1"/>
  <c r="I2209" i="35"/>
  <c r="J2209" i="35"/>
  <c r="L2209" i="35" s="1"/>
  <c r="I2210" i="35"/>
  <c r="J2210" i="35"/>
  <c r="L2210" i="35" s="1"/>
  <c r="I2211" i="35"/>
  <c r="J2211" i="35"/>
  <c r="L2211" i="35" s="1"/>
  <c r="I2212" i="35"/>
  <c r="J2212" i="35" s="1"/>
  <c r="L2212" i="35" s="1"/>
  <c r="I2213" i="35"/>
  <c r="J2213" i="35" s="1"/>
  <c r="L2213" i="35" s="1"/>
  <c r="I2214" i="35"/>
  <c r="J2214" i="35" s="1"/>
  <c r="L2214" i="35" s="1"/>
  <c r="I2215" i="35"/>
  <c r="J2215" i="35" s="1"/>
  <c r="L2215" i="35" s="1"/>
  <c r="I2216" i="35"/>
  <c r="J2216" i="35" s="1"/>
  <c r="L2216" i="35" s="1"/>
  <c r="I2217" i="35"/>
  <c r="J2217" i="35"/>
  <c r="L2217" i="35" s="1"/>
  <c r="I2218" i="35"/>
  <c r="J2218" i="35"/>
  <c r="L2218" i="35" s="1"/>
  <c r="I2219" i="35"/>
  <c r="J2219" i="35"/>
  <c r="L2219" i="35" s="1"/>
  <c r="I2220" i="35"/>
  <c r="J2220" i="35" s="1"/>
  <c r="L2220" i="35" s="1"/>
  <c r="I2221" i="35"/>
  <c r="J2221" i="35" s="1"/>
  <c r="L2221" i="35" s="1"/>
  <c r="I2222" i="35"/>
  <c r="J2222" i="35" s="1"/>
  <c r="L2222" i="35" s="1"/>
  <c r="I2223" i="35"/>
  <c r="J2223" i="35" s="1"/>
  <c r="L2223" i="35" s="1"/>
  <c r="I2224" i="35"/>
  <c r="J2224" i="35" s="1"/>
  <c r="L2224" i="35" s="1"/>
  <c r="I2225" i="35"/>
  <c r="J2225" i="35"/>
  <c r="L2225" i="35" s="1"/>
  <c r="I2226" i="35"/>
  <c r="J2226" i="35"/>
  <c r="L2226" i="35" s="1"/>
  <c r="I2227" i="35"/>
  <c r="J2227" i="35"/>
  <c r="L2227" i="35" s="1"/>
  <c r="I2228" i="35"/>
  <c r="J2228" i="35" s="1"/>
  <c r="L2228" i="35" s="1"/>
  <c r="I2229" i="35"/>
  <c r="J2229" i="35" s="1"/>
  <c r="L2229" i="35" s="1"/>
  <c r="I2230" i="35"/>
  <c r="J2230" i="35" s="1"/>
  <c r="L2230" i="35" s="1"/>
  <c r="I2231" i="35"/>
  <c r="J2231" i="35" s="1"/>
  <c r="L2231" i="35" s="1"/>
  <c r="I2232" i="35"/>
  <c r="J2232" i="35" s="1"/>
  <c r="L2232" i="35" s="1"/>
  <c r="I2233" i="35"/>
  <c r="J2233" i="35"/>
  <c r="L2233" i="35" s="1"/>
  <c r="I2234" i="35"/>
  <c r="J2234" i="35"/>
  <c r="L2234" i="35" s="1"/>
  <c r="I2235" i="35"/>
  <c r="J2235" i="35"/>
  <c r="L2235" i="35" s="1"/>
  <c r="I2236" i="35"/>
  <c r="J2236" i="35" s="1"/>
  <c r="L2236" i="35" s="1"/>
  <c r="I2237" i="35"/>
  <c r="J2237" i="35" s="1"/>
  <c r="L2237" i="35" s="1"/>
  <c r="I2238" i="35"/>
  <c r="J2238" i="35" s="1"/>
  <c r="L2238" i="35" s="1"/>
  <c r="I2239" i="35"/>
  <c r="J2239" i="35" s="1"/>
  <c r="L2239" i="35" s="1"/>
  <c r="I2240" i="35"/>
  <c r="J2240" i="35" s="1"/>
  <c r="L2240" i="35" s="1"/>
  <c r="I2241" i="35"/>
  <c r="J2241" i="35"/>
  <c r="L2241" i="35" s="1"/>
  <c r="I2244" i="35"/>
  <c r="J2244" i="35" s="1"/>
  <c r="L2244" i="35" s="1"/>
  <c r="I2245" i="35"/>
  <c r="J2245" i="35" s="1"/>
  <c r="L2245" i="35" s="1"/>
  <c r="I2248" i="35"/>
  <c r="J2248" i="35" s="1"/>
  <c r="L2248" i="35" s="1"/>
  <c r="I2249" i="35"/>
  <c r="J2249" i="35"/>
  <c r="L2249" i="35" s="1"/>
  <c r="I2254" i="35"/>
  <c r="J2254" i="35" s="1"/>
  <c r="L2254" i="35" s="1"/>
  <c r="I2256" i="35"/>
  <c r="J2256" i="35" s="1"/>
  <c r="L2256" i="35" s="1"/>
  <c r="I2260" i="35"/>
  <c r="J2260" i="35" s="1"/>
  <c r="L2260" i="35" s="1"/>
  <c r="I2261" i="35"/>
  <c r="J2261" i="35" s="1"/>
  <c r="L2261" i="35" s="1"/>
  <c r="I2262" i="35"/>
  <c r="J2262" i="35" s="1"/>
  <c r="L2262" i="35" s="1"/>
  <c r="I2267" i="35"/>
  <c r="J2267" i="35"/>
  <c r="L2267" i="35" s="1"/>
  <c r="I2268" i="35"/>
  <c r="J2268" i="35" s="1"/>
  <c r="L2268" i="35" s="1"/>
  <c r="I2269" i="35"/>
  <c r="J2269" i="35" s="1"/>
  <c r="L2269" i="35" s="1"/>
  <c r="I2270" i="35"/>
  <c r="J2270" i="35" s="1"/>
  <c r="L2270" i="35" s="1"/>
  <c r="I2271" i="35"/>
  <c r="J2271" i="35" s="1"/>
  <c r="L2271" i="35" s="1"/>
  <c r="I2272" i="35"/>
  <c r="J2272" i="35" s="1"/>
  <c r="L2272" i="35" s="1"/>
  <c r="I2273" i="35"/>
  <c r="J2273" i="35"/>
  <c r="L2273" i="35" s="1"/>
  <c r="I2274" i="35"/>
  <c r="J2274" i="35"/>
  <c r="L2274" i="35" s="1"/>
  <c r="I2275" i="35"/>
  <c r="J2275" i="35"/>
  <c r="L2275" i="35" s="1"/>
  <c r="I2276" i="35"/>
  <c r="J2276" i="35" s="1"/>
  <c r="L2276" i="35" s="1"/>
  <c r="I2277" i="35"/>
  <c r="J2277" i="35" s="1"/>
  <c r="L2277" i="35" s="1"/>
  <c r="I2278" i="35"/>
  <c r="J2278" i="35" s="1"/>
  <c r="L2278" i="35" s="1"/>
  <c r="I2279" i="35"/>
  <c r="J2279" i="35" s="1"/>
  <c r="L2279" i="35" s="1"/>
  <c r="I2280" i="35"/>
  <c r="J2280" i="35" s="1"/>
  <c r="L2280" i="35" s="1"/>
  <c r="I2281" i="35"/>
  <c r="J2281" i="35"/>
  <c r="L2281" i="35" s="1"/>
  <c r="I2282" i="35"/>
  <c r="J2282" i="35"/>
  <c r="L2282" i="35" s="1"/>
  <c r="I2283" i="35"/>
  <c r="J2283" i="35"/>
  <c r="L2283" i="35" s="1"/>
  <c r="I2284" i="35"/>
  <c r="J2284" i="35" s="1"/>
  <c r="L2284" i="35" s="1"/>
  <c r="I2285" i="35"/>
  <c r="J2285" i="35" s="1"/>
  <c r="L2285" i="35" s="1"/>
  <c r="I2286" i="35"/>
  <c r="J2286" i="35" s="1"/>
  <c r="L2286" i="35" s="1"/>
  <c r="I2287" i="35"/>
  <c r="J2287" i="35" s="1"/>
  <c r="L2287" i="35" s="1"/>
  <c r="I2288" i="35"/>
  <c r="J2288" i="35" s="1"/>
  <c r="L2288" i="35" s="1"/>
  <c r="I2289" i="35"/>
  <c r="J2289" i="35"/>
  <c r="L2289" i="35" s="1"/>
  <c r="I2290" i="35"/>
  <c r="J2290" i="35"/>
  <c r="L2290" i="35" s="1"/>
  <c r="I2291" i="35"/>
  <c r="J2291" i="35"/>
  <c r="L2291" i="35" s="1"/>
  <c r="I2292" i="35"/>
  <c r="J2292" i="35" s="1"/>
  <c r="L2292" i="35" s="1"/>
  <c r="I2293" i="35"/>
  <c r="J2293" i="35" s="1"/>
  <c r="L2293" i="35" s="1"/>
  <c r="I2294" i="35"/>
  <c r="J2294" i="35" s="1"/>
  <c r="L2294" i="35" s="1"/>
  <c r="I2295" i="35"/>
  <c r="J2295" i="35" s="1"/>
  <c r="L2295" i="35" s="1"/>
  <c r="I2296" i="35"/>
  <c r="J2296" i="35" s="1"/>
  <c r="L2296" i="35" s="1"/>
  <c r="I2297" i="35"/>
  <c r="J2297" i="35"/>
  <c r="L2297" i="35" s="1"/>
  <c r="I2298" i="35"/>
  <c r="J2298" i="35"/>
  <c r="L2298" i="35" s="1"/>
  <c r="I2299" i="35"/>
  <c r="J2299" i="35"/>
  <c r="L2299" i="35" s="1"/>
  <c r="I2300" i="35"/>
  <c r="J2300" i="35" s="1"/>
  <c r="L2300" i="35" s="1"/>
  <c r="I2301" i="35"/>
  <c r="J2301" i="35" s="1"/>
  <c r="L2301" i="35" s="1"/>
  <c r="I2302" i="35"/>
  <c r="J2302" i="35" s="1"/>
  <c r="L2302" i="35" s="1"/>
  <c r="I2303" i="35"/>
  <c r="J2303" i="35" s="1"/>
  <c r="L2303" i="35" s="1"/>
  <c r="I2304" i="35"/>
  <c r="J2304" i="35" s="1"/>
  <c r="L2304" i="35" s="1"/>
  <c r="I2305" i="35"/>
  <c r="J2305" i="35"/>
  <c r="L2305" i="35" s="1"/>
  <c r="I2306" i="35"/>
  <c r="J2306" i="35"/>
  <c r="L2306" i="35" s="1"/>
  <c r="I2307" i="35"/>
  <c r="J2307" i="35"/>
  <c r="L2307" i="35" s="1"/>
  <c r="I2308" i="35"/>
  <c r="J2308" i="35" s="1"/>
  <c r="L2308" i="35" s="1"/>
  <c r="I2309" i="35"/>
  <c r="J2309" i="35" s="1"/>
  <c r="L2309" i="35" s="1"/>
  <c r="I2310" i="35"/>
  <c r="J2310" i="35" s="1"/>
  <c r="L2310" i="35" s="1"/>
  <c r="I2311" i="35"/>
  <c r="J2311" i="35" s="1"/>
  <c r="L2311" i="35" s="1"/>
  <c r="I2312" i="35"/>
  <c r="J2312" i="35" s="1"/>
  <c r="L2312" i="35" s="1"/>
  <c r="I2313" i="35"/>
  <c r="J2313" i="35"/>
  <c r="L2313" i="35" s="1"/>
  <c r="I2314" i="35"/>
  <c r="J2314" i="35"/>
  <c r="L2314" i="35" s="1"/>
  <c r="I2315" i="35"/>
  <c r="J2315" i="35"/>
  <c r="L2315" i="35" s="1"/>
  <c r="I2316" i="35"/>
  <c r="J2316" i="35" s="1"/>
  <c r="L2316" i="35" s="1"/>
  <c r="I2317" i="35"/>
  <c r="J2317" i="35" s="1"/>
  <c r="L2317" i="35" s="1"/>
  <c r="I2318" i="35"/>
  <c r="J2318" i="35" s="1"/>
  <c r="L2318" i="35" s="1"/>
  <c r="I2319" i="35"/>
  <c r="J2319" i="35" s="1"/>
  <c r="L2319" i="35" s="1"/>
  <c r="I2320" i="35"/>
  <c r="J2320" i="35" s="1"/>
  <c r="L2320" i="35" s="1"/>
  <c r="I2321" i="35"/>
  <c r="J2321" i="35"/>
  <c r="L2321" i="35" s="1"/>
  <c r="I2322" i="35"/>
  <c r="J2322" i="35"/>
  <c r="L2322" i="35" s="1"/>
  <c r="I2323" i="35"/>
  <c r="J2323" i="35"/>
  <c r="L2323" i="35" s="1"/>
  <c r="I2324" i="35"/>
  <c r="J2324" i="35" s="1"/>
  <c r="L2324" i="35" s="1"/>
  <c r="I2325" i="35"/>
  <c r="J2325" i="35" s="1"/>
  <c r="L2325" i="35" s="1"/>
  <c r="I2326" i="35"/>
  <c r="J2326" i="35" s="1"/>
  <c r="L2326" i="35" s="1"/>
  <c r="I2327" i="35"/>
  <c r="J2327" i="35" s="1"/>
  <c r="L2327" i="35" s="1"/>
  <c r="I2328" i="35"/>
  <c r="J2328" i="35" s="1"/>
  <c r="L2328" i="35" s="1"/>
  <c r="I2329" i="35"/>
  <c r="J2329" i="35"/>
  <c r="L2329" i="35" s="1"/>
  <c r="I2330" i="35"/>
  <c r="J2330" i="35"/>
  <c r="L2330" i="35" s="1"/>
  <c r="I2331" i="35"/>
  <c r="J2331" i="35"/>
  <c r="L2331" i="35" s="1"/>
  <c r="I2332" i="35"/>
  <c r="J2332" i="35" s="1"/>
  <c r="L2332" i="35" s="1"/>
  <c r="I2333" i="35"/>
  <c r="J2333" i="35" s="1"/>
  <c r="L2333" i="35" s="1"/>
  <c r="I2334" i="35"/>
  <c r="J2334" i="35" s="1"/>
  <c r="L2334" i="35" s="1"/>
  <c r="I2335" i="35"/>
  <c r="J2335" i="35" s="1"/>
  <c r="L2335" i="35" s="1"/>
  <c r="I2336" i="35"/>
  <c r="J2336" i="35" s="1"/>
  <c r="L2336" i="35" s="1"/>
  <c r="I2337" i="35"/>
  <c r="J2337" i="35"/>
  <c r="L2337" i="35" s="1"/>
  <c r="I2338" i="35"/>
  <c r="J2338" i="35"/>
  <c r="L2338" i="35" s="1"/>
  <c r="I2339" i="35"/>
  <c r="J2339" i="35"/>
  <c r="L2339" i="35" s="1"/>
  <c r="I2340" i="35"/>
  <c r="J2340" i="35" s="1"/>
  <c r="L2340" i="35" s="1"/>
  <c r="I2341" i="35"/>
  <c r="J2341" i="35" s="1"/>
  <c r="L2341" i="35" s="1"/>
  <c r="I2342" i="35"/>
  <c r="J2342" i="35" s="1"/>
  <c r="L2342" i="35" s="1"/>
  <c r="I2343" i="35"/>
  <c r="J2343" i="35" s="1"/>
  <c r="L2343" i="35" s="1"/>
  <c r="I2344" i="35"/>
  <c r="J2344" i="35" s="1"/>
  <c r="L2344" i="35" s="1"/>
  <c r="I2345" i="35"/>
  <c r="J2345" i="35"/>
  <c r="L2345" i="35" s="1"/>
  <c r="I2346" i="35"/>
  <c r="J2346" i="35"/>
  <c r="L2346" i="35" s="1"/>
  <c r="I2347" i="35"/>
  <c r="J2347" i="35"/>
  <c r="L2347" i="35" s="1"/>
  <c r="I2348" i="35"/>
  <c r="J2348" i="35" s="1"/>
  <c r="L2348" i="35" s="1"/>
  <c r="I2349" i="35"/>
  <c r="J2349" i="35" s="1"/>
  <c r="L2349" i="35" s="1"/>
  <c r="I2350" i="35"/>
  <c r="J2350" i="35" s="1"/>
  <c r="L2350" i="35" s="1"/>
  <c r="I2351" i="35"/>
  <c r="J2351" i="35" s="1"/>
  <c r="L2351" i="35" s="1"/>
  <c r="I2352" i="35"/>
  <c r="J2352" i="35" s="1"/>
  <c r="L2352" i="35" s="1"/>
  <c r="I2353" i="35"/>
  <c r="J2353" i="35"/>
  <c r="L2353" i="35" s="1"/>
  <c r="I2354" i="35"/>
  <c r="J2354" i="35"/>
  <c r="L2354" i="35" s="1"/>
  <c r="I2355" i="35"/>
  <c r="J2355" i="35"/>
  <c r="L2355" i="35" s="1"/>
  <c r="I2356" i="35"/>
  <c r="J2356" i="35" s="1"/>
  <c r="L2356" i="35" s="1"/>
  <c r="I2357" i="35"/>
  <c r="J2357" i="35" s="1"/>
  <c r="L2357" i="35" s="1"/>
  <c r="I2358" i="35"/>
  <c r="J2358" i="35" s="1"/>
  <c r="L2358" i="35" s="1"/>
  <c r="I2359" i="35"/>
  <c r="J2359" i="35" s="1"/>
  <c r="L2359" i="35" s="1"/>
  <c r="I2360" i="35"/>
  <c r="J2360" i="35" s="1"/>
  <c r="L2360" i="35" s="1"/>
  <c r="I2361" i="35"/>
  <c r="J2361" i="35"/>
  <c r="L2361" i="35" s="1"/>
  <c r="I2362" i="35"/>
  <c r="J2362" i="35"/>
  <c r="L2362" i="35" s="1"/>
  <c r="I2363" i="35"/>
  <c r="J2363" i="35"/>
  <c r="L2363" i="35" s="1"/>
  <c r="I2364" i="35"/>
  <c r="J2364" i="35" s="1"/>
  <c r="L2364" i="35" s="1"/>
  <c r="I2365" i="35"/>
  <c r="J2365" i="35" s="1"/>
  <c r="L2365" i="35" s="1"/>
  <c r="I2366" i="35"/>
  <c r="J2366" i="35" s="1"/>
  <c r="L2366" i="35" s="1"/>
  <c r="I2367" i="35"/>
  <c r="J2367" i="35" s="1"/>
  <c r="L2367" i="35" s="1"/>
  <c r="I2368" i="35"/>
  <c r="J2368" i="35" s="1"/>
  <c r="L2368" i="35" s="1"/>
  <c r="I2369" i="35"/>
  <c r="J2369" i="35"/>
  <c r="L2369" i="35" s="1"/>
  <c r="I2370" i="35"/>
  <c r="J2370" i="35"/>
  <c r="L2370" i="35" s="1"/>
  <c r="I2371" i="35"/>
  <c r="J2371" i="35"/>
  <c r="L2371" i="35" s="1"/>
  <c r="I2372" i="35"/>
  <c r="J2372" i="35" s="1"/>
  <c r="L2372" i="35" s="1"/>
  <c r="I2373" i="35"/>
  <c r="J2373" i="35" s="1"/>
  <c r="L2373" i="35" s="1"/>
  <c r="I2374" i="35"/>
  <c r="J2374" i="35" s="1"/>
  <c r="L2374" i="35" s="1"/>
  <c r="I2375" i="35"/>
  <c r="J2375" i="35" s="1"/>
  <c r="L2375" i="35" s="1"/>
  <c r="I2376" i="35"/>
  <c r="J2376" i="35" s="1"/>
  <c r="L2376" i="35" s="1"/>
  <c r="I2377" i="35"/>
  <c r="J2377" i="35"/>
  <c r="L2377" i="35" s="1"/>
  <c r="I2378" i="35"/>
  <c r="J2378" i="35"/>
  <c r="L2378" i="35" s="1"/>
  <c r="I2379" i="35"/>
  <c r="J2379" i="35"/>
  <c r="L2379" i="35" s="1"/>
  <c r="I2380" i="35"/>
  <c r="J2380" i="35" s="1"/>
  <c r="L2380" i="35" s="1"/>
  <c r="I2381" i="35"/>
  <c r="J2381" i="35" s="1"/>
  <c r="L2381" i="35" s="1"/>
  <c r="I2382" i="35"/>
  <c r="J2382" i="35" s="1"/>
  <c r="L2382" i="35" s="1"/>
  <c r="I2383" i="35"/>
  <c r="J2383" i="35" s="1"/>
  <c r="L2383" i="35" s="1"/>
  <c r="I2384" i="35"/>
  <c r="J2384" i="35" s="1"/>
  <c r="L2384" i="35" s="1"/>
  <c r="I2385" i="35"/>
  <c r="J2385" i="35"/>
  <c r="L2385" i="35" s="1"/>
  <c r="I2386" i="35"/>
  <c r="J2386" i="35"/>
  <c r="L2386" i="35" s="1"/>
  <c r="I2387" i="35"/>
  <c r="J2387" i="35"/>
  <c r="L2387" i="35" s="1"/>
  <c r="I2388" i="35"/>
  <c r="J2388" i="35" s="1"/>
  <c r="L2388" i="35" s="1"/>
  <c r="I2389" i="35"/>
  <c r="J2389" i="35" s="1"/>
  <c r="L2389" i="35" s="1"/>
  <c r="I2390" i="35"/>
  <c r="J2390" i="35" s="1"/>
  <c r="L2390" i="35" s="1"/>
  <c r="I2391" i="35"/>
  <c r="J2391" i="35" s="1"/>
  <c r="L2391" i="35" s="1"/>
  <c r="I2392" i="35"/>
  <c r="J2392" i="35" s="1"/>
  <c r="L2392" i="35" s="1"/>
  <c r="I2393" i="35"/>
  <c r="J2393" i="35"/>
  <c r="L2393" i="35" s="1"/>
  <c r="I2394" i="35"/>
  <c r="J2394" i="35"/>
  <c r="L2394" i="35" s="1"/>
  <c r="I2395" i="35"/>
  <c r="J2395" i="35"/>
  <c r="L2395" i="35" s="1"/>
  <c r="I2396" i="35"/>
  <c r="J2396" i="35" s="1"/>
  <c r="L2396" i="35" s="1"/>
  <c r="I2397" i="35"/>
  <c r="J2397" i="35" s="1"/>
  <c r="L2397" i="35" s="1"/>
  <c r="I2398" i="35"/>
  <c r="J2398" i="35" s="1"/>
  <c r="L2398" i="35" s="1"/>
  <c r="I2399" i="35"/>
  <c r="J2399" i="35" s="1"/>
  <c r="L2399" i="35" s="1"/>
  <c r="I2400" i="35"/>
  <c r="J2400" i="35" s="1"/>
  <c r="L2400" i="35" s="1"/>
  <c r="I2401" i="35"/>
  <c r="J2401" i="35"/>
  <c r="L2401" i="35" s="1"/>
  <c r="I2402" i="35"/>
  <c r="J2402" i="35"/>
  <c r="L2402" i="35" s="1"/>
  <c r="I2403" i="35"/>
  <c r="J2403" i="35"/>
  <c r="L2403" i="35" s="1"/>
  <c r="I2404" i="35"/>
  <c r="J2404" i="35" s="1"/>
  <c r="L2404" i="35" s="1"/>
  <c r="I2405" i="35"/>
  <c r="J2405" i="35" s="1"/>
  <c r="L2405" i="35" s="1"/>
  <c r="I2406" i="35"/>
  <c r="J2406" i="35" s="1"/>
  <c r="L2406" i="35" s="1"/>
  <c r="I2407" i="35"/>
  <c r="J2407" i="35" s="1"/>
  <c r="L2407" i="35" s="1"/>
  <c r="I2408" i="35"/>
  <c r="J2408" i="35" s="1"/>
  <c r="L2408" i="35" s="1"/>
  <c r="I2409" i="35"/>
  <c r="J2409" i="35"/>
  <c r="L2409" i="35" s="1"/>
  <c r="I2410" i="35"/>
  <c r="J2410" i="35"/>
  <c r="L2410" i="35" s="1"/>
  <c r="I2411" i="35"/>
  <c r="J2411" i="35"/>
  <c r="L2411" i="35" s="1"/>
  <c r="I2412" i="35"/>
  <c r="J2412" i="35" s="1"/>
  <c r="L2412" i="35" s="1"/>
  <c r="I2413" i="35"/>
  <c r="J2413" i="35" s="1"/>
  <c r="L2413" i="35" s="1"/>
  <c r="I2414" i="35"/>
  <c r="J2414" i="35" s="1"/>
  <c r="L2414" i="35" s="1"/>
  <c r="I2415" i="35"/>
  <c r="J2415" i="35" s="1"/>
  <c r="L2415" i="35" s="1"/>
  <c r="I2416" i="35"/>
  <c r="J2416" i="35" s="1"/>
  <c r="L2416" i="35" s="1"/>
  <c r="I2417" i="35"/>
  <c r="J2417" i="35"/>
  <c r="L2417" i="35" s="1"/>
  <c r="I2418" i="35"/>
  <c r="J2418" i="35"/>
  <c r="L2418" i="35" s="1"/>
  <c r="I2419" i="35"/>
  <c r="J2419" i="35"/>
  <c r="L2419" i="35" s="1"/>
  <c r="I2420" i="35"/>
  <c r="J2420" i="35" s="1"/>
  <c r="L2420" i="35" s="1"/>
  <c r="I2421" i="35"/>
  <c r="J2421" i="35" s="1"/>
  <c r="L2421" i="35" s="1"/>
  <c r="I2422" i="35"/>
  <c r="J2422" i="35" s="1"/>
  <c r="L2422" i="35" s="1"/>
  <c r="I2423" i="35"/>
  <c r="J2423" i="35" s="1"/>
  <c r="L2423" i="35" s="1"/>
  <c r="I2424" i="35"/>
  <c r="J2424" i="35" s="1"/>
  <c r="L2424" i="35" s="1"/>
  <c r="I2425" i="35"/>
  <c r="J2425" i="35"/>
  <c r="L2425" i="35" s="1"/>
  <c r="I2426" i="35"/>
  <c r="J2426" i="35"/>
  <c r="L2426" i="35" s="1"/>
  <c r="I2427" i="35"/>
  <c r="J2427" i="35"/>
  <c r="L2427" i="35" s="1"/>
  <c r="I2428" i="35"/>
  <c r="J2428" i="35" s="1"/>
  <c r="L2428" i="35" s="1"/>
  <c r="I2429" i="35"/>
  <c r="J2429" i="35" s="1"/>
  <c r="L2429" i="35" s="1"/>
  <c r="I2430" i="35"/>
  <c r="J2430" i="35" s="1"/>
  <c r="L2430" i="35" s="1"/>
  <c r="I2431" i="35"/>
  <c r="J2431" i="35" s="1"/>
  <c r="L2431" i="35" s="1"/>
  <c r="I2432" i="35"/>
  <c r="J2432" i="35" s="1"/>
  <c r="L2432" i="35" s="1"/>
  <c r="I2433" i="35"/>
  <c r="J2433" i="35"/>
  <c r="L2433" i="35" s="1"/>
  <c r="I2434" i="35"/>
  <c r="J2434" i="35"/>
  <c r="L2434" i="35" s="1"/>
  <c r="I2435" i="35"/>
  <c r="J2435" i="35"/>
  <c r="L2435" i="35" s="1"/>
  <c r="I2436" i="35"/>
  <c r="J2436" i="35" s="1"/>
  <c r="L2436" i="35" s="1"/>
  <c r="I2437" i="35"/>
  <c r="J2437" i="35" s="1"/>
  <c r="L2437" i="35" s="1"/>
  <c r="I2438" i="35"/>
  <c r="J2438" i="35" s="1"/>
  <c r="L2438" i="35" s="1"/>
  <c r="I2439" i="35"/>
  <c r="J2439" i="35" s="1"/>
  <c r="L2439" i="35" s="1"/>
  <c r="I2440" i="35"/>
  <c r="J2440" i="35" s="1"/>
  <c r="L2440" i="35" s="1"/>
  <c r="I2441" i="35"/>
  <c r="J2441" i="35"/>
  <c r="L2441" i="35" s="1"/>
  <c r="I2442" i="35"/>
  <c r="J2442" i="35"/>
  <c r="L2442" i="35" s="1"/>
  <c r="I2443" i="35"/>
  <c r="J2443" i="35"/>
  <c r="L2443" i="35" s="1"/>
  <c r="I2444" i="35"/>
  <c r="J2444" i="35" s="1"/>
  <c r="L2444" i="35" s="1"/>
  <c r="I2445" i="35"/>
  <c r="J2445" i="35" s="1"/>
  <c r="L2445" i="35" s="1"/>
  <c r="I2446" i="35"/>
  <c r="J2446" i="35" s="1"/>
  <c r="L2446" i="35" s="1"/>
  <c r="I2447" i="35"/>
  <c r="J2447" i="35" s="1"/>
  <c r="L2447" i="35" s="1"/>
  <c r="I2448" i="35"/>
  <c r="J2448" i="35" s="1"/>
  <c r="L2448" i="35" s="1"/>
  <c r="I2449" i="35"/>
  <c r="J2449" i="35"/>
  <c r="L2449" i="35" s="1"/>
  <c r="I2450" i="35"/>
  <c r="J2450" i="35"/>
  <c r="L2450" i="35" s="1"/>
  <c r="I2451" i="35"/>
  <c r="J2451" i="35"/>
  <c r="L2451" i="35" s="1"/>
  <c r="I2452" i="35"/>
  <c r="J2452" i="35" s="1"/>
  <c r="L2452" i="35" s="1"/>
  <c r="I2453" i="35"/>
  <c r="J2453" i="35" s="1"/>
  <c r="L2453" i="35" s="1"/>
  <c r="I2454" i="35"/>
  <c r="J2454" i="35" s="1"/>
  <c r="L2454" i="35" s="1"/>
  <c r="I2455" i="35"/>
  <c r="J2455" i="35" s="1"/>
  <c r="L2455" i="35" s="1"/>
  <c r="I2456" i="35"/>
  <c r="J2456" i="35" s="1"/>
  <c r="L2456" i="35" s="1"/>
  <c r="I2457" i="35"/>
  <c r="J2457" i="35"/>
  <c r="L2457" i="35" s="1"/>
  <c r="I2458" i="35"/>
  <c r="J2458" i="35"/>
  <c r="L2458" i="35" s="1"/>
  <c r="I2459" i="35"/>
  <c r="J2459" i="35"/>
  <c r="L2459" i="35" s="1"/>
  <c r="I2460" i="35"/>
  <c r="J2460" i="35" s="1"/>
  <c r="L2460" i="35" s="1"/>
  <c r="I2461" i="35"/>
  <c r="J2461" i="35" s="1"/>
  <c r="L2461" i="35" s="1"/>
  <c r="I2462" i="35"/>
  <c r="J2462" i="35" s="1"/>
  <c r="L2462" i="35" s="1"/>
  <c r="I2463" i="35"/>
  <c r="J2463" i="35" s="1"/>
  <c r="L2463" i="35" s="1"/>
  <c r="I2464" i="35"/>
  <c r="J2464" i="35" s="1"/>
  <c r="L2464" i="35" s="1"/>
  <c r="I2465" i="35"/>
  <c r="J2465" i="35"/>
  <c r="L2465" i="35" s="1"/>
  <c r="I2466" i="35"/>
  <c r="J2466" i="35"/>
  <c r="L2466" i="35" s="1"/>
  <c r="I2467" i="35"/>
  <c r="J2467" i="35"/>
  <c r="L2467" i="35" s="1"/>
  <c r="I2468" i="35"/>
  <c r="J2468" i="35" s="1"/>
  <c r="L2468" i="35" s="1"/>
  <c r="I2469" i="35"/>
  <c r="J2469" i="35" s="1"/>
  <c r="L2469" i="35" s="1"/>
  <c r="I2470" i="35"/>
  <c r="J2470" i="35" s="1"/>
  <c r="L2470" i="35" s="1"/>
  <c r="I2471" i="35"/>
  <c r="J2471" i="35" s="1"/>
  <c r="L2471" i="35" s="1"/>
  <c r="I2472" i="35"/>
  <c r="J2472" i="35" s="1"/>
  <c r="L2472" i="35" s="1"/>
  <c r="I2473" i="35"/>
  <c r="J2473" i="35"/>
  <c r="L2473" i="35" s="1"/>
  <c r="I2474" i="35"/>
  <c r="J2474" i="35"/>
  <c r="L2474" i="35" s="1"/>
  <c r="I2475" i="35"/>
  <c r="J2475" i="35"/>
  <c r="L2475" i="35" s="1"/>
  <c r="I2476" i="35"/>
  <c r="J2476" i="35" s="1"/>
  <c r="L2476" i="35" s="1"/>
  <c r="I2477" i="35"/>
  <c r="J2477" i="35" s="1"/>
  <c r="L2477" i="35" s="1"/>
  <c r="I2478" i="35"/>
  <c r="J2478" i="35" s="1"/>
  <c r="L2478" i="35" s="1"/>
  <c r="I2479" i="35"/>
  <c r="J2479" i="35" s="1"/>
  <c r="L2479" i="35" s="1"/>
  <c r="I2480" i="35"/>
  <c r="J2480" i="35" s="1"/>
  <c r="L2480" i="35" s="1"/>
  <c r="I2481" i="35"/>
  <c r="J2481" i="35"/>
  <c r="L2481" i="35" s="1"/>
  <c r="I2482" i="35"/>
  <c r="J2482" i="35"/>
  <c r="L2482" i="35" s="1"/>
  <c r="I2483" i="35"/>
  <c r="J2483" i="35"/>
  <c r="L2483" i="35" s="1"/>
  <c r="I2484" i="35"/>
  <c r="J2484" i="35" s="1"/>
  <c r="L2484" i="35" s="1"/>
  <c r="I2485" i="35"/>
  <c r="J2485" i="35" s="1"/>
  <c r="L2485" i="35" s="1"/>
  <c r="I2486" i="35"/>
  <c r="J2486" i="35" s="1"/>
  <c r="L2486" i="35" s="1"/>
  <c r="I2487" i="35"/>
  <c r="J2487" i="35" s="1"/>
  <c r="L2487" i="35" s="1"/>
  <c r="I2488" i="35"/>
  <c r="J2488" i="35" s="1"/>
  <c r="L2488" i="35" s="1"/>
  <c r="I2489" i="35"/>
  <c r="J2489" i="35"/>
  <c r="L2489" i="35" s="1"/>
  <c r="I2490" i="35"/>
  <c r="J2490" i="35"/>
  <c r="L2490" i="35" s="1"/>
  <c r="I2491" i="35"/>
  <c r="J2491" i="35"/>
  <c r="L2491" i="35" s="1"/>
  <c r="I2492" i="35"/>
  <c r="J2492" i="35" s="1"/>
  <c r="L2492" i="35" s="1"/>
  <c r="I2493" i="35"/>
  <c r="J2493" i="35" s="1"/>
  <c r="L2493" i="35" s="1"/>
  <c r="I2494" i="35"/>
  <c r="J2494" i="35" s="1"/>
  <c r="L2494" i="35" s="1"/>
  <c r="I2495" i="35"/>
  <c r="J2495" i="35" s="1"/>
  <c r="L2495" i="35" s="1"/>
  <c r="I2496" i="35"/>
  <c r="J2496" i="35" s="1"/>
  <c r="L2496" i="35" s="1"/>
  <c r="I2497" i="35"/>
  <c r="J2497" i="35"/>
  <c r="L2497" i="35" s="1"/>
  <c r="I2498" i="35"/>
  <c r="J2498" i="35"/>
  <c r="L2498" i="35" s="1"/>
  <c r="I2499" i="35"/>
  <c r="J2499" i="35"/>
  <c r="L2499" i="35" s="1"/>
  <c r="I2500" i="35"/>
  <c r="J2500" i="35" s="1"/>
  <c r="L2500" i="35" s="1"/>
  <c r="I2501" i="35"/>
  <c r="J2501" i="35" s="1"/>
  <c r="L2501" i="35" s="1"/>
  <c r="I2502" i="35"/>
  <c r="J2502" i="35" s="1"/>
  <c r="L2502" i="35" s="1"/>
  <c r="I2503" i="35"/>
  <c r="J2503" i="35" s="1"/>
  <c r="L2503" i="35" s="1"/>
  <c r="I2504" i="35"/>
  <c r="J2504" i="35" s="1"/>
  <c r="L2504" i="35"/>
  <c r="I2505" i="35"/>
  <c r="J2505" i="35"/>
  <c r="L2505" i="35" s="1"/>
  <c r="I2506" i="35"/>
  <c r="J2506" i="35"/>
  <c r="L2506" i="35" s="1"/>
  <c r="I2507" i="35"/>
  <c r="J2507" i="35"/>
  <c r="L2507" i="35" s="1"/>
  <c r="I2508" i="35"/>
  <c r="J2508" i="35" s="1"/>
  <c r="L2508" i="35" s="1"/>
  <c r="I2509" i="35"/>
  <c r="J2509" i="35" s="1"/>
  <c r="L2509" i="35" s="1"/>
  <c r="I2510" i="35"/>
  <c r="J2510" i="35" s="1"/>
  <c r="L2510" i="35" s="1"/>
  <c r="I2511" i="35"/>
  <c r="J2511" i="35" s="1"/>
  <c r="L2511" i="35" s="1"/>
  <c r="I2512" i="35"/>
  <c r="J2512" i="35" s="1"/>
  <c r="L2512" i="35" s="1"/>
  <c r="I2513" i="35"/>
  <c r="J2513" i="35"/>
  <c r="L2513" i="35" s="1"/>
  <c r="I2514" i="35"/>
  <c r="J2514" i="35"/>
  <c r="L2514" i="35" s="1"/>
  <c r="I2515" i="35"/>
  <c r="J2515" i="35"/>
  <c r="L2515" i="35" s="1"/>
  <c r="I2516" i="35"/>
  <c r="J2516" i="35" s="1"/>
  <c r="L2516" i="35" s="1"/>
  <c r="I2517" i="35"/>
  <c r="J2517" i="35" s="1"/>
  <c r="L2517" i="35" s="1"/>
  <c r="I2518" i="35"/>
  <c r="J2518" i="35" s="1"/>
  <c r="L2518" i="35" s="1"/>
  <c r="I2519" i="35"/>
  <c r="J2519" i="35" s="1"/>
  <c r="L2519" i="35" s="1"/>
  <c r="I2520" i="35"/>
  <c r="J2520" i="35" s="1"/>
  <c r="L2520" i="35"/>
  <c r="I2521" i="35"/>
  <c r="J2521" i="35"/>
  <c r="L2521" i="35" s="1"/>
  <c r="I2522" i="35"/>
  <c r="J2522" i="35"/>
  <c r="L2522" i="35" s="1"/>
  <c r="I2523" i="35"/>
  <c r="J2523" i="35"/>
  <c r="L2523" i="35" s="1"/>
  <c r="I2524" i="35"/>
  <c r="J2524" i="35" s="1"/>
  <c r="L2524" i="35" s="1"/>
  <c r="I2525" i="35"/>
  <c r="J2525" i="35" s="1"/>
  <c r="L2525" i="35" s="1"/>
  <c r="I2526" i="35"/>
  <c r="J2526" i="35" s="1"/>
  <c r="L2526" i="35" s="1"/>
  <c r="I2527" i="35"/>
  <c r="J2527" i="35" s="1"/>
  <c r="L2527" i="35" s="1"/>
  <c r="I2528" i="35"/>
  <c r="J2528" i="35" s="1"/>
  <c r="L2528" i="35" s="1"/>
  <c r="I2529" i="35"/>
  <c r="J2529" i="35"/>
  <c r="L2529" i="35" s="1"/>
  <c r="I2530" i="35"/>
  <c r="J2530" i="35"/>
  <c r="L2530" i="35" s="1"/>
  <c r="I2531" i="35"/>
  <c r="J2531" i="35"/>
  <c r="L2531" i="35" s="1"/>
  <c r="I2532" i="35"/>
  <c r="J2532" i="35" s="1"/>
  <c r="L2532" i="35" s="1"/>
  <c r="I2533" i="35"/>
  <c r="J2533" i="35" s="1"/>
  <c r="L2533" i="35" s="1"/>
  <c r="I2534" i="35"/>
  <c r="J2534" i="35" s="1"/>
  <c r="L2534" i="35" s="1"/>
  <c r="I2535" i="35"/>
  <c r="J2535" i="35" s="1"/>
  <c r="L2535" i="35" s="1"/>
  <c r="I2536" i="35"/>
  <c r="J2536" i="35" s="1"/>
  <c r="L2536" i="35"/>
  <c r="I2537" i="35"/>
  <c r="J2537" i="35"/>
  <c r="L2537" i="35" s="1"/>
  <c r="I2538" i="35"/>
  <c r="J2538" i="35"/>
  <c r="L2538" i="35" s="1"/>
  <c r="I2539" i="35"/>
  <c r="J2539" i="35"/>
  <c r="L2539" i="35" s="1"/>
  <c r="I2540" i="35"/>
  <c r="J2540" i="35" s="1"/>
  <c r="L2540" i="35" s="1"/>
  <c r="I2541" i="35"/>
  <c r="J2541" i="35" s="1"/>
  <c r="L2541" i="35" s="1"/>
  <c r="I2542" i="35"/>
  <c r="J2542" i="35" s="1"/>
  <c r="L2542" i="35"/>
  <c r="I2543" i="35"/>
  <c r="J2543" i="35" s="1"/>
  <c r="L2543" i="35" s="1"/>
  <c r="I2544" i="35"/>
  <c r="J2544" i="35" s="1"/>
  <c r="L2544" i="35"/>
  <c r="I2545" i="35"/>
  <c r="J2545" i="35"/>
  <c r="L2545" i="35" s="1"/>
  <c r="I2546" i="35"/>
  <c r="J2546" i="35"/>
  <c r="L2546" i="35" s="1"/>
  <c r="I2547" i="35"/>
  <c r="J2547" i="35"/>
  <c r="L2547" i="35" s="1"/>
  <c r="I2548" i="35"/>
  <c r="J2548" i="35" s="1"/>
  <c r="L2548" i="35" s="1"/>
  <c r="I2549" i="35"/>
  <c r="J2549" i="35" s="1"/>
  <c r="L2549" i="35" s="1"/>
  <c r="I2550" i="35"/>
  <c r="J2550" i="35" s="1"/>
  <c r="L2550" i="35" s="1"/>
  <c r="I2551" i="35"/>
  <c r="J2551" i="35" s="1"/>
  <c r="L2551" i="35"/>
  <c r="I2552" i="35"/>
  <c r="J2552" i="35" s="1"/>
  <c r="L2552" i="35" s="1"/>
  <c r="I2553" i="35"/>
  <c r="J2553" i="35"/>
  <c r="L2553" i="35" s="1"/>
  <c r="I2554" i="35"/>
  <c r="J2554" i="35"/>
  <c r="L2554" i="35" s="1"/>
  <c r="I2555" i="35"/>
  <c r="J2555" i="35"/>
  <c r="L2555" i="35" s="1"/>
  <c r="I2556" i="35"/>
  <c r="J2556" i="35" s="1"/>
  <c r="L2556" i="35" s="1"/>
  <c r="I2557" i="35"/>
  <c r="J2557" i="35" s="1"/>
  <c r="L2557" i="35" s="1"/>
  <c r="I2558" i="35"/>
  <c r="J2558" i="35" s="1"/>
  <c r="L2558" i="35"/>
  <c r="I2559" i="35"/>
  <c r="J2559" i="35" s="1"/>
  <c r="L2559" i="35" s="1"/>
  <c r="I2560" i="35"/>
  <c r="J2560" i="35" s="1"/>
  <c r="L2560" i="35"/>
  <c r="I2561" i="35"/>
  <c r="J2561" i="35"/>
  <c r="L2561" i="35" s="1"/>
  <c r="I2562" i="35"/>
  <c r="J2562" i="35"/>
  <c r="L2562" i="35" s="1"/>
  <c r="I2563" i="35"/>
  <c r="J2563" i="35"/>
  <c r="L2563" i="35" s="1"/>
  <c r="I2564" i="35"/>
  <c r="J2564" i="35" s="1"/>
  <c r="L2564" i="35" s="1"/>
  <c r="I2565" i="35"/>
  <c r="J2565" i="35"/>
  <c r="L2565" i="35" s="1"/>
  <c r="I2566" i="35"/>
  <c r="J2566" i="35" s="1"/>
  <c r="L2566" i="35" s="1"/>
  <c r="I2567" i="35"/>
  <c r="J2567" i="35" s="1"/>
  <c r="L2567" i="35" s="1"/>
  <c r="I2568" i="35"/>
  <c r="J2568" i="35" s="1"/>
  <c r="L2568" i="35" s="1"/>
  <c r="I2569" i="35"/>
  <c r="J2569" i="35"/>
  <c r="L2569" i="35" s="1"/>
  <c r="I2570" i="35"/>
  <c r="J2570" i="35"/>
  <c r="L2570" i="35" s="1"/>
  <c r="I2571" i="35"/>
  <c r="J2571" i="35"/>
  <c r="L2571" i="35"/>
  <c r="I2572" i="35"/>
  <c r="J2572" i="35" s="1"/>
  <c r="L2572" i="35" s="1"/>
  <c r="I2573" i="35"/>
  <c r="J2573" i="35"/>
  <c r="L2573" i="35" s="1"/>
  <c r="I2574" i="35"/>
  <c r="J2574" i="35" s="1"/>
  <c r="L2574" i="35" s="1"/>
  <c r="I2575" i="35"/>
  <c r="J2575" i="35" s="1"/>
  <c r="L2575" i="35"/>
  <c r="I2576" i="35"/>
  <c r="J2576" i="35" s="1"/>
  <c r="L2576" i="35" s="1"/>
  <c r="I2577" i="35"/>
  <c r="J2577" i="35" s="1"/>
  <c r="L2577" i="35" s="1"/>
  <c r="I2578" i="35"/>
  <c r="J2578" i="35"/>
  <c r="L2578" i="35"/>
  <c r="I2579" i="35"/>
  <c r="J2579" i="35"/>
  <c r="L2579" i="35"/>
  <c r="I2580" i="35"/>
  <c r="J2580" i="35" s="1"/>
  <c r="L2580" i="35" s="1"/>
  <c r="I2581" i="35"/>
  <c r="J2581" i="35"/>
  <c r="L2581" i="35"/>
  <c r="I2582" i="35"/>
  <c r="J2582" i="35" s="1"/>
  <c r="L2582" i="35" s="1"/>
  <c r="I2583" i="35"/>
  <c r="J2583" i="35" s="1"/>
  <c r="L2583" i="35" s="1"/>
  <c r="I2584" i="35"/>
  <c r="J2584" i="35"/>
  <c r="L2584" i="35"/>
  <c r="I2585" i="35"/>
  <c r="J2585" i="35" s="1"/>
  <c r="L2585" i="35" s="1"/>
  <c r="I2586" i="35"/>
  <c r="J2586" i="35"/>
  <c r="L2586" i="35"/>
  <c r="I2587" i="35"/>
  <c r="J2587" i="35"/>
  <c r="L2587" i="35" s="1"/>
  <c r="I2588" i="35"/>
  <c r="J2588" i="35"/>
  <c r="L2588" i="35" s="1"/>
  <c r="I2589" i="35"/>
  <c r="J2589" i="35" s="1"/>
  <c r="L2589" i="35" s="1"/>
  <c r="I2590" i="35"/>
  <c r="J2590" i="35"/>
  <c r="L2590" i="35" s="1"/>
  <c r="I2591" i="35"/>
  <c r="J2591" i="35" s="1"/>
  <c r="L2591" i="35"/>
  <c r="I2592" i="35"/>
  <c r="J2592" i="35" s="1"/>
  <c r="L2592" i="35" s="1"/>
  <c r="I2593" i="35"/>
  <c r="J2593" i="35"/>
  <c r="L2593" i="35" s="1"/>
  <c r="I2594" i="35"/>
  <c r="J2594" i="35"/>
  <c r="L2594" i="35" s="1"/>
  <c r="I2595" i="35"/>
  <c r="J2595" i="35" s="1"/>
  <c r="L2595" i="35" s="1"/>
  <c r="I2596" i="35"/>
  <c r="J2596" i="35" s="1"/>
  <c r="L2596" i="35" s="1"/>
  <c r="I2597" i="35"/>
  <c r="J2597" i="35"/>
  <c r="L2597" i="35" s="1"/>
  <c r="I2598" i="35"/>
  <c r="J2598" i="35" s="1"/>
  <c r="L2598" i="35" s="1"/>
  <c r="I2599" i="35"/>
  <c r="J2599" i="35" s="1"/>
  <c r="L2599" i="35" s="1"/>
  <c r="I2600" i="35"/>
  <c r="J2600" i="35"/>
  <c r="L2600" i="35" s="1"/>
  <c r="I2601" i="35"/>
  <c r="J2601" i="35" s="1"/>
  <c r="L2601" i="35" s="1"/>
  <c r="I2602" i="35"/>
  <c r="J2602" i="35"/>
  <c r="L2602" i="35" s="1"/>
  <c r="I2603" i="35"/>
  <c r="J2603" i="35" s="1"/>
  <c r="L2603" i="35" s="1"/>
  <c r="I2604" i="35"/>
  <c r="J2604" i="35"/>
  <c r="L2604" i="35" s="1"/>
  <c r="I2605" i="35"/>
  <c r="J2605" i="35" s="1"/>
  <c r="L2605" i="35" s="1"/>
  <c r="I2606" i="35"/>
  <c r="J2606" i="35" s="1"/>
  <c r="L2606" i="35" s="1"/>
  <c r="I2607" i="35"/>
  <c r="J2607" i="35" s="1"/>
  <c r="L2607" i="35"/>
  <c r="I2608" i="35"/>
  <c r="J2608" i="35" s="1"/>
  <c r="L2608" i="35" s="1"/>
  <c r="I2609" i="35"/>
  <c r="J2609" i="35" s="1"/>
  <c r="L2609" i="35" s="1"/>
  <c r="I2610" i="35"/>
  <c r="J2610" i="35"/>
  <c r="L2610" i="35"/>
  <c r="I2611" i="35"/>
  <c r="J2611" i="35" s="1"/>
  <c r="L2611" i="35" s="1"/>
  <c r="I2612" i="35"/>
  <c r="J2612" i="35" s="1"/>
  <c r="L2612" i="35" s="1"/>
  <c r="I2613" i="35"/>
  <c r="J2613" i="35"/>
  <c r="L2613" i="35"/>
  <c r="I2614" i="35"/>
  <c r="J2614" i="35" s="1"/>
  <c r="L2614" i="35" s="1"/>
  <c r="I2615" i="35"/>
  <c r="J2615" i="35" s="1"/>
  <c r="L2615" i="35" s="1"/>
  <c r="I2616" i="35"/>
  <c r="J2616" i="35"/>
  <c r="L2616" i="35" s="1"/>
  <c r="I2617" i="35"/>
  <c r="J2617" i="35"/>
  <c r="L2617" i="35"/>
  <c r="I2618" i="35"/>
  <c r="J2618" i="35" s="1"/>
  <c r="L2618" i="35" s="1"/>
  <c r="I2619" i="35"/>
  <c r="J2619" i="35" s="1"/>
  <c r="L2619" i="35" s="1"/>
  <c r="I2620" i="35"/>
  <c r="J2620" i="35"/>
  <c r="L2620" i="35" s="1"/>
  <c r="I2621" i="35"/>
  <c r="J2621" i="35"/>
  <c r="L2621" i="35"/>
  <c r="I2622" i="35"/>
  <c r="J2622" i="35" s="1"/>
  <c r="L2622" i="35" s="1"/>
  <c r="I2628" i="35"/>
  <c r="J2628" i="35"/>
  <c r="L2628" i="35" s="1"/>
  <c r="I2629" i="35"/>
  <c r="J2629" i="35"/>
  <c r="L2629" i="35"/>
  <c r="I2630" i="35"/>
  <c r="J2630" i="35" s="1"/>
  <c r="L2630" i="35" s="1"/>
  <c r="I2631" i="35"/>
  <c r="J2631" i="35" s="1"/>
  <c r="L2631" i="35" s="1"/>
  <c r="I2632" i="35"/>
  <c r="J2632" i="35"/>
  <c r="L2632" i="35" s="1"/>
  <c r="I2633" i="35"/>
  <c r="J2633" i="35"/>
  <c r="L2633" i="35"/>
  <c r="I2634" i="35"/>
  <c r="J2634" i="35" s="1"/>
  <c r="L2634" i="35" s="1"/>
  <c r="I2635" i="35"/>
  <c r="J2635" i="35" s="1"/>
  <c r="L2635" i="35" s="1"/>
  <c r="I2636" i="35"/>
  <c r="J2636" i="35"/>
  <c r="L2636" i="35" s="1"/>
  <c r="I2637" i="35"/>
  <c r="J2637" i="35"/>
  <c r="L2637" i="35"/>
  <c r="I2638" i="35"/>
  <c r="J2638" i="35" s="1"/>
  <c r="L2638" i="35" s="1"/>
  <c r="I2639" i="35"/>
  <c r="J2639" i="35" s="1"/>
  <c r="L2639" i="35" s="1"/>
  <c r="I2640" i="35"/>
  <c r="J2640" i="35"/>
  <c r="L2640" i="35" s="1"/>
  <c r="I2641" i="35"/>
  <c r="J2641" i="35"/>
  <c r="L2641" i="35"/>
  <c r="I2642" i="35"/>
  <c r="J2642" i="35" s="1"/>
  <c r="L2642" i="35" s="1"/>
  <c r="I2643" i="35"/>
  <c r="J2643" i="35" s="1"/>
  <c r="L2643" i="35" s="1"/>
  <c r="I2644" i="35"/>
  <c r="J2644" i="35"/>
  <c r="L2644" i="35" s="1"/>
  <c r="I2645" i="35"/>
  <c r="J2645" i="35"/>
  <c r="L2645" i="35"/>
  <c r="I2646" i="35"/>
  <c r="J2646" i="35" s="1"/>
  <c r="L2646" i="35" s="1"/>
  <c r="I2647" i="35"/>
  <c r="J2647" i="35" s="1"/>
  <c r="L2647" i="35" s="1"/>
  <c r="I2648" i="35"/>
  <c r="J2648" i="35"/>
  <c r="L2648" i="35" s="1"/>
  <c r="I2649" i="35"/>
  <c r="J2649" i="35"/>
  <c r="L2649" i="35"/>
  <c r="I2650" i="35"/>
  <c r="J2650" i="35" s="1"/>
  <c r="L2650" i="35" s="1"/>
  <c r="I2651" i="35"/>
  <c r="J2651" i="35" s="1"/>
  <c r="L2651" i="35" s="1"/>
  <c r="I2652" i="35"/>
  <c r="J2652" i="35"/>
  <c r="L2652" i="35" s="1"/>
  <c r="I2653" i="35"/>
  <c r="J2653" i="35"/>
  <c r="L2653" i="35"/>
  <c r="I2654" i="35"/>
  <c r="J2654" i="35" s="1"/>
  <c r="L2654" i="35" s="1"/>
  <c r="I2655" i="35"/>
  <c r="J2655" i="35" s="1"/>
  <c r="L2655" i="35" s="1"/>
  <c r="I2656" i="35"/>
  <c r="J2656" i="35"/>
  <c r="L2656" i="35" s="1"/>
  <c r="I2657" i="35"/>
  <c r="J2657" i="35"/>
  <c r="L2657" i="35"/>
  <c r="I2658" i="35"/>
  <c r="J2658" i="35" s="1"/>
  <c r="L2658" i="35" s="1"/>
  <c r="I2659" i="35"/>
  <c r="J2659" i="35" s="1"/>
  <c r="L2659" i="35" s="1"/>
  <c r="I2660" i="35"/>
  <c r="J2660" i="35"/>
  <c r="L2660" i="35" s="1"/>
  <c r="I2661" i="35"/>
  <c r="J2661" i="35"/>
  <c r="L2661" i="35"/>
  <c r="I2662" i="35"/>
  <c r="J2662" i="35" s="1"/>
  <c r="L2662" i="35" s="1"/>
  <c r="I2663" i="35"/>
  <c r="J2663" i="35" s="1"/>
  <c r="L2663" i="35" s="1"/>
  <c r="I2664" i="35"/>
  <c r="J2664" i="35"/>
  <c r="L2664" i="35" s="1"/>
  <c r="I2665" i="35"/>
  <c r="J2665" i="35"/>
  <c r="L2665" i="35"/>
  <c r="I2666" i="35"/>
  <c r="J2666" i="35" s="1"/>
  <c r="L2666" i="35" s="1"/>
  <c r="I2667" i="35"/>
  <c r="J2667" i="35" s="1"/>
  <c r="L2667" i="35" s="1"/>
  <c r="I2668" i="35"/>
  <c r="J2668" i="35"/>
  <c r="L2668" i="35" s="1"/>
  <c r="I2669" i="35"/>
  <c r="J2669" i="35"/>
  <c r="L2669" i="35"/>
  <c r="I2670" i="35"/>
  <c r="J2670" i="35" s="1"/>
  <c r="L2670" i="35" s="1"/>
  <c r="I2671" i="35"/>
  <c r="J2671" i="35" s="1"/>
  <c r="L2671" i="35" s="1"/>
  <c r="I2672" i="35"/>
  <c r="J2672" i="35"/>
  <c r="L2672" i="35" s="1"/>
  <c r="I2673" i="35"/>
  <c r="J2673" i="35"/>
  <c r="L2673" i="35"/>
  <c r="I2674" i="35"/>
  <c r="J2674" i="35" s="1"/>
  <c r="L2674" i="35" s="1"/>
  <c r="I2675" i="35"/>
  <c r="J2675" i="35" s="1"/>
  <c r="L2675" i="35" s="1"/>
  <c r="I2676" i="35"/>
  <c r="J2676" i="35"/>
  <c r="L2676" i="35" s="1"/>
  <c r="I2677" i="35"/>
  <c r="J2677" i="35"/>
  <c r="L2677" i="35"/>
  <c r="I2678" i="35"/>
  <c r="J2678" i="35" s="1"/>
  <c r="L2678" i="35" s="1"/>
  <c r="I2679" i="35"/>
  <c r="J2679" i="35" s="1"/>
  <c r="L2679" i="35" s="1"/>
  <c r="I2680" i="35"/>
  <c r="J2680" i="35"/>
  <c r="L2680" i="35" s="1"/>
  <c r="I2681" i="35"/>
  <c r="J2681" i="35"/>
  <c r="L2681" i="35"/>
  <c r="I2682" i="35"/>
  <c r="J2682" i="35" s="1"/>
  <c r="L2682" i="35" s="1"/>
  <c r="I2683" i="35"/>
  <c r="J2683" i="35" s="1"/>
  <c r="L2683" i="35" s="1"/>
  <c r="I2684" i="35"/>
  <c r="J2684" i="35"/>
  <c r="L2684" i="35" s="1"/>
  <c r="I2685" i="35"/>
  <c r="J2685" i="35"/>
  <c r="L2685" i="35"/>
  <c r="I2686" i="35"/>
  <c r="J2686" i="35" s="1"/>
  <c r="L2686" i="35" s="1"/>
  <c r="I2687" i="35"/>
  <c r="J2687" i="35" s="1"/>
  <c r="L2687" i="35" s="1"/>
  <c r="I2688" i="35"/>
  <c r="J2688" i="35"/>
  <c r="L2688" i="35" s="1"/>
  <c r="I2689" i="35"/>
  <c r="J2689" i="35"/>
  <c r="L2689" i="35"/>
  <c r="I2690" i="35"/>
  <c r="J2690" i="35" s="1"/>
  <c r="L2690" i="35" s="1"/>
  <c r="I2691" i="35"/>
  <c r="J2691" i="35" s="1"/>
  <c r="L2691" i="35" s="1"/>
  <c r="I2692" i="35"/>
  <c r="J2692" i="35"/>
  <c r="L2692" i="35" s="1"/>
  <c r="I2693" i="35"/>
  <c r="J2693" i="35"/>
  <c r="L2693" i="35"/>
  <c r="I2694" i="35"/>
  <c r="J2694" i="35" s="1"/>
  <c r="L2694" i="35" s="1"/>
  <c r="I2695" i="35"/>
  <c r="J2695" i="35" s="1"/>
  <c r="L2695" i="35" s="1"/>
  <c r="I2696" i="35"/>
  <c r="J2696" i="35"/>
  <c r="L2696" i="35" s="1"/>
  <c r="I2697" i="35"/>
  <c r="J2697" i="35"/>
  <c r="L2697" i="35"/>
  <c r="I2698" i="35"/>
  <c r="J2698" i="35" s="1"/>
  <c r="L2698" i="35" s="1"/>
  <c r="I2699" i="35"/>
  <c r="J2699" i="35" s="1"/>
  <c r="L2699" i="35" s="1"/>
  <c r="I2700" i="35"/>
  <c r="J2700" i="35"/>
  <c r="L2700" i="35" s="1"/>
  <c r="I2701" i="35"/>
  <c r="J2701" i="35"/>
  <c r="L2701" i="35"/>
  <c r="I2702" i="35"/>
  <c r="J2702" i="35" s="1"/>
  <c r="L2702" i="35" s="1"/>
  <c r="I2703" i="35"/>
  <c r="J2703" i="35" s="1"/>
  <c r="L2703" i="35" s="1"/>
  <c r="I2704" i="35"/>
  <c r="J2704" i="35"/>
  <c r="L2704" i="35" s="1"/>
  <c r="I2705" i="35"/>
  <c r="J2705" i="35"/>
  <c r="L2705" i="35"/>
  <c r="I2706" i="35"/>
  <c r="J2706" i="35" s="1"/>
  <c r="L2706" i="35" s="1"/>
  <c r="I2707" i="35"/>
  <c r="J2707" i="35" s="1"/>
  <c r="L2707" i="35" s="1"/>
  <c r="I2708" i="35"/>
  <c r="J2708" i="35"/>
  <c r="L2708" i="35" s="1"/>
  <c r="I2709" i="35"/>
  <c r="J2709" i="35"/>
  <c r="L2709" i="35"/>
  <c r="I2710" i="35"/>
  <c r="J2710" i="35" s="1"/>
  <c r="L2710" i="35" s="1"/>
  <c r="I2711" i="35"/>
  <c r="J2711" i="35" s="1"/>
  <c r="L2711" i="35" s="1"/>
  <c r="I2712" i="35"/>
  <c r="J2712" i="35"/>
  <c r="L2712" i="35" s="1"/>
  <c r="I2713" i="35"/>
  <c r="J2713" i="35"/>
  <c r="L2713" i="35"/>
  <c r="I2714" i="35"/>
  <c r="J2714" i="35" s="1"/>
  <c r="L2714" i="35" s="1"/>
  <c r="I2715" i="35"/>
  <c r="J2715" i="35" s="1"/>
  <c r="L2715" i="35" s="1"/>
  <c r="I2716" i="35"/>
  <c r="J2716" i="35"/>
  <c r="L2716" i="35" s="1"/>
  <c r="I2717" i="35"/>
  <c r="J2717" i="35"/>
  <c r="L2717" i="35"/>
  <c r="I2718" i="35"/>
  <c r="J2718" i="35" s="1"/>
  <c r="L2718" i="35" s="1"/>
  <c r="I2719" i="35"/>
  <c r="J2719" i="35" s="1"/>
  <c r="L2719" i="35" s="1"/>
  <c r="I2726" i="35"/>
  <c r="J2726" i="35" s="1"/>
  <c r="L2726" i="35" s="1"/>
  <c r="I2727" i="35"/>
  <c r="J2727" i="35" s="1"/>
  <c r="L2727" i="35" s="1"/>
  <c r="I2728" i="35"/>
  <c r="J2728" i="35"/>
  <c r="L2728" i="35" s="1"/>
  <c r="I2729" i="35"/>
  <c r="J2729" i="35"/>
  <c r="L2729" i="35"/>
  <c r="I2730" i="35"/>
  <c r="J2730" i="35" s="1"/>
  <c r="L2730" i="35" s="1"/>
  <c r="I2731" i="35"/>
  <c r="J2731" i="35" s="1"/>
  <c r="L2731" i="35" s="1"/>
  <c r="I2732" i="35"/>
  <c r="J2732" i="35"/>
  <c r="L2732" i="35" s="1"/>
  <c r="I2733" i="35"/>
  <c r="J2733" i="35"/>
  <c r="L2733" i="35"/>
  <c r="I2734" i="35"/>
  <c r="J2734" i="35" s="1"/>
  <c r="L2734" i="35" s="1"/>
  <c r="I2735" i="35"/>
  <c r="J2735" i="35" s="1"/>
  <c r="L2735" i="35" s="1"/>
  <c r="I2736" i="35"/>
  <c r="J2736" i="35"/>
  <c r="L2736" i="35" s="1"/>
  <c r="I2737" i="35"/>
  <c r="J2737" i="35"/>
  <c r="L2737" i="35"/>
  <c r="I2738" i="35"/>
  <c r="J2738" i="35" s="1"/>
  <c r="L2738" i="35" s="1"/>
  <c r="I2739" i="35"/>
  <c r="J2739" i="35" s="1"/>
  <c r="L2739" i="35" s="1"/>
  <c r="I2740" i="35"/>
  <c r="J2740" i="35"/>
  <c r="L2740" i="35" s="1"/>
  <c r="I2741" i="35"/>
  <c r="J2741" i="35"/>
  <c r="L2741" i="35"/>
  <c r="I2742" i="35"/>
  <c r="J2742" i="35" s="1"/>
  <c r="L2742" i="35" s="1"/>
  <c r="I2743" i="35"/>
  <c r="J2743" i="35" s="1"/>
  <c r="L2743" i="35" s="1"/>
  <c r="I2744" i="35"/>
  <c r="J2744" i="35"/>
  <c r="L2744" i="35" s="1"/>
  <c r="I2745" i="35"/>
  <c r="J2745" i="35"/>
  <c r="L2745" i="35"/>
  <c r="I2746" i="35"/>
  <c r="J2746" i="35" s="1"/>
  <c r="L2746" i="35" s="1"/>
  <c r="I2747" i="35"/>
  <c r="J2747" i="35" s="1"/>
  <c r="L2747" i="35" s="1"/>
  <c r="I2748" i="35"/>
  <c r="J2748" i="35"/>
  <c r="L2748" i="35" s="1"/>
  <c r="I2749" i="35"/>
  <c r="J2749" i="35"/>
  <c r="L2749" i="35"/>
  <c r="I2750" i="35"/>
  <c r="J2750" i="35" s="1"/>
  <c r="L2750" i="35" s="1"/>
  <c r="I2751" i="35"/>
  <c r="J2751" i="35" s="1"/>
  <c r="L2751" i="35" s="1"/>
  <c r="I2752" i="35"/>
  <c r="J2752" i="35"/>
  <c r="L2752" i="35" s="1"/>
  <c r="I2753" i="35"/>
  <c r="J2753" i="35"/>
  <c r="L2753" i="35"/>
  <c r="I2754" i="35"/>
  <c r="J2754" i="35" s="1"/>
  <c r="L2754" i="35" s="1"/>
  <c r="I2755" i="35"/>
  <c r="J2755" i="35" s="1"/>
  <c r="L2755" i="35" s="1"/>
  <c r="I2756" i="35"/>
  <c r="J2756" i="35"/>
  <c r="L2756" i="35" s="1"/>
  <c r="I2757" i="35"/>
  <c r="J2757" i="35"/>
  <c r="L2757" i="35"/>
  <c r="I2758" i="35"/>
  <c r="J2758" i="35" s="1"/>
  <c r="L2758" i="35" s="1"/>
  <c r="I2759" i="35"/>
  <c r="J2759" i="35" s="1"/>
  <c r="L2759" i="35" s="1"/>
  <c r="I2760" i="35"/>
  <c r="J2760" i="35"/>
  <c r="L2760" i="35" s="1"/>
  <c r="I2761" i="35"/>
  <c r="J2761" i="35"/>
  <c r="L2761" i="35"/>
  <c r="I2762" i="35"/>
  <c r="J2762" i="35" s="1"/>
  <c r="L2762" i="35" s="1"/>
  <c r="I2763" i="35"/>
  <c r="J2763" i="35" s="1"/>
  <c r="L2763" i="35" s="1"/>
  <c r="I2764" i="35"/>
  <c r="J2764" i="35"/>
  <c r="L2764" i="35" s="1"/>
  <c r="I2765" i="35"/>
  <c r="J2765" i="35"/>
  <c r="L2765" i="35"/>
  <c r="I2766" i="35"/>
  <c r="J2766" i="35" s="1"/>
  <c r="L2766" i="35" s="1"/>
  <c r="I2767" i="35"/>
  <c r="J2767" i="35" s="1"/>
  <c r="L2767" i="35" s="1"/>
  <c r="I2768" i="35"/>
  <c r="J2768" i="35"/>
  <c r="L2768" i="35" s="1"/>
  <c r="I2769" i="35"/>
  <c r="J2769" i="35"/>
  <c r="L2769" i="35"/>
  <c r="I2770" i="35"/>
  <c r="J2770" i="35" s="1"/>
  <c r="L2770" i="35" s="1"/>
  <c r="I2771" i="35"/>
  <c r="J2771" i="35" s="1"/>
  <c r="L2771" i="35" s="1"/>
  <c r="I2772" i="35"/>
  <c r="J2772" i="35"/>
  <c r="L2772" i="35" s="1"/>
  <c r="I2773" i="35"/>
  <c r="J2773" i="35"/>
  <c r="L2773" i="35"/>
  <c r="I2774" i="35"/>
  <c r="J2774" i="35" s="1"/>
  <c r="L2774" i="35" s="1"/>
  <c r="I2775" i="35"/>
  <c r="J2775" i="35" s="1"/>
  <c r="L2775" i="35" s="1"/>
  <c r="I2776" i="35"/>
  <c r="J2776" i="35"/>
  <c r="L2776" i="35" s="1"/>
  <c r="I2777" i="35"/>
  <c r="J2777" i="35"/>
  <c r="L2777" i="35"/>
  <c r="I2778" i="35"/>
  <c r="J2778" i="35" s="1"/>
  <c r="L2778" i="35" s="1"/>
  <c r="I2779" i="35"/>
  <c r="J2779" i="35" s="1"/>
  <c r="L2779" i="35" s="1"/>
  <c r="I2780" i="35"/>
  <c r="J2780" i="35"/>
  <c r="L2780" i="35" s="1"/>
  <c r="I2781" i="35"/>
  <c r="J2781" i="35"/>
  <c r="L2781" i="35"/>
  <c r="I2782" i="35"/>
  <c r="J2782" i="35" s="1"/>
  <c r="L2782" i="35" s="1"/>
  <c r="I2783" i="35"/>
  <c r="J2783" i="35" s="1"/>
  <c r="L2783" i="35" s="1"/>
  <c r="I2784" i="35"/>
  <c r="J2784" i="35"/>
  <c r="L2784" i="35" s="1"/>
  <c r="I2785" i="35"/>
  <c r="J2785" i="35"/>
  <c r="L2785" i="35"/>
  <c r="I2786" i="35"/>
  <c r="J2786" i="35" s="1"/>
  <c r="L2786" i="35" s="1"/>
  <c r="I2787" i="35"/>
  <c r="J2787" i="35" s="1"/>
  <c r="L2787" i="35" s="1"/>
  <c r="I2788" i="35"/>
  <c r="J2788" i="35"/>
  <c r="L2788" i="35" s="1"/>
  <c r="I2789" i="35"/>
  <c r="J2789" i="35"/>
  <c r="L2789" i="35"/>
  <c r="I2790" i="35"/>
  <c r="J2790" i="35" s="1"/>
  <c r="L2790" i="35" s="1"/>
  <c r="I2791" i="35"/>
  <c r="J2791" i="35" s="1"/>
  <c r="L2791" i="35" s="1"/>
  <c r="I2792" i="35"/>
  <c r="J2792" i="35"/>
  <c r="L2792" i="35" s="1"/>
  <c r="I2793" i="35"/>
  <c r="J2793" i="35"/>
  <c r="L2793" i="35"/>
  <c r="I2794" i="35"/>
  <c r="J2794" i="35" s="1"/>
  <c r="L2794" i="35" s="1"/>
  <c r="I2795" i="35"/>
  <c r="J2795" i="35" s="1"/>
  <c r="L2795" i="35" s="1"/>
  <c r="I2796" i="35"/>
  <c r="J2796" i="35"/>
  <c r="L2796" i="35" s="1"/>
  <c r="I2797" i="35"/>
  <c r="J2797" i="35"/>
  <c r="L2797" i="35"/>
  <c r="I2798" i="35"/>
  <c r="J2798" i="35" s="1"/>
  <c r="L2798" i="35" s="1"/>
  <c r="I2799" i="35"/>
  <c r="J2799" i="35" s="1"/>
  <c r="L2799" i="35" s="1"/>
  <c r="I2800" i="35"/>
  <c r="J2800" i="35"/>
  <c r="L2800" i="35" s="1"/>
  <c r="I2801" i="35"/>
  <c r="J2801" i="35"/>
  <c r="L2801" i="35"/>
  <c r="I2802" i="35"/>
  <c r="J2802" i="35" s="1"/>
  <c r="L2802" i="35" s="1"/>
  <c r="I2803" i="35"/>
  <c r="J2803" i="35" s="1"/>
  <c r="L2803" i="35" s="1"/>
  <c r="I2804" i="35"/>
  <c r="J2804" i="35"/>
  <c r="L2804" i="35" s="1"/>
  <c r="I2805" i="35"/>
  <c r="J2805" i="35"/>
  <c r="L2805" i="35"/>
  <c r="I2806" i="35"/>
  <c r="J2806" i="35" s="1"/>
  <c r="L2806" i="35" s="1"/>
  <c r="I2807" i="35"/>
  <c r="J2807" i="35" s="1"/>
  <c r="L2807" i="35" s="1"/>
  <c r="I2808" i="35"/>
  <c r="J2808" i="35"/>
  <c r="L2808" i="35" s="1"/>
  <c r="I2809" i="35"/>
  <c r="J2809" i="35"/>
  <c r="L2809" i="35"/>
  <c r="I2810" i="35"/>
  <c r="J2810" i="35" s="1"/>
  <c r="L2810" i="35" s="1"/>
  <c r="I2811" i="35"/>
  <c r="J2811" i="35" s="1"/>
  <c r="L2811" i="35" s="1"/>
  <c r="I2812" i="35"/>
  <c r="J2812" i="35"/>
  <c r="L2812" i="35" s="1"/>
  <c r="I2813" i="35"/>
  <c r="J2813" i="35"/>
  <c r="L2813" i="35"/>
  <c r="I2814" i="35"/>
  <c r="J2814" i="35" s="1"/>
  <c r="L2814" i="35" s="1"/>
  <c r="I2815" i="35"/>
  <c r="J2815" i="35" s="1"/>
  <c r="L2815" i="35" s="1"/>
  <c r="I2816" i="35"/>
  <c r="J2816" i="35"/>
  <c r="L2816" i="35" s="1"/>
  <c r="I2817" i="35"/>
  <c r="J2817" i="35"/>
  <c r="L2817" i="35"/>
  <c r="I2818" i="35"/>
  <c r="J2818" i="35" s="1"/>
  <c r="L2818" i="35" s="1"/>
  <c r="I2819" i="35"/>
  <c r="J2819" i="35" s="1"/>
  <c r="L2819" i="35" s="1"/>
  <c r="I2820" i="35"/>
  <c r="J2820" i="35" s="1"/>
  <c r="L2820" i="35" s="1"/>
  <c r="I2821" i="35"/>
  <c r="J2821" i="35"/>
  <c r="L2821" i="35"/>
  <c r="I2822" i="35"/>
  <c r="J2822" i="35" s="1"/>
  <c r="L2822" i="35" s="1"/>
  <c r="I2823" i="35"/>
  <c r="J2823" i="35" s="1"/>
  <c r="L2823" i="35" s="1"/>
  <c r="I2824" i="35"/>
  <c r="J2824" i="35"/>
  <c r="L2824" i="35" s="1"/>
  <c r="I2827" i="35"/>
  <c r="J2827" i="35" s="1"/>
  <c r="L2827" i="35" s="1"/>
  <c r="I2828" i="35"/>
  <c r="J2828" i="35" s="1"/>
  <c r="L2828" i="35" s="1"/>
  <c r="I2829" i="35"/>
  <c r="J2829" i="35"/>
  <c r="L2829" i="35"/>
  <c r="I2830" i="35"/>
  <c r="J2830" i="35" s="1"/>
  <c r="L2830" i="35" s="1"/>
  <c r="I2831" i="35"/>
  <c r="J2831" i="35" s="1"/>
  <c r="L2831" i="35" s="1"/>
  <c r="I2832" i="35"/>
  <c r="J2832" i="35"/>
  <c r="L2832" i="35" s="1"/>
  <c r="I2833" i="35"/>
  <c r="J2833" i="35"/>
  <c r="L2833" i="35"/>
  <c r="I2834" i="35"/>
  <c r="J2834" i="35" s="1"/>
  <c r="L2834" i="35" s="1"/>
  <c r="I2835" i="35"/>
  <c r="J2835" i="35" s="1"/>
  <c r="L2835" i="35" s="1"/>
  <c r="I2836" i="35"/>
  <c r="J2836" i="35" s="1"/>
  <c r="L2836" i="35" s="1"/>
  <c r="I2837" i="35"/>
  <c r="J2837" i="35"/>
  <c r="L2837" i="35"/>
  <c r="I2838" i="35"/>
  <c r="J2838" i="35" s="1"/>
  <c r="L2838" i="35" s="1"/>
  <c r="I2839" i="35"/>
  <c r="J2839" i="35" s="1"/>
  <c r="L2839" i="35" s="1"/>
  <c r="I2840" i="35"/>
  <c r="J2840" i="35"/>
  <c r="L2840" i="35" s="1"/>
  <c r="I2841" i="35"/>
  <c r="J2841" i="35"/>
  <c r="L2841" i="35"/>
  <c r="I2842" i="35"/>
  <c r="J2842" i="35" s="1"/>
  <c r="L2842" i="35" s="1"/>
  <c r="I2843" i="35"/>
  <c r="J2843" i="35" s="1"/>
  <c r="L2843" i="35" s="1"/>
  <c r="I2844" i="35"/>
  <c r="J2844" i="35" s="1"/>
  <c r="L2844" i="35" s="1"/>
  <c r="I2845" i="35"/>
  <c r="J2845" i="35"/>
  <c r="L2845" i="35"/>
  <c r="I2846" i="35"/>
  <c r="J2846" i="35" s="1"/>
  <c r="L2846" i="35" s="1"/>
  <c r="I2847" i="35"/>
  <c r="J2847" i="35" s="1"/>
  <c r="L2847" i="35" s="1"/>
  <c r="I2848" i="35"/>
  <c r="J2848" i="35"/>
  <c r="L2848" i="35" s="1"/>
  <c r="I2855" i="35"/>
  <c r="J2855" i="35" s="1"/>
  <c r="L2855" i="35" s="1"/>
  <c r="I2856" i="35"/>
  <c r="J2856" i="35"/>
  <c r="L2856" i="35" s="1"/>
  <c r="I2857" i="35"/>
  <c r="J2857" i="35"/>
  <c r="L2857" i="35" s="1"/>
  <c r="I2858" i="35"/>
  <c r="J2858" i="35" s="1"/>
  <c r="L2858" i="35" s="1"/>
  <c r="I2859" i="35"/>
  <c r="J2859" i="35" s="1"/>
  <c r="L2859" i="35" s="1"/>
  <c r="I2860" i="35"/>
  <c r="J2860" i="35" s="1"/>
  <c r="L2860" i="35" s="1"/>
  <c r="I2861" i="35"/>
  <c r="J2861" i="35"/>
  <c r="L2861" i="35"/>
  <c r="I2862" i="35"/>
  <c r="J2862" i="35" s="1"/>
  <c r="L2862" i="35" s="1"/>
  <c r="I2863" i="35"/>
  <c r="J2863" i="35" s="1"/>
  <c r="L2863" i="35" s="1"/>
  <c r="I2864" i="35"/>
  <c r="J2864" i="35"/>
  <c r="L2864" i="35" s="1"/>
  <c r="I2865" i="35"/>
  <c r="J2865" i="35"/>
  <c r="L2865" i="35" s="1"/>
  <c r="I2866" i="35"/>
  <c r="J2866" i="35" s="1"/>
  <c r="L2866" i="35" s="1"/>
  <c r="I2867" i="35"/>
  <c r="J2867" i="35" s="1"/>
  <c r="L2867" i="35" s="1"/>
  <c r="I2868" i="35"/>
  <c r="J2868" i="35" s="1"/>
  <c r="L2868" i="35" s="1"/>
  <c r="I2869" i="35"/>
  <c r="J2869" i="35"/>
  <c r="L2869" i="35"/>
  <c r="I2870" i="35"/>
  <c r="J2870" i="35" s="1"/>
  <c r="L2870" i="35" s="1"/>
  <c r="I2871" i="35"/>
  <c r="J2871" i="35" s="1"/>
  <c r="L2871" i="35" s="1"/>
  <c r="I2872" i="35"/>
  <c r="J2872" i="35"/>
  <c r="L2872" i="35" s="1"/>
  <c r="I2873" i="35"/>
  <c r="J2873" i="35"/>
  <c r="L2873" i="35" s="1"/>
  <c r="I2874" i="35"/>
  <c r="J2874" i="35" s="1"/>
  <c r="L2874" i="35" s="1"/>
  <c r="I2875" i="35"/>
  <c r="J2875" i="35" s="1"/>
  <c r="L2875" i="35" s="1"/>
  <c r="I2876" i="35"/>
  <c r="J2876" i="35" s="1"/>
  <c r="L2876" i="35" s="1"/>
  <c r="I2877" i="35"/>
  <c r="J2877" i="35"/>
  <c r="L2877" i="35"/>
  <c r="I2878" i="35"/>
  <c r="J2878" i="35" s="1"/>
  <c r="L2878" i="35" s="1"/>
  <c r="I2879" i="35"/>
  <c r="J2879" i="35" s="1"/>
  <c r="L2879" i="35" s="1"/>
  <c r="I2880" i="35"/>
  <c r="J2880" i="35"/>
  <c r="L2880" i="35" s="1"/>
  <c r="I2881" i="35"/>
  <c r="J2881" i="35"/>
  <c r="L2881" i="35" s="1"/>
  <c r="I2882" i="35"/>
  <c r="J2882" i="35" s="1"/>
  <c r="L2882" i="35" s="1"/>
  <c r="I2883" i="35"/>
  <c r="J2883" i="35" s="1"/>
  <c r="L2883" i="35" s="1"/>
  <c r="I2884" i="35"/>
  <c r="J2884" i="35" s="1"/>
  <c r="L2884" i="35" s="1"/>
  <c r="I2885" i="35"/>
  <c r="J2885" i="35"/>
  <c r="L2885" i="35"/>
  <c r="I2886" i="35"/>
  <c r="J2886" i="35" s="1"/>
  <c r="L2886" i="35" s="1"/>
  <c r="I2887" i="35"/>
  <c r="J2887" i="35" s="1"/>
  <c r="L2887" i="35" s="1"/>
  <c r="I2888" i="35"/>
  <c r="J2888" i="35"/>
  <c r="L2888" i="35" s="1"/>
  <c r="I2889" i="35"/>
  <c r="J2889" i="35"/>
  <c r="L2889" i="35" s="1"/>
  <c r="I2890" i="35"/>
  <c r="J2890" i="35" s="1"/>
  <c r="L2890" i="35" s="1"/>
  <c r="I2891" i="35"/>
  <c r="J2891" i="35" s="1"/>
  <c r="L2891" i="35" s="1"/>
  <c r="I2892" i="35"/>
  <c r="J2892" i="35" s="1"/>
  <c r="L2892" i="35" s="1"/>
  <c r="I2893" i="35"/>
  <c r="J2893" i="35"/>
  <c r="L2893" i="35"/>
  <c r="I2894" i="35"/>
  <c r="J2894" i="35" s="1"/>
  <c r="L2894" i="35" s="1"/>
  <c r="I2895" i="35"/>
  <c r="J2895" i="35" s="1"/>
  <c r="L2895" i="35" s="1"/>
  <c r="I2896" i="35"/>
  <c r="J2896" i="35"/>
  <c r="L2896" i="35" s="1"/>
  <c r="I2897" i="35"/>
  <c r="J2897" i="35"/>
  <c r="L2897" i="35" s="1"/>
  <c r="I2898" i="35"/>
  <c r="J2898" i="35" s="1"/>
  <c r="L2898" i="35" s="1"/>
  <c r="I2899" i="35"/>
  <c r="J2899" i="35" s="1"/>
  <c r="L2899" i="35" s="1"/>
  <c r="I2900" i="35"/>
  <c r="J2900" i="35" s="1"/>
  <c r="L2900" i="35" s="1"/>
  <c r="I2901" i="35"/>
  <c r="J2901" i="35"/>
  <c r="L2901" i="35"/>
  <c r="I2902" i="35"/>
  <c r="J2902" i="35" s="1"/>
  <c r="L2902" i="35" s="1"/>
  <c r="I2903" i="35"/>
  <c r="J2903" i="35" s="1"/>
  <c r="L2903" i="35" s="1"/>
  <c r="I2904" i="35"/>
  <c r="J2904" i="35"/>
  <c r="L2904" i="35" s="1"/>
  <c r="I2905" i="35"/>
  <c r="J2905" i="35"/>
  <c r="L2905" i="35" s="1"/>
  <c r="I2906" i="35"/>
  <c r="J2906" i="35" s="1"/>
  <c r="L2906" i="35" s="1"/>
  <c r="I2907" i="35"/>
  <c r="J2907" i="35" s="1"/>
  <c r="L2907" i="35" s="1"/>
  <c r="I2908" i="35"/>
  <c r="J2908" i="35" s="1"/>
  <c r="L2908" i="35" s="1"/>
  <c r="I2909" i="35"/>
  <c r="J2909" i="35"/>
  <c r="L2909" i="35"/>
  <c r="I2910" i="35"/>
  <c r="J2910" i="35" s="1"/>
  <c r="L2910" i="35" s="1"/>
  <c r="I2911" i="35"/>
  <c r="J2911" i="35" s="1"/>
  <c r="L2911" i="35" s="1"/>
  <c r="I2912" i="35"/>
  <c r="J2912" i="35"/>
  <c r="L2912" i="35" s="1"/>
  <c r="I2913" i="35"/>
  <c r="J2913" i="35"/>
  <c r="L2913" i="35" s="1"/>
  <c r="I2914" i="35"/>
  <c r="J2914" i="35" s="1"/>
  <c r="L2914" i="35" s="1"/>
  <c r="I2915" i="35"/>
  <c r="J2915" i="35" s="1"/>
  <c r="L2915" i="35" s="1"/>
  <c r="I2916" i="35"/>
  <c r="J2916" i="35" s="1"/>
  <c r="L2916" i="35" s="1"/>
  <c r="I2917" i="35"/>
  <c r="J2917" i="35"/>
  <c r="L2917" i="35"/>
  <c r="I2918" i="35"/>
  <c r="J2918" i="35" s="1"/>
  <c r="L2918" i="35" s="1"/>
  <c r="I2919" i="35"/>
  <c r="J2919" i="35" s="1"/>
  <c r="L2919" i="35" s="1"/>
  <c r="I2920" i="35"/>
  <c r="J2920" i="35"/>
  <c r="L2920" i="35" s="1"/>
  <c r="I2921" i="35"/>
  <c r="J2921" i="35"/>
  <c r="L2921" i="35" s="1"/>
  <c r="I2922" i="35"/>
  <c r="J2922" i="35" s="1"/>
  <c r="L2922" i="35" s="1"/>
  <c r="I2923" i="35"/>
  <c r="J2923" i="35" s="1"/>
  <c r="L2923" i="35" s="1"/>
  <c r="I2924" i="35"/>
  <c r="J2924" i="35" s="1"/>
  <c r="L2924" i="35" s="1"/>
  <c r="I2925" i="35"/>
  <c r="J2925" i="35"/>
  <c r="L2925" i="35"/>
  <c r="I2926" i="35"/>
  <c r="J2926" i="35" s="1"/>
  <c r="L2926" i="35" s="1"/>
  <c r="I2927" i="35"/>
  <c r="J2927" i="35" s="1"/>
  <c r="L2927" i="35" s="1"/>
  <c r="I2928" i="35"/>
  <c r="J2928" i="35"/>
  <c r="L2928" i="35" s="1"/>
  <c r="I2929" i="35"/>
  <c r="J2929" i="35"/>
  <c r="L2929" i="35" s="1"/>
  <c r="I2930" i="35"/>
  <c r="J2930" i="35" s="1"/>
  <c r="L2930" i="35" s="1"/>
  <c r="I2931" i="35"/>
  <c r="J2931" i="35" s="1"/>
  <c r="L2931" i="35" s="1"/>
  <c r="I2932" i="35"/>
  <c r="J2932" i="35" s="1"/>
  <c r="L2932" i="35" s="1"/>
  <c r="I2933" i="35"/>
  <c r="J2933" i="35"/>
  <c r="L2933" i="35"/>
  <c r="I2934" i="35"/>
  <c r="J2934" i="35" s="1"/>
  <c r="L2934" i="35" s="1"/>
  <c r="I2935" i="35"/>
  <c r="J2935" i="35" s="1"/>
  <c r="L2935" i="35" s="1"/>
  <c r="I2936" i="35"/>
  <c r="J2936" i="35"/>
  <c r="L2936" i="35" s="1"/>
  <c r="I2937" i="35"/>
  <c r="J2937" i="35"/>
  <c r="L2937" i="35" s="1"/>
  <c r="I2938" i="35"/>
  <c r="J2938" i="35" s="1"/>
  <c r="L2938" i="35" s="1"/>
  <c r="I2939" i="35"/>
  <c r="J2939" i="35" s="1"/>
  <c r="L2939" i="35" s="1"/>
  <c r="I2940" i="35"/>
  <c r="J2940" i="35" s="1"/>
  <c r="L2940" i="35" s="1"/>
  <c r="I2941" i="35"/>
  <c r="J2941" i="35"/>
  <c r="L2941" i="35"/>
  <c r="I2942" i="35"/>
  <c r="J2942" i="35" s="1"/>
  <c r="L2942" i="35" s="1"/>
  <c r="I2943" i="35"/>
  <c r="J2943" i="35" s="1"/>
  <c r="L2943" i="35" s="1"/>
  <c r="I2944" i="35"/>
  <c r="J2944" i="35"/>
  <c r="L2944" i="35" s="1"/>
  <c r="I2945" i="35"/>
  <c r="J2945" i="35"/>
  <c r="L2945" i="35" s="1"/>
  <c r="I2946" i="35"/>
  <c r="J2946" i="35" s="1"/>
  <c r="L2946" i="35" s="1"/>
  <c r="I2947" i="35"/>
  <c r="J2947" i="35" s="1"/>
  <c r="L2947" i="35" s="1"/>
  <c r="I2948" i="35"/>
  <c r="J2948" i="35" s="1"/>
  <c r="L2948" i="35" s="1"/>
  <c r="I2949" i="35"/>
  <c r="J2949" i="35"/>
  <c r="L2949" i="35"/>
  <c r="I2950" i="35"/>
  <c r="J2950" i="35" s="1"/>
  <c r="L2950" i="35" s="1"/>
  <c r="I2960" i="35"/>
  <c r="J2960" i="35"/>
  <c r="L2960" i="35" s="1"/>
  <c r="I2961" i="35"/>
  <c r="J2961" i="35"/>
  <c r="L2961" i="35" s="1"/>
  <c r="I2962" i="35"/>
  <c r="J2962" i="35" s="1"/>
  <c r="L2962" i="35" s="1"/>
  <c r="I2963" i="35"/>
  <c r="J2963" i="35" s="1"/>
  <c r="L2963" i="35" s="1"/>
  <c r="I2964" i="35"/>
  <c r="J2964" i="35" s="1"/>
  <c r="L2964" i="35" s="1"/>
  <c r="I2965" i="35"/>
  <c r="J2965" i="35"/>
  <c r="L2965" i="35"/>
  <c r="I2966" i="35"/>
  <c r="J2966" i="35" s="1"/>
  <c r="L2966" i="35" s="1"/>
  <c r="I2967" i="35"/>
  <c r="J2967" i="35" s="1"/>
  <c r="L2967" i="35" s="1"/>
  <c r="I2968" i="35"/>
  <c r="J2968" i="35"/>
  <c r="L2968" i="35" s="1"/>
  <c r="I2969" i="35"/>
  <c r="J2969" i="35"/>
  <c r="L2969" i="35" s="1"/>
  <c r="I2970" i="35"/>
  <c r="J2970" i="35" s="1"/>
  <c r="L2970" i="35" s="1"/>
  <c r="I2971" i="35"/>
  <c r="J2971" i="35" s="1"/>
  <c r="L2971" i="35" s="1"/>
  <c r="I2972" i="35"/>
  <c r="J2972" i="35" s="1"/>
  <c r="L2972" i="35" s="1"/>
  <c r="I2973" i="35"/>
  <c r="J2973" i="35"/>
  <c r="L2973" i="35"/>
  <c r="I2974" i="35"/>
  <c r="J2974" i="35" s="1"/>
  <c r="L2974" i="35" s="1"/>
  <c r="I2975" i="35"/>
  <c r="J2975" i="35" s="1"/>
  <c r="L2975" i="35" s="1"/>
  <c r="I2976" i="35"/>
  <c r="J2976" i="35"/>
  <c r="L2976" i="35" s="1"/>
  <c r="I2977" i="35"/>
  <c r="J2977" i="35"/>
  <c r="L2977" i="35" s="1"/>
  <c r="I2978" i="35"/>
  <c r="J2978" i="35" s="1"/>
  <c r="L2978" i="35" s="1"/>
  <c r="I2979" i="35"/>
  <c r="J2979" i="35" s="1"/>
  <c r="L2979" i="35" s="1"/>
  <c r="I2980" i="35"/>
  <c r="J2980" i="35" s="1"/>
  <c r="L2980" i="35" s="1"/>
  <c r="I2981" i="35"/>
  <c r="J2981" i="35"/>
  <c r="L2981" i="35"/>
  <c r="I2982" i="35"/>
  <c r="J2982" i="35" s="1"/>
  <c r="L2982" i="35" s="1"/>
  <c r="I2983" i="35"/>
  <c r="J2983" i="35" s="1"/>
  <c r="L2983" i="35" s="1"/>
  <c r="I2984" i="35"/>
  <c r="J2984" i="35"/>
  <c r="L2984" i="35" s="1"/>
  <c r="I2985" i="35"/>
  <c r="J2985" i="35"/>
  <c r="L2985" i="35" s="1"/>
  <c r="I2986" i="35"/>
  <c r="J2986" i="35" s="1"/>
  <c r="L2986" i="35" s="1"/>
  <c r="I2987" i="35"/>
  <c r="J2987" i="35" s="1"/>
  <c r="L2987" i="35" s="1"/>
  <c r="I2988" i="35"/>
  <c r="J2988" i="35" s="1"/>
  <c r="L2988" i="35" s="1"/>
  <c r="I2989" i="35"/>
  <c r="J2989" i="35"/>
  <c r="L2989" i="35"/>
  <c r="I2990" i="35"/>
  <c r="J2990" i="35" s="1"/>
  <c r="L2990" i="35" s="1"/>
  <c r="I2991" i="35"/>
  <c r="J2991" i="35" s="1"/>
  <c r="L2991" i="35" s="1"/>
  <c r="I2992" i="35"/>
  <c r="J2992" i="35"/>
  <c r="L2992" i="35" s="1"/>
  <c r="I2993" i="35"/>
  <c r="J2993" i="35"/>
  <c r="L2993" i="35" s="1"/>
  <c r="I2994" i="35"/>
  <c r="J2994" i="35" s="1"/>
  <c r="L2994" i="35" s="1"/>
  <c r="I2995" i="35"/>
  <c r="J2995" i="35" s="1"/>
  <c r="L2995" i="35" s="1"/>
  <c r="I2996" i="35"/>
  <c r="J2996" i="35" s="1"/>
  <c r="L2996" i="35" s="1"/>
  <c r="I2997" i="35"/>
  <c r="J2997" i="35"/>
  <c r="L2997" i="35"/>
  <c r="I2998" i="35"/>
  <c r="J2998" i="35" s="1"/>
  <c r="L2998" i="35" s="1"/>
  <c r="I2999" i="35"/>
  <c r="J2999" i="35" s="1"/>
  <c r="L2999" i="35" s="1"/>
  <c r="I3000" i="35"/>
  <c r="J3000" i="35"/>
  <c r="L3000" i="35" s="1"/>
  <c r="I3001" i="35"/>
  <c r="J3001" i="35"/>
  <c r="L3001" i="35" s="1"/>
  <c r="I3002" i="35"/>
  <c r="J3002" i="35" s="1"/>
  <c r="L3002" i="35" s="1"/>
  <c r="I3003" i="35"/>
  <c r="J3003" i="35" s="1"/>
  <c r="L3003" i="35" s="1"/>
  <c r="I3004" i="35"/>
  <c r="J3004" i="35" s="1"/>
  <c r="L3004" i="35" s="1"/>
  <c r="I3005" i="35"/>
  <c r="J3005" i="35"/>
  <c r="L3005" i="35"/>
  <c r="I3006" i="35"/>
  <c r="J3006" i="35" s="1"/>
  <c r="L3006" i="35" s="1"/>
  <c r="I3007" i="35"/>
  <c r="J3007" i="35" s="1"/>
  <c r="L3007" i="35" s="1"/>
  <c r="I3008" i="35"/>
  <c r="J3008" i="35"/>
  <c r="L3008" i="35" s="1"/>
  <c r="I3009" i="35"/>
  <c r="J3009" i="35"/>
  <c r="L3009" i="35" s="1"/>
  <c r="I3010" i="35"/>
  <c r="J3010" i="35" s="1"/>
  <c r="L3010" i="35" s="1"/>
  <c r="I3011" i="35"/>
  <c r="J3011" i="35" s="1"/>
  <c r="L3011" i="35" s="1"/>
  <c r="I3012" i="35"/>
  <c r="J3012" i="35" s="1"/>
  <c r="L3012" i="35" s="1"/>
  <c r="I3013" i="35"/>
  <c r="J3013" i="35"/>
  <c r="L3013" i="35"/>
  <c r="I3014" i="35"/>
  <c r="J3014" i="35" s="1"/>
  <c r="L3014" i="35" s="1"/>
  <c r="I3015" i="35"/>
  <c r="J3015" i="35" s="1"/>
  <c r="L3015" i="35" s="1"/>
  <c r="I3016" i="35"/>
  <c r="J3016" i="35"/>
  <c r="L3016" i="35" s="1"/>
  <c r="I3017" i="35"/>
  <c r="J3017" i="35"/>
  <c r="L3017" i="35" s="1"/>
  <c r="I3018" i="35"/>
  <c r="J3018" i="35" s="1"/>
  <c r="L3018" i="35" s="1"/>
  <c r="I3019" i="35"/>
  <c r="J3019" i="35" s="1"/>
  <c r="L3019" i="35" s="1"/>
  <c r="I3020" i="35"/>
  <c r="J3020" i="35" s="1"/>
  <c r="L3020" i="35" s="1"/>
  <c r="I3021" i="35"/>
  <c r="J3021" i="35"/>
  <c r="L3021" i="35"/>
  <c r="I3022" i="35"/>
  <c r="J3022" i="35" s="1"/>
  <c r="L3022" i="35" s="1"/>
  <c r="I3023" i="35"/>
  <c r="J3023" i="35" s="1"/>
  <c r="L3023" i="35" s="1"/>
  <c r="I3024" i="35"/>
  <c r="J3024" i="35"/>
  <c r="L3024" i="35" s="1"/>
  <c r="I3025" i="35"/>
  <c r="J3025" i="35"/>
  <c r="L3025" i="35" s="1"/>
  <c r="I3026" i="35"/>
  <c r="J3026" i="35" s="1"/>
  <c r="L3026" i="35" s="1"/>
  <c r="I3027" i="35"/>
  <c r="J3027" i="35" s="1"/>
  <c r="L3027" i="35" s="1"/>
  <c r="I3028" i="35"/>
  <c r="J3028" i="35" s="1"/>
  <c r="L3028" i="35" s="1"/>
  <c r="I3029" i="35"/>
  <c r="J3029" i="35"/>
  <c r="L3029" i="35"/>
  <c r="I3030" i="35"/>
  <c r="J3030" i="35" s="1"/>
  <c r="L3030" i="35" s="1"/>
  <c r="I3031" i="35"/>
  <c r="J3031" i="35" s="1"/>
  <c r="L3031" i="35" s="1"/>
  <c r="I3032" i="35"/>
  <c r="J3032" i="35"/>
  <c r="L3032" i="35" s="1"/>
  <c r="I3033" i="35"/>
  <c r="J3033" i="35"/>
  <c r="L3033" i="35" s="1"/>
  <c r="I3034" i="35"/>
  <c r="J3034" i="35" s="1"/>
  <c r="L3034" i="35" s="1"/>
  <c r="I3035" i="35"/>
  <c r="J3035" i="35" s="1"/>
  <c r="L3035" i="35" s="1"/>
  <c r="I3036" i="35"/>
  <c r="J3036" i="35" s="1"/>
  <c r="L3036" i="35" s="1"/>
  <c r="I3037" i="35"/>
  <c r="J3037" i="35"/>
  <c r="L3037" i="35"/>
  <c r="I3038" i="35"/>
  <c r="J3038" i="35" s="1"/>
  <c r="L3038" i="35" s="1"/>
  <c r="I3039" i="35"/>
  <c r="J3039" i="35" s="1"/>
  <c r="L3039" i="35" s="1"/>
  <c r="I3040" i="35"/>
  <c r="J3040" i="35"/>
  <c r="L3040" i="35" s="1"/>
  <c r="I3041" i="35"/>
  <c r="J3041" i="35"/>
  <c r="L3041" i="35" s="1"/>
  <c r="I3042" i="35"/>
  <c r="J3042" i="35" s="1"/>
  <c r="L3042" i="35" s="1"/>
  <c r="I3043" i="35"/>
  <c r="J3043" i="35" s="1"/>
  <c r="L3043" i="35" s="1"/>
  <c r="I3044" i="35"/>
  <c r="J3044" i="35" s="1"/>
  <c r="L3044" i="35" s="1"/>
  <c r="I3045" i="35"/>
  <c r="J3045" i="35"/>
  <c r="L3045" i="35"/>
  <c r="I3046" i="35"/>
  <c r="J3046" i="35" s="1"/>
  <c r="L3046" i="35" s="1"/>
  <c r="I3047" i="35"/>
  <c r="J3047" i="35" s="1"/>
  <c r="L3047" i="35" s="1"/>
  <c r="I3048" i="35"/>
  <c r="J3048" i="35"/>
  <c r="L3048" i="35" s="1"/>
  <c r="I3049" i="35"/>
  <c r="J3049" i="35"/>
  <c r="L3049" i="35" s="1"/>
  <c r="I3050" i="35"/>
  <c r="J3050" i="35" s="1"/>
  <c r="L3050" i="35" s="1"/>
  <c r="I3051" i="35"/>
  <c r="J3051" i="35" s="1"/>
  <c r="L3051" i="35" s="1"/>
  <c r="I3052" i="35"/>
  <c r="J3052" i="35" s="1"/>
  <c r="L3052" i="35" s="1"/>
  <c r="I3053" i="35"/>
  <c r="J3053" i="35"/>
  <c r="L3053" i="35"/>
  <c r="I3054" i="35"/>
  <c r="J3054" i="35" s="1"/>
  <c r="L3054" i="35" s="1"/>
  <c r="I3055" i="35"/>
  <c r="J3055" i="35" s="1"/>
  <c r="L3055" i="35" s="1"/>
  <c r="I3056" i="35"/>
  <c r="J3056" i="35"/>
  <c r="L3056" i="35" s="1"/>
  <c r="I3057" i="35"/>
  <c r="J3057" i="35"/>
  <c r="L3057" i="35" s="1"/>
  <c r="I3058" i="35"/>
  <c r="J3058" i="35" s="1"/>
  <c r="L3058" i="35" s="1"/>
  <c r="I3059" i="35"/>
  <c r="J3059" i="35" s="1"/>
  <c r="L3059" i="35" s="1"/>
  <c r="I3060" i="35"/>
  <c r="J3060" i="35" s="1"/>
  <c r="L3060" i="35" s="1"/>
  <c r="I3061" i="35"/>
  <c r="J3061" i="35"/>
  <c r="L3061" i="35"/>
  <c r="I3062" i="35"/>
  <c r="J3062" i="35" s="1"/>
  <c r="L3062" i="35" s="1"/>
  <c r="I3063" i="35"/>
  <c r="J3063" i="35" s="1"/>
  <c r="L3063" i="35" s="1"/>
  <c r="I3064" i="35"/>
  <c r="J3064" i="35"/>
  <c r="L3064" i="35" s="1"/>
  <c r="I3065" i="35"/>
  <c r="J3065" i="35"/>
  <c r="L3065" i="35" s="1"/>
  <c r="I3066" i="35"/>
  <c r="J3066" i="35" s="1"/>
  <c r="L3066" i="35" s="1"/>
  <c r="I3067" i="35"/>
  <c r="J3067" i="35" s="1"/>
  <c r="L3067" i="35" s="1"/>
  <c r="I3070" i="35"/>
  <c r="J3070" i="35" s="1"/>
  <c r="L3070" i="35" s="1"/>
  <c r="I3071" i="35"/>
  <c r="J3071" i="35" s="1"/>
  <c r="L3071" i="35" s="1"/>
  <c r="I3072" i="35"/>
  <c r="J3072" i="35"/>
  <c r="L3072" i="35" s="1"/>
  <c r="I3073" i="35"/>
  <c r="J3073" i="35"/>
  <c r="L3073" i="35" s="1"/>
  <c r="I3074" i="35"/>
  <c r="J3074" i="35" s="1"/>
  <c r="L3074" i="35" s="1"/>
  <c r="I3075" i="35"/>
  <c r="J3075" i="35" s="1"/>
  <c r="L3075" i="35" s="1"/>
  <c r="I3076" i="35"/>
  <c r="J3076" i="35" s="1"/>
  <c r="L3076" i="35" s="1"/>
  <c r="I3077" i="35"/>
  <c r="J3077" i="35"/>
  <c r="L3077" i="35"/>
  <c r="I3078" i="35"/>
  <c r="J3078" i="35" s="1"/>
  <c r="L3078" i="35" s="1"/>
  <c r="I3079" i="35"/>
  <c r="J3079" i="35" s="1"/>
  <c r="L3079" i="35" s="1"/>
  <c r="I3080" i="35"/>
  <c r="J3080" i="35"/>
  <c r="L3080" i="35" s="1"/>
  <c r="I3081" i="35"/>
  <c r="J3081" i="35"/>
  <c r="L3081" i="35" s="1"/>
  <c r="I3082" i="35"/>
  <c r="J3082" i="35" s="1"/>
  <c r="L3082" i="35" s="1"/>
  <c r="I3083" i="35"/>
  <c r="J3083" i="35" s="1"/>
  <c r="L3083" i="35" s="1"/>
  <c r="I3084" i="35"/>
  <c r="J3084" i="35" s="1"/>
  <c r="L3084" i="35" s="1"/>
  <c r="I3085" i="35"/>
  <c r="J3085" i="35"/>
  <c r="L3085" i="35"/>
  <c r="I3086" i="35"/>
  <c r="J3086" i="35" s="1"/>
  <c r="L3086" i="35" s="1"/>
  <c r="I3087" i="35"/>
  <c r="J3087" i="35" s="1"/>
  <c r="L3087" i="35" s="1"/>
  <c r="I3088" i="35"/>
  <c r="J3088" i="35"/>
  <c r="L3088" i="35" s="1"/>
  <c r="I3089" i="35"/>
  <c r="J3089" i="35"/>
  <c r="L3089" i="35" s="1"/>
  <c r="I3090" i="35"/>
  <c r="J3090" i="35" s="1"/>
  <c r="L3090" i="35" s="1"/>
  <c r="I3091" i="35"/>
  <c r="J3091" i="35" s="1"/>
  <c r="L3091" i="35" s="1"/>
  <c r="I3092" i="35"/>
  <c r="J3092" i="35" s="1"/>
  <c r="L3092" i="35" s="1"/>
  <c r="I3093" i="35"/>
  <c r="J3093" i="35"/>
  <c r="L3093" i="35"/>
  <c r="I3094" i="35"/>
  <c r="J3094" i="35" s="1"/>
  <c r="L3094" i="35"/>
  <c r="I3095" i="35"/>
  <c r="J3095" i="35" s="1"/>
  <c r="L3095" i="35" s="1"/>
  <c r="I3096" i="35"/>
  <c r="J3096" i="35" s="1"/>
  <c r="L3096" i="35" s="1"/>
  <c r="I3097" i="35"/>
  <c r="J3097" i="35"/>
  <c r="L3097" i="35" s="1"/>
  <c r="I3098" i="35"/>
  <c r="J3098" i="35" s="1"/>
  <c r="L3098" i="35" s="1"/>
  <c r="I3099" i="35"/>
  <c r="J3099" i="35" s="1"/>
  <c r="L3099" i="35" s="1"/>
  <c r="I3100" i="35"/>
  <c r="J3100" i="35" s="1"/>
  <c r="L3100" i="35" s="1"/>
  <c r="I3101" i="35"/>
  <c r="J3101" i="35"/>
  <c r="L3101" i="35"/>
  <c r="I3102" i="35"/>
  <c r="J3102" i="35" s="1"/>
  <c r="L3102" i="35"/>
  <c r="I3103" i="35"/>
  <c r="J3103" i="35" s="1"/>
  <c r="L3103" i="35" s="1"/>
  <c r="I3104" i="35"/>
  <c r="J3104" i="35" s="1"/>
  <c r="L3104" i="35" s="1"/>
  <c r="I3105" i="35"/>
  <c r="J3105" i="35"/>
  <c r="L3105" i="35" s="1"/>
  <c r="I3106" i="35"/>
  <c r="J3106" i="35" s="1"/>
  <c r="L3106" i="35" s="1"/>
  <c r="I3107" i="35"/>
  <c r="J3107" i="35" s="1"/>
  <c r="L3107" i="35" s="1"/>
  <c r="I3108" i="35"/>
  <c r="J3108" i="35" s="1"/>
  <c r="L3108" i="35" s="1"/>
  <c r="I3109" i="35"/>
  <c r="J3109" i="35"/>
  <c r="L3109" i="35"/>
  <c r="I3110" i="35"/>
  <c r="J3110" i="35" s="1"/>
  <c r="L3110" i="35"/>
  <c r="I3111" i="35"/>
  <c r="J3111" i="35" s="1"/>
  <c r="L3111" i="35" s="1"/>
  <c r="I3112" i="35"/>
  <c r="J3112" i="35" s="1"/>
  <c r="L3112" i="35" s="1"/>
  <c r="I3113" i="35"/>
  <c r="J3113" i="35"/>
  <c r="L3113" i="35" s="1"/>
  <c r="I3114" i="35"/>
  <c r="J3114" i="35" s="1"/>
  <c r="L3114" i="35" s="1"/>
  <c r="I3115" i="35"/>
  <c r="J3115" i="35" s="1"/>
  <c r="L3115" i="35" s="1"/>
  <c r="I3116" i="35"/>
  <c r="J3116" i="35" s="1"/>
  <c r="L3116" i="35" s="1"/>
  <c r="I3117" i="35"/>
  <c r="J3117" i="35"/>
  <c r="L3117" i="35"/>
  <c r="I3118" i="35"/>
  <c r="J3118" i="35" s="1"/>
  <c r="L3118" i="35"/>
  <c r="I3119" i="35"/>
  <c r="J3119" i="35" s="1"/>
  <c r="L3119" i="35" s="1"/>
  <c r="I3120" i="35"/>
  <c r="J3120" i="35" s="1"/>
  <c r="L3120" i="35" s="1"/>
  <c r="I3121" i="35"/>
  <c r="J3121" i="35"/>
  <c r="L3121" i="35"/>
  <c r="I3122" i="35"/>
  <c r="J3122" i="35" s="1"/>
  <c r="L3122" i="35"/>
  <c r="I3123" i="35"/>
  <c r="J3123" i="35" s="1"/>
  <c r="L3123" i="35" s="1"/>
  <c r="I3124" i="35"/>
  <c r="J3124" i="35" s="1"/>
  <c r="L3124" i="35" s="1"/>
  <c r="I3125" i="35"/>
  <c r="J3125" i="35"/>
  <c r="L3125" i="35"/>
  <c r="I3126" i="35"/>
  <c r="J3126" i="35" s="1"/>
  <c r="L3126" i="35"/>
  <c r="I3127" i="35"/>
  <c r="J3127" i="35" s="1"/>
  <c r="L3127" i="35" s="1"/>
  <c r="I3128" i="35"/>
  <c r="J3128" i="35" s="1"/>
  <c r="L3128" i="35" s="1"/>
  <c r="I3129" i="35"/>
  <c r="J3129" i="35"/>
  <c r="L3129" i="35"/>
  <c r="I3130" i="35"/>
  <c r="J3130" i="35" s="1"/>
  <c r="L3130" i="35"/>
  <c r="I3131" i="35"/>
  <c r="J3131" i="35" s="1"/>
  <c r="L3131" i="35" s="1"/>
  <c r="I3132" i="35"/>
  <c r="J3132" i="35" s="1"/>
  <c r="L3132" i="35" s="1"/>
  <c r="I3133" i="35"/>
  <c r="J3133" i="35"/>
  <c r="L3133" i="35"/>
  <c r="I3134" i="35"/>
  <c r="J3134" i="35" s="1"/>
  <c r="L3134" i="35"/>
  <c r="I3135" i="35"/>
  <c r="J3135" i="35" s="1"/>
  <c r="L3135" i="35" s="1"/>
  <c r="I3136" i="35"/>
  <c r="J3136" i="35" s="1"/>
  <c r="L3136" i="35" s="1"/>
  <c r="I3137" i="35"/>
  <c r="J3137" i="35"/>
  <c r="L3137" i="35" s="1"/>
  <c r="I3138" i="35"/>
  <c r="J3138" i="35" s="1"/>
  <c r="L3138" i="35" s="1"/>
  <c r="I3139" i="35"/>
  <c r="J3139" i="35" s="1"/>
  <c r="L3139" i="35" s="1"/>
  <c r="I3140" i="35"/>
  <c r="J3140" i="35" s="1"/>
  <c r="L3140" i="35" s="1"/>
  <c r="I3141" i="35"/>
  <c r="J3141" i="35"/>
  <c r="L3141" i="35"/>
  <c r="I3142" i="35"/>
  <c r="J3142" i="35"/>
  <c r="L3142" i="35" s="1"/>
  <c r="I3143" i="35"/>
  <c r="J3143" i="35" s="1"/>
  <c r="L3143" i="35" s="1"/>
  <c r="I3144" i="35"/>
  <c r="J3144" i="35"/>
  <c r="L3144" i="35" s="1"/>
  <c r="I3145" i="35"/>
  <c r="J3145" i="35" s="1"/>
  <c r="L3145" i="35" s="1"/>
  <c r="I3146" i="35"/>
  <c r="J3146" i="35" s="1"/>
  <c r="L3146" i="35"/>
  <c r="I3147" i="35"/>
  <c r="J3147" i="35"/>
  <c r="L3147" i="35" s="1"/>
  <c r="I3148" i="35"/>
  <c r="J3148" i="35" s="1"/>
  <c r="L3148" i="35" s="1"/>
  <c r="I3149" i="35"/>
  <c r="J3149" i="35"/>
  <c r="L3149" i="35"/>
  <c r="I3150" i="35"/>
  <c r="J3150" i="35"/>
  <c r="L3150" i="35" s="1"/>
  <c r="I3151" i="35"/>
  <c r="J3151" i="35" s="1"/>
  <c r="L3151" i="35" s="1"/>
  <c r="I3152" i="35"/>
  <c r="J3152" i="35"/>
  <c r="L3152" i="35" s="1"/>
  <c r="I3153" i="35"/>
  <c r="J3153" i="35" s="1"/>
  <c r="L3153" i="35" s="1"/>
  <c r="I3154" i="35"/>
  <c r="J3154" i="35" s="1"/>
  <c r="L3154" i="35"/>
  <c r="I3155" i="35"/>
  <c r="J3155" i="35"/>
  <c r="L3155" i="35" s="1"/>
  <c r="I3156" i="35"/>
  <c r="J3156" i="35" s="1"/>
  <c r="L3156" i="35" s="1"/>
  <c r="I3157" i="35"/>
  <c r="J3157" i="35"/>
  <c r="L3157" i="35" s="1"/>
  <c r="I3158" i="35"/>
  <c r="J3158" i="35" s="1"/>
  <c r="L3158" i="35" s="1"/>
  <c r="I3159" i="35"/>
  <c r="J3159" i="35"/>
  <c r="L3159" i="35" s="1"/>
  <c r="I3160" i="35"/>
  <c r="J3160" i="35" s="1"/>
  <c r="L3160" i="35" s="1"/>
  <c r="I3161" i="35"/>
  <c r="J3161" i="35"/>
  <c r="L3161" i="35" s="1"/>
  <c r="I3162" i="35"/>
  <c r="J3162" i="35" s="1"/>
  <c r="L3162" i="35" s="1"/>
  <c r="I3163" i="35"/>
  <c r="J3163" i="35"/>
  <c r="L3163" i="35" s="1"/>
  <c r="I3164" i="35"/>
  <c r="J3164" i="35" s="1"/>
  <c r="L3164" i="35" s="1"/>
  <c r="I3165" i="35"/>
  <c r="J3165" i="35"/>
  <c r="L3165" i="35" s="1"/>
  <c r="I3166" i="35"/>
  <c r="J3166" i="35" s="1"/>
  <c r="L3166" i="35" s="1"/>
  <c r="I3167" i="35"/>
  <c r="J3167" i="35"/>
  <c r="L3167" i="35" s="1"/>
  <c r="I3168" i="35"/>
  <c r="J3168" i="35" s="1"/>
  <c r="L3168" i="35"/>
  <c r="I3169" i="35"/>
  <c r="J3169" i="35"/>
  <c r="L3169" i="35" s="1"/>
  <c r="I3170" i="35"/>
  <c r="J3170" i="35" s="1"/>
  <c r="L3170" i="35" s="1"/>
  <c r="I3171" i="35"/>
  <c r="J3171" i="35"/>
  <c r="L3171" i="35" s="1"/>
  <c r="I3172" i="35"/>
  <c r="J3172" i="35" s="1"/>
  <c r="L3172" i="35" s="1"/>
  <c r="I3173" i="35"/>
  <c r="J3173" i="35"/>
  <c r="L3173" i="35" s="1"/>
  <c r="I3174" i="35"/>
  <c r="J3174" i="35" s="1"/>
  <c r="L3174" i="35" s="1"/>
  <c r="I3175" i="35"/>
  <c r="J3175" i="35"/>
  <c r="L3175" i="35" s="1"/>
  <c r="I3176" i="35"/>
  <c r="J3176" i="35" s="1"/>
  <c r="L3176" i="35" s="1"/>
  <c r="I3177" i="35"/>
  <c r="J3177" i="35"/>
  <c r="L3177" i="35" s="1"/>
  <c r="I3178" i="35"/>
  <c r="J3178" i="35" s="1"/>
  <c r="L3178" i="35" s="1"/>
  <c r="I3179" i="35"/>
  <c r="J3179" i="35"/>
  <c r="L3179" i="35" s="1"/>
  <c r="I3180" i="35"/>
  <c r="J3180" i="35" s="1"/>
  <c r="L3180" i="35" s="1"/>
  <c r="I3181" i="35"/>
  <c r="J3181" i="35"/>
  <c r="L3181" i="35" s="1"/>
  <c r="I3182" i="35"/>
  <c r="J3182" i="35" s="1"/>
  <c r="L3182" i="35" s="1"/>
  <c r="I3183" i="35"/>
  <c r="J3183" i="35"/>
  <c r="L3183" i="35" s="1"/>
  <c r="I3184" i="35"/>
  <c r="J3184" i="35" s="1"/>
  <c r="L3184" i="35"/>
  <c r="I3185" i="35"/>
  <c r="J3185" i="35"/>
  <c r="L3185" i="35" s="1"/>
  <c r="I3186" i="35"/>
  <c r="J3186" i="35" s="1"/>
  <c r="L3186" i="35" s="1"/>
  <c r="I3187" i="35"/>
  <c r="J3187" i="35"/>
  <c r="L3187" i="35" s="1"/>
  <c r="I3188" i="35"/>
  <c r="J3188" i="35" s="1"/>
  <c r="L3188" i="35" s="1"/>
  <c r="I3189" i="35"/>
  <c r="J3189" i="35"/>
  <c r="L3189" i="35" s="1"/>
  <c r="I3190" i="35"/>
  <c r="J3190" i="35" s="1"/>
  <c r="L3190" i="35" s="1"/>
  <c r="I3191" i="35"/>
  <c r="J3191" i="35"/>
  <c r="L3191" i="35" s="1"/>
  <c r="I3192" i="35"/>
  <c r="J3192" i="35" s="1"/>
  <c r="L3192" i="35" s="1"/>
  <c r="I3193" i="35"/>
  <c r="J3193" i="35"/>
  <c r="L3193" i="35" s="1"/>
  <c r="I3194" i="35"/>
  <c r="J3194" i="35" s="1"/>
  <c r="L3194" i="35" s="1"/>
  <c r="I3195" i="35"/>
  <c r="J3195" i="35"/>
  <c r="L3195" i="35" s="1"/>
  <c r="I3196" i="35"/>
  <c r="J3196" i="35" s="1"/>
  <c r="L3196" i="35" s="1"/>
  <c r="I3197" i="35"/>
  <c r="J3197" i="35"/>
  <c r="L3197" i="35" s="1"/>
  <c r="I3198" i="35"/>
  <c r="J3198" i="35" s="1"/>
  <c r="L3198" i="35" s="1"/>
  <c r="I3199" i="35"/>
  <c r="J3199" i="35"/>
  <c r="L3199" i="35" s="1"/>
  <c r="I3200" i="35"/>
  <c r="J3200" i="35" s="1"/>
  <c r="L3200" i="35" s="1"/>
  <c r="I3201" i="35"/>
  <c r="J3201" i="35"/>
  <c r="L3201" i="35" s="1"/>
  <c r="I3202" i="35"/>
  <c r="J3202" i="35" s="1"/>
  <c r="L3202" i="35" s="1"/>
  <c r="I3203" i="35"/>
  <c r="J3203" i="35"/>
  <c r="L3203" i="35" s="1"/>
  <c r="I3204" i="35"/>
  <c r="J3204" i="35" s="1"/>
  <c r="L3204" i="35" s="1"/>
  <c r="I3205" i="35"/>
  <c r="J3205" i="35"/>
  <c r="L3205" i="35" s="1"/>
  <c r="I3206" i="35"/>
  <c r="J3206" i="35" s="1"/>
  <c r="L3206" i="35" s="1"/>
  <c r="I3207" i="35"/>
  <c r="J3207" i="35"/>
  <c r="L3207" i="35" s="1"/>
  <c r="I3208" i="35"/>
  <c r="J3208" i="35" s="1"/>
  <c r="L3208" i="35" s="1"/>
  <c r="I3209" i="35"/>
  <c r="J3209" i="35"/>
  <c r="L3209" i="35" s="1"/>
  <c r="I3210" i="35"/>
  <c r="J3210" i="35" s="1"/>
  <c r="L3210" i="35" s="1"/>
  <c r="I3220" i="35"/>
  <c r="J3220" i="35" s="1"/>
  <c r="L3220" i="35" s="1"/>
  <c r="I3221" i="35"/>
  <c r="J3221" i="35"/>
  <c r="L3221" i="35" s="1"/>
  <c r="I3222" i="35"/>
  <c r="J3222" i="35" s="1"/>
  <c r="L3222" i="35" s="1"/>
  <c r="I3223" i="35"/>
  <c r="J3223" i="35"/>
  <c r="L3223" i="35" s="1"/>
  <c r="I3224" i="35"/>
  <c r="J3224" i="35" s="1"/>
  <c r="L3224" i="35"/>
  <c r="I3225" i="35"/>
  <c r="J3225" i="35"/>
  <c r="L3225" i="35" s="1"/>
  <c r="I3226" i="35"/>
  <c r="J3226" i="35" s="1"/>
  <c r="L3226" i="35" s="1"/>
  <c r="I3227" i="35"/>
  <c r="J3227" i="35"/>
  <c r="L3227" i="35" s="1"/>
  <c r="I3228" i="35"/>
  <c r="J3228" i="35" s="1"/>
  <c r="L3228" i="35" s="1"/>
  <c r="I3229" i="35"/>
  <c r="J3229" i="35"/>
  <c r="L3229" i="35" s="1"/>
  <c r="I3230" i="35"/>
  <c r="J3230" i="35" s="1"/>
  <c r="L3230" i="35" s="1"/>
  <c r="I3231" i="35"/>
  <c r="J3231" i="35"/>
  <c r="L3231" i="35" s="1"/>
  <c r="I3232" i="35"/>
  <c r="J3232" i="35" s="1"/>
  <c r="L3232" i="35"/>
  <c r="I3233" i="35"/>
  <c r="J3233" i="35"/>
  <c r="L3233" i="35" s="1"/>
  <c r="I3234" i="35"/>
  <c r="J3234" i="35" s="1"/>
  <c r="L3234" i="35" s="1"/>
  <c r="I3235" i="35"/>
  <c r="J3235" i="35"/>
  <c r="L3235" i="35" s="1"/>
  <c r="I3236" i="35"/>
  <c r="J3236" i="35" s="1"/>
  <c r="L3236" i="35" s="1"/>
  <c r="I3237" i="35"/>
  <c r="J3237" i="35"/>
  <c r="L3237" i="35" s="1"/>
  <c r="I3238" i="35"/>
  <c r="J3238" i="35" s="1"/>
  <c r="L3238" i="35" s="1"/>
  <c r="I3239" i="35"/>
  <c r="J3239" i="35"/>
  <c r="L3239" i="35" s="1"/>
  <c r="I3240" i="35"/>
  <c r="J3240" i="35" s="1"/>
  <c r="L3240" i="35"/>
  <c r="I3241" i="35"/>
  <c r="J3241" i="35"/>
  <c r="L3241" i="35" s="1"/>
  <c r="I3242" i="35"/>
  <c r="J3242" i="35" s="1"/>
  <c r="L3242" i="35" s="1"/>
  <c r="I3243" i="35"/>
  <c r="J3243" i="35"/>
  <c r="L3243" i="35" s="1"/>
  <c r="I3244" i="35"/>
  <c r="J3244" i="35" s="1"/>
  <c r="L3244" i="35" s="1"/>
  <c r="I3245" i="35"/>
  <c r="J3245" i="35"/>
  <c r="L3245" i="35" s="1"/>
  <c r="I3246" i="35"/>
  <c r="J3246" i="35" s="1"/>
  <c r="L3246" i="35" s="1"/>
  <c r="I3247" i="35"/>
  <c r="J3247" i="35"/>
  <c r="L3247" i="35" s="1"/>
  <c r="I3248" i="35"/>
  <c r="J3248" i="35" s="1"/>
  <c r="L3248" i="35" s="1"/>
  <c r="I3249" i="35"/>
  <c r="J3249" i="35"/>
  <c r="L3249" i="35" s="1"/>
  <c r="I3250" i="35"/>
  <c r="J3250" i="35" s="1"/>
  <c r="L3250" i="35" s="1"/>
  <c r="I3251" i="35"/>
  <c r="J3251" i="35"/>
  <c r="L3251" i="35" s="1"/>
  <c r="I3252" i="35"/>
  <c r="J3252" i="35" s="1"/>
  <c r="L3252" i="35" s="1"/>
  <c r="I3253" i="35"/>
  <c r="J3253" i="35"/>
  <c r="L3253" i="35" s="1"/>
  <c r="I3254" i="35"/>
  <c r="J3254" i="35" s="1"/>
  <c r="L3254" i="35" s="1"/>
  <c r="I3255" i="35"/>
  <c r="J3255" i="35"/>
  <c r="L3255" i="35" s="1"/>
  <c r="I3256" i="35"/>
  <c r="J3256" i="35" s="1"/>
  <c r="L3256" i="35" s="1"/>
  <c r="I3257" i="35"/>
  <c r="J3257" i="35"/>
  <c r="L3257" i="35" s="1"/>
  <c r="I3258" i="35"/>
  <c r="J3258" i="35" s="1"/>
  <c r="L3258" i="35" s="1"/>
  <c r="I3259" i="35"/>
  <c r="J3259" i="35"/>
  <c r="L3259" i="35" s="1"/>
  <c r="I3260" i="35"/>
  <c r="J3260" i="35" s="1"/>
  <c r="L3260" i="35" s="1"/>
  <c r="I3261" i="35"/>
  <c r="J3261" i="35"/>
  <c r="L3261" i="35" s="1"/>
  <c r="I3262" i="35"/>
  <c r="J3262" i="35" s="1"/>
  <c r="L3262" i="35" s="1"/>
  <c r="I3263" i="35"/>
  <c r="J3263" i="35"/>
  <c r="L3263" i="35" s="1"/>
  <c r="I3264" i="35"/>
  <c r="J3264" i="35" s="1"/>
  <c r="L3264" i="35" s="1"/>
  <c r="I3265" i="35"/>
  <c r="J3265" i="35"/>
  <c r="L3265" i="35" s="1"/>
  <c r="I3266" i="35"/>
  <c r="J3266" i="35" s="1"/>
  <c r="L3266" i="35" s="1"/>
  <c r="I3267" i="35"/>
  <c r="J3267" i="35"/>
  <c r="L3267" i="35" s="1"/>
  <c r="I3268" i="35"/>
  <c r="J3268" i="35" s="1"/>
  <c r="L3268" i="35" s="1"/>
  <c r="I3269" i="35"/>
  <c r="J3269" i="35"/>
  <c r="L3269" i="35" s="1"/>
  <c r="I3270" i="35"/>
  <c r="J3270" i="35" s="1"/>
  <c r="L3270" i="35" s="1"/>
  <c r="I3271" i="35"/>
  <c r="J3271" i="35"/>
  <c r="L3271" i="35" s="1"/>
  <c r="I3272" i="35"/>
  <c r="J3272" i="35" s="1"/>
  <c r="L3272" i="35"/>
  <c r="I3273" i="35"/>
  <c r="J3273" i="35"/>
  <c r="L3273" i="35" s="1"/>
  <c r="I3274" i="35"/>
  <c r="J3274" i="35" s="1"/>
  <c r="L3274" i="35" s="1"/>
  <c r="I3275" i="35"/>
  <c r="J3275" i="35"/>
  <c r="L3275" i="35" s="1"/>
  <c r="I3276" i="35"/>
  <c r="J3276" i="35" s="1"/>
  <c r="L3276" i="35" s="1"/>
  <c r="I3277" i="35"/>
  <c r="J3277" i="35"/>
  <c r="L3277" i="35" s="1"/>
  <c r="I3278" i="35"/>
  <c r="J3278" i="35" s="1"/>
  <c r="L3278" i="35" s="1"/>
  <c r="I3279" i="35"/>
  <c r="J3279" i="35"/>
  <c r="L3279" i="35" s="1"/>
  <c r="I3280" i="35"/>
  <c r="J3280" i="35" s="1"/>
  <c r="L3280" i="35" s="1"/>
  <c r="I3281" i="35"/>
  <c r="J3281" i="35"/>
  <c r="L3281" i="35" s="1"/>
  <c r="I3282" i="35"/>
  <c r="J3282" i="35" s="1"/>
  <c r="L3282" i="35" s="1"/>
  <c r="I3283" i="35"/>
  <c r="J3283" i="35"/>
  <c r="L3283" i="35" s="1"/>
  <c r="I3284" i="35"/>
  <c r="J3284" i="35" s="1"/>
  <c r="L3284" i="35" s="1"/>
  <c r="I3285" i="35"/>
  <c r="J3285" i="35"/>
  <c r="L3285" i="35" s="1"/>
  <c r="I3286" i="35"/>
  <c r="J3286" i="35" s="1"/>
  <c r="L3286" i="35" s="1"/>
  <c r="I3287" i="35"/>
  <c r="J3287" i="35"/>
  <c r="L3287" i="35" s="1"/>
  <c r="I3288" i="35"/>
  <c r="J3288" i="35" s="1"/>
  <c r="L3288" i="35"/>
  <c r="I3289" i="35"/>
  <c r="J3289" i="35"/>
  <c r="L3289" i="35" s="1"/>
  <c r="I3290" i="35"/>
  <c r="J3290" i="35" s="1"/>
  <c r="L3290" i="35" s="1"/>
  <c r="I3291" i="35"/>
  <c r="J3291" i="35"/>
  <c r="L3291" i="35" s="1"/>
  <c r="I3292" i="35"/>
  <c r="J3292" i="35" s="1"/>
  <c r="L3292" i="35" s="1"/>
  <c r="I3293" i="35"/>
  <c r="J3293" i="35"/>
  <c r="L3293" i="35" s="1"/>
  <c r="I3294" i="35"/>
  <c r="J3294" i="35" s="1"/>
  <c r="L3294" i="35" s="1"/>
  <c r="I3295" i="35"/>
  <c r="J3295" i="35"/>
  <c r="L3295" i="35" s="1"/>
  <c r="I3296" i="35"/>
  <c r="J3296" i="35" s="1"/>
  <c r="L3296" i="35" s="1"/>
  <c r="I3297" i="35"/>
  <c r="J3297" i="35"/>
  <c r="L3297" i="35" s="1"/>
  <c r="I3298" i="35"/>
  <c r="J3298" i="35" s="1"/>
  <c r="L3298" i="35" s="1"/>
  <c r="I3299" i="35"/>
  <c r="J3299" i="35"/>
  <c r="L3299" i="35" s="1"/>
  <c r="I3300" i="35"/>
  <c r="J3300" i="35" s="1"/>
  <c r="L3300" i="35" s="1"/>
  <c r="I3301" i="35"/>
  <c r="J3301" i="35"/>
  <c r="L3301" i="35" s="1"/>
  <c r="I3302" i="35"/>
  <c r="J3302" i="35" s="1"/>
  <c r="L3302" i="35" s="1"/>
  <c r="I3303" i="35"/>
  <c r="J3303" i="35"/>
  <c r="L3303" i="35" s="1"/>
  <c r="I3304" i="35"/>
  <c r="J3304" i="35" s="1"/>
  <c r="L3304" i="35"/>
  <c r="I3305" i="35"/>
  <c r="J3305" i="35"/>
  <c r="L3305" i="35" s="1"/>
  <c r="I3306" i="35"/>
  <c r="J3306" i="35" s="1"/>
  <c r="L3306" i="35" s="1"/>
  <c r="I3307" i="35"/>
  <c r="J3307" i="35"/>
  <c r="L3307" i="35" s="1"/>
  <c r="I3308" i="35"/>
  <c r="J3308" i="35" s="1"/>
  <c r="L3308" i="35" s="1"/>
  <c r="I3309" i="35"/>
  <c r="J3309" i="35"/>
  <c r="L3309" i="35" s="1"/>
  <c r="I3310" i="35"/>
  <c r="J3310" i="35" s="1"/>
  <c r="L3310" i="35" s="1"/>
  <c r="I3311" i="35"/>
  <c r="J3311" i="35"/>
  <c r="L3311" i="35" s="1"/>
  <c r="I3312" i="35"/>
  <c r="J3312" i="35" s="1"/>
  <c r="L3312" i="35" s="1"/>
  <c r="I3313" i="35"/>
  <c r="J3313" i="35"/>
  <c r="L3313" i="35" s="1"/>
  <c r="I3314" i="35"/>
  <c r="J3314" i="35" s="1"/>
  <c r="L3314" i="35" s="1"/>
  <c r="I3315" i="35"/>
  <c r="J3315" i="35"/>
  <c r="L3315" i="35" s="1"/>
  <c r="I3316" i="35"/>
  <c r="J3316" i="35" s="1"/>
  <c r="L3316" i="35" s="1"/>
  <c r="I3317" i="35"/>
  <c r="J3317" i="35"/>
  <c r="L3317" i="35" s="1"/>
  <c r="I3318" i="35"/>
  <c r="J3318" i="35" s="1"/>
  <c r="L3318" i="35" s="1"/>
  <c r="I3319" i="35"/>
  <c r="J3319" i="35"/>
  <c r="L3319" i="35" s="1"/>
  <c r="I3320" i="35"/>
  <c r="J3320" i="35" s="1"/>
  <c r="L3320" i="35" s="1"/>
  <c r="I3321" i="35"/>
  <c r="J3321" i="35"/>
  <c r="L3321" i="35" s="1"/>
  <c r="I3323" i="35"/>
  <c r="J3323" i="35"/>
  <c r="L3323" i="35" s="1"/>
  <c r="I3324" i="35"/>
  <c r="J3324" i="35" s="1"/>
  <c r="L3324" i="35" s="1"/>
  <c r="I3325" i="35"/>
  <c r="J3325" i="35"/>
  <c r="L3325" i="35" s="1"/>
  <c r="I3326" i="35"/>
  <c r="J3326" i="35" s="1"/>
  <c r="L3326" i="35" s="1"/>
  <c r="I3327" i="35"/>
  <c r="J3327" i="35"/>
  <c r="L3327" i="35" s="1"/>
  <c r="I3328" i="35"/>
  <c r="J3328" i="35" s="1"/>
  <c r="L3328" i="35"/>
  <c r="I3329" i="35"/>
  <c r="J3329" i="35"/>
  <c r="L3329" i="35" s="1"/>
  <c r="I3330" i="35"/>
  <c r="J3330" i="35" s="1"/>
  <c r="L3330" i="35" s="1"/>
  <c r="I3331" i="35"/>
  <c r="J3331" i="35"/>
  <c r="L3331" i="35" s="1"/>
  <c r="I3332" i="35"/>
  <c r="J3332" i="35" s="1"/>
  <c r="L3332" i="35" s="1"/>
  <c r="I3333" i="35"/>
  <c r="J3333" i="35"/>
  <c r="L3333" i="35" s="1"/>
  <c r="I3334" i="35"/>
  <c r="J3334" i="35" s="1"/>
  <c r="L3334" i="35" s="1"/>
  <c r="I3335" i="35"/>
  <c r="J3335" i="35"/>
  <c r="L3335" i="35" s="1"/>
  <c r="I3336" i="35"/>
  <c r="J3336" i="35" s="1"/>
  <c r="L3336" i="35" s="1"/>
  <c r="I3337" i="35"/>
  <c r="J3337" i="35"/>
  <c r="L3337" i="35" s="1"/>
  <c r="I3338" i="35"/>
  <c r="J3338" i="35" s="1"/>
  <c r="L3338" i="35" s="1"/>
  <c r="I3339" i="35"/>
  <c r="J3339" i="35"/>
  <c r="L3339" i="35" s="1"/>
  <c r="I3340" i="35"/>
  <c r="J3340" i="35" s="1"/>
  <c r="L3340" i="35" s="1"/>
  <c r="I3341" i="35"/>
  <c r="J3341" i="35"/>
  <c r="L3341" i="35" s="1"/>
  <c r="I3342" i="35"/>
  <c r="J3342" i="35" s="1"/>
  <c r="L3342" i="35" s="1"/>
  <c r="I3344" i="35"/>
  <c r="J3344" i="35" s="1"/>
  <c r="L3344" i="35"/>
  <c r="I3345" i="35"/>
  <c r="J3345" i="35"/>
  <c r="L3345" i="35" s="1"/>
  <c r="I3346" i="35"/>
  <c r="J3346" i="35" s="1"/>
  <c r="L3346" i="35" s="1"/>
  <c r="I3356" i="35"/>
  <c r="J3356" i="35" s="1"/>
  <c r="L3356" i="35" s="1"/>
  <c r="I3357" i="35"/>
  <c r="J3357" i="35"/>
  <c r="L3357" i="35" s="1"/>
  <c r="I3358" i="35"/>
  <c r="J3358" i="35" s="1"/>
  <c r="L3358" i="35" s="1"/>
  <c r="I3359" i="35"/>
  <c r="J3359" i="35"/>
  <c r="L3359" i="35" s="1"/>
  <c r="I3360" i="35"/>
  <c r="J3360" i="35" s="1"/>
  <c r="L3360" i="35" s="1"/>
  <c r="I3361" i="35"/>
  <c r="J3361" i="35"/>
  <c r="L3361" i="35" s="1"/>
  <c r="I3362" i="35"/>
  <c r="J3362" i="35" s="1"/>
  <c r="L3362" i="35" s="1"/>
  <c r="I3363" i="35"/>
  <c r="J3363" i="35"/>
  <c r="L3363" i="35" s="1"/>
  <c r="I3364" i="35"/>
  <c r="J3364" i="35" s="1"/>
  <c r="L3364" i="35" s="1"/>
  <c r="I3365" i="35"/>
  <c r="J3365" i="35"/>
  <c r="L3365" i="35" s="1"/>
  <c r="I3366" i="35"/>
  <c r="J3366" i="35" s="1"/>
  <c r="L3366" i="35" s="1"/>
  <c r="I3367" i="35"/>
  <c r="J3367" i="35"/>
  <c r="L3367" i="35" s="1"/>
  <c r="I3368" i="35"/>
  <c r="J3368" i="35" s="1"/>
  <c r="L3368" i="35" s="1"/>
  <c r="I3369" i="35"/>
  <c r="J3369" i="35"/>
  <c r="L3369" i="35" s="1"/>
  <c r="I3370" i="35"/>
  <c r="J3370" i="35" s="1"/>
  <c r="L3370" i="35" s="1"/>
  <c r="I3371" i="35"/>
  <c r="J3371" i="35"/>
  <c r="L3371" i="35" s="1"/>
  <c r="I3372" i="35"/>
  <c r="J3372" i="35" s="1"/>
  <c r="L3372" i="35" s="1"/>
  <c r="I3373" i="35"/>
  <c r="J3373" i="35"/>
  <c r="L3373" i="35" s="1"/>
  <c r="I3374" i="35"/>
  <c r="J3374" i="35" s="1"/>
  <c r="L3374" i="35" s="1"/>
  <c r="I3375" i="35"/>
  <c r="J3375" i="35"/>
  <c r="L3375" i="35" s="1"/>
  <c r="I3376" i="35"/>
  <c r="J3376" i="35" s="1"/>
  <c r="L3376" i="35" s="1"/>
  <c r="I3377" i="35"/>
  <c r="J3377" i="35"/>
  <c r="L3377" i="35" s="1"/>
  <c r="I3378" i="35"/>
  <c r="J3378" i="35" s="1"/>
  <c r="L3378" i="35" s="1"/>
  <c r="I3379" i="35"/>
  <c r="J3379" i="35"/>
  <c r="L3379" i="35" s="1"/>
  <c r="I3380" i="35"/>
  <c r="J3380" i="35" s="1"/>
  <c r="L3380" i="35" s="1"/>
  <c r="I3381" i="35"/>
  <c r="J3381" i="35"/>
  <c r="L3381" i="35" s="1"/>
  <c r="I3382" i="35"/>
  <c r="J3382" i="35" s="1"/>
  <c r="L3382" i="35" s="1"/>
  <c r="I3383" i="35"/>
  <c r="J3383" i="35"/>
  <c r="L3383" i="35" s="1"/>
  <c r="I3384" i="35"/>
  <c r="J3384" i="35" s="1"/>
  <c r="L3384" i="35"/>
  <c r="I3385" i="35"/>
  <c r="J3385" i="35"/>
  <c r="L3385" i="35" s="1"/>
  <c r="I3386" i="35"/>
  <c r="J3386" i="35" s="1"/>
  <c r="L3386" i="35" s="1"/>
  <c r="I3387" i="35"/>
  <c r="J3387" i="35"/>
  <c r="L3387" i="35" s="1"/>
  <c r="I3388" i="35"/>
  <c r="J3388" i="35" s="1"/>
  <c r="L3388" i="35" s="1"/>
  <c r="I3389" i="35"/>
  <c r="J3389" i="35"/>
  <c r="L3389" i="35" s="1"/>
  <c r="I3390" i="35"/>
  <c r="J3390" i="35" s="1"/>
  <c r="L3390" i="35" s="1"/>
  <c r="I3391" i="35"/>
  <c r="J3391" i="35"/>
  <c r="L3391" i="35" s="1"/>
  <c r="I3392" i="35"/>
  <c r="J3392" i="35" s="1"/>
  <c r="L3392" i="35" s="1"/>
  <c r="I3393" i="35"/>
  <c r="J3393" i="35"/>
  <c r="L3393" i="35" s="1"/>
  <c r="I3394" i="35"/>
  <c r="J3394" i="35" s="1"/>
  <c r="L3394" i="35" s="1"/>
  <c r="I3395" i="35"/>
  <c r="J3395" i="35"/>
  <c r="L3395" i="35" s="1"/>
  <c r="I3396" i="35"/>
  <c r="J3396" i="35" s="1"/>
  <c r="L3396" i="35" s="1"/>
  <c r="I3397" i="35"/>
  <c r="J3397" i="35"/>
  <c r="L3397" i="35" s="1"/>
  <c r="I3398" i="35"/>
  <c r="J3398" i="35" s="1"/>
  <c r="L3398" i="35" s="1"/>
  <c r="I3399" i="35"/>
  <c r="J3399" i="35"/>
  <c r="L3399" i="35" s="1"/>
  <c r="I3400" i="35"/>
  <c r="J3400" i="35" s="1"/>
  <c r="L3400" i="35"/>
  <c r="I3401" i="35"/>
  <c r="J3401" i="35"/>
  <c r="L3401" i="35" s="1"/>
  <c r="I3402" i="35"/>
  <c r="J3402" i="35" s="1"/>
  <c r="L3402" i="35" s="1"/>
  <c r="I3403" i="35"/>
  <c r="J3403" i="35"/>
  <c r="L3403" i="35" s="1"/>
  <c r="I3404" i="35"/>
  <c r="J3404" i="35" s="1"/>
  <c r="L3404" i="35" s="1"/>
  <c r="I3405" i="35"/>
  <c r="J3405" i="35"/>
  <c r="L3405" i="35" s="1"/>
  <c r="I3406" i="35"/>
  <c r="J3406" i="35" s="1"/>
  <c r="L3406" i="35" s="1"/>
  <c r="I3407" i="35"/>
  <c r="J3407" i="35"/>
  <c r="L3407" i="35" s="1"/>
  <c r="I3408" i="35"/>
  <c r="J3408" i="35" s="1"/>
  <c r="L3408" i="35" s="1"/>
  <c r="I3409" i="35"/>
  <c r="J3409" i="35"/>
  <c r="L3409" i="35" s="1"/>
  <c r="I3410" i="35"/>
  <c r="J3410" i="35" s="1"/>
  <c r="L3410" i="35" s="1"/>
  <c r="I3411" i="35"/>
  <c r="J3411" i="35"/>
  <c r="L3411" i="35" s="1"/>
  <c r="I3412" i="35"/>
  <c r="J3412" i="35" s="1"/>
  <c r="L3412" i="35" s="1"/>
  <c r="I3413" i="35"/>
  <c r="J3413" i="35"/>
  <c r="L3413" i="35" s="1"/>
  <c r="I3414" i="35"/>
  <c r="J3414" i="35" s="1"/>
  <c r="L3414" i="35" s="1"/>
  <c r="I3415" i="35"/>
  <c r="J3415" i="35"/>
  <c r="L3415" i="35" s="1"/>
  <c r="I3416" i="35"/>
  <c r="J3416" i="35" s="1"/>
  <c r="L3416" i="35"/>
  <c r="I3417" i="35"/>
  <c r="J3417" i="35"/>
  <c r="L3417" i="35" s="1"/>
  <c r="I3418" i="35"/>
  <c r="J3418" i="35" s="1"/>
  <c r="L3418" i="35" s="1"/>
  <c r="I3419" i="35"/>
  <c r="J3419" i="35"/>
  <c r="L3419" i="35" s="1"/>
  <c r="I3420" i="35"/>
  <c r="J3420" i="35" s="1"/>
  <c r="L3420" i="35" s="1"/>
  <c r="I3421" i="35"/>
  <c r="J3421" i="35"/>
  <c r="L3421" i="35" s="1"/>
  <c r="I3422" i="35"/>
  <c r="J3422" i="35" s="1"/>
  <c r="L3422" i="35" s="1"/>
  <c r="I3423" i="35"/>
  <c r="J3423" i="35"/>
  <c r="L3423" i="35" s="1"/>
  <c r="I3424" i="35"/>
  <c r="J3424" i="35" s="1"/>
  <c r="L3424" i="35" s="1"/>
  <c r="I3425" i="35"/>
  <c r="J3425" i="35"/>
  <c r="L3425" i="35" s="1"/>
  <c r="I3426" i="35"/>
  <c r="J3426" i="35" s="1"/>
  <c r="L3426" i="35" s="1"/>
  <c r="I3427" i="35"/>
  <c r="J3427" i="35"/>
  <c r="L3427" i="35" s="1"/>
  <c r="I3428" i="35"/>
  <c r="J3428" i="35" s="1"/>
  <c r="L3428" i="35" s="1"/>
  <c r="I3429" i="35"/>
  <c r="J3429" i="35"/>
  <c r="L3429" i="35" s="1"/>
  <c r="I3430" i="35"/>
  <c r="J3430" i="35" s="1"/>
  <c r="L3430" i="35" s="1"/>
  <c r="I3431" i="35"/>
  <c r="J3431" i="35"/>
  <c r="L3431" i="35" s="1"/>
  <c r="I3432" i="35"/>
  <c r="J3432" i="35" s="1"/>
  <c r="L3432" i="35" s="1"/>
  <c r="I3433" i="35"/>
  <c r="J3433" i="35"/>
  <c r="L3433" i="35" s="1"/>
  <c r="I3434" i="35"/>
  <c r="J3434" i="35" s="1"/>
  <c r="L3434" i="35" s="1"/>
  <c r="I3435" i="35"/>
  <c r="J3435" i="35"/>
  <c r="L3435" i="35" s="1"/>
  <c r="I3436" i="35"/>
  <c r="J3436" i="35" s="1"/>
  <c r="L3436" i="35" s="1"/>
  <c r="I3437" i="35"/>
  <c r="J3437" i="35"/>
  <c r="L3437" i="35" s="1"/>
  <c r="I3438" i="35"/>
  <c r="J3438" i="35" s="1"/>
  <c r="L3438" i="35" s="1"/>
  <c r="I3439" i="35"/>
  <c r="J3439" i="35"/>
  <c r="L3439" i="35" s="1"/>
  <c r="I3440" i="35"/>
  <c r="J3440" i="35" s="1"/>
  <c r="L3440" i="35" s="1"/>
  <c r="I3441" i="35"/>
  <c r="J3441" i="35"/>
  <c r="L3441" i="35" s="1"/>
  <c r="I3442" i="35"/>
  <c r="J3442" i="35" s="1"/>
  <c r="L3442" i="35" s="1"/>
  <c r="I3443" i="35"/>
  <c r="J3443" i="35"/>
  <c r="L3443" i="35" s="1"/>
  <c r="I3444" i="35"/>
  <c r="J3444" i="35" s="1"/>
  <c r="L3444" i="35" s="1"/>
  <c r="I3445" i="35"/>
  <c r="J3445" i="35"/>
  <c r="L3445" i="35" s="1"/>
  <c r="I3446" i="35"/>
  <c r="J3446" i="35" s="1"/>
  <c r="L3446" i="35" s="1"/>
  <c r="I3447" i="35"/>
  <c r="J3447" i="35"/>
  <c r="L3447" i="35" s="1"/>
  <c r="I3448" i="35"/>
  <c r="J3448" i="35" s="1"/>
  <c r="L3448" i="35"/>
  <c r="I3449" i="35"/>
  <c r="J3449" i="35"/>
  <c r="L3449" i="35" s="1"/>
  <c r="I3450" i="35"/>
  <c r="J3450" i="35" s="1"/>
  <c r="L3450" i="35" s="1"/>
  <c r="I3451" i="35"/>
  <c r="J3451" i="35"/>
  <c r="L3451" i="35" s="1"/>
  <c r="I3452" i="35"/>
  <c r="J3452" i="35" s="1"/>
  <c r="L3452" i="35" s="1"/>
  <c r="I3453" i="35"/>
  <c r="J3453" i="35"/>
  <c r="L3453" i="35" s="1"/>
  <c r="I3454" i="35"/>
  <c r="J3454" i="35" s="1"/>
  <c r="L3454" i="35" s="1"/>
  <c r="I3455" i="35"/>
  <c r="J3455" i="35"/>
  <c r="L3455" i="35" s="1"/>
  <c r="I3456" i="35"/>
  <c r="J3456" i="35" s="1"/>
  <c r="L3456" i="35" s="1"/>
  <c r="I3457" i="35"/>
  <c r="J3457" i="35"/>
  <c r="L3457" i="35" s="1"/>
  <c r="I3458" i="35"/>
  <c r="J3458" i="35" s="1"/>
  <c r="L3458" i="35" s="1"/>
  <c r="I3459" i="35"/>
  <c r="J3459" i="35"/>
  <c r="L3459" i="35" s="1"/>
  <c r="I3460" i="35"/>
  <c r="J3460" i="35" s="1"/>
  <c r="L3460" i="35" s="1"/>
  <c r="I3461" i="35"/>
  <c r="J3461" i="35"/>
  <c r="L3461" i="35" s="1"/>
  <c r="I3462" i="35"/>
  <c r="J3462" i="35" s="1"/>
  <c r="L3462" i="35" s="1"/>
  <c r="I3463" i="35"/>
  <c r="J3463" i="35"/>
  <c r="L3463" i="35" s="1"/>
  <c r="I3464" i="35"/>
  <c r="J3464" i="35" s="1"/>
  <c r="L3464" i="35"/>
  <c r="I3465" i="35"/>
  <c r="J3465" i="35"/>
  <c r="L3465" i="35" s="1"/>
  <c r="I3466" i="35"/>
  <c r="J3466" i="35" s="1"/>
  <c r="L3466" i="35" s="1"/>
  <c r="I3467" i="35"/>
  <c r="J3467" i="35"/>
  <c r="L3467" i="35" s="1"/>
  <c r="I3468" i="35"/>
  <c r="J3468" i="35" s="1"/>
  <c r="L3468" i="35" s="1"/>
  <c r="I3469" i="35"/>
  <c r="J3469" i="35"/>
  <c r="L3469" i="35" s="1"/>
  <c r="I3479" i="35"/>
  <c r="J3479" i="35"/>
  <c r="L3479" i="35" s="1"/>
  <c r="I3480" i="35"/>
  <c r="J3480" i="35" s="1"/>
  <c r="L3480" i="35"/>
  <c r="I3481" i="35"/>
  <c r="J3481" i="35"/>
  <c r="L3481" i="35" s="1"/>
  <c r="I3482" i="35"/>
  <c r="J3482" i="35" s="1"/>
  <c r="L3482" i="35" s="1"/>
  <c r="I3483" i="35"/>
  <c r="J3483" i="35"/>
  <c r="L3483" i="35" s="1"/>
  <c r="I3484" i="35"/>
  <c r="J3484" i="35" s="1"/>
  <c r="L3484" i="35" s="1"/>
  <c r="I3485" i="35"/>
  <c r="J3485" i="35"/>
  <c r="L3485" i="35" s="1"/>
  <c r="I3486" i="35"/>
  <c r="J3486" i="35" s="1"/>
  <c r="L3486" i="35" s="1"/>
  <c r="I3487" i="35"/>
  <c r="J3487" i="35"/>
  <c r="L3487" i="35" s="1"/>
  <c r="I3488" i="35"/>
  <c r="J3488" i="35" s="1"/>
  <c r="L3488" i="35" s="1"/>
  <c r="I3489" i="35"/>
  <c r="J3489" i="35"/>
  <c r="L3489" i="35" s="1"/>
  <c r="I3490" i="35"/>
  <c r="J3490" i="35" s="1"/>
  <c r="L3490" i="35" s="1"/>
  <c r="I3491" i="35"/>
  <c r="J3491" i="35"/>
  <c r="L3491" i="35" s="1"/>
  <c r="I3492" i="35"/>
  <c r="J3492" i="35" s="1"/>
  <c r="L3492" i="35" s="1"/>
  <c r="I3493" i="35"/>
  <c r="J3493" i="35"/>
  <c r="L3493" i="35" s="1"/>
  <c r="I3494" i="35"/>
  <c r="J3494" i="35" s="1"/>
  <c r="L3494" i="35" s="1"/>
  <c r="I3495" i="35"/>
  <c r="J3495" i="35"/>
  <c r="L3495" i="35" s="1"/>
  <c r="I3496" i="35"/>
  <c r="J3496" i="35" s="1"/>
  <c r="L3496" i="35"/>
  <c r="I3497" i="35"/>
  <c r="J3497" i="35"/>
  <c r="L3497" i="35" s="1"/>
  <c r="I3498" i="35"/>
  <c r="J3498" i="35" s="1"/>
  <c r="L3498" i="35" s="1"/>
  <c r="I3499" i="35"/>
  <c r="J3499" i="35"/>
  <c r="L3499" i="35" s="1"/>
  <c r="I3500" i="35"/>
  <c r="J3500" i="35" s="1"/>
  <c r="L3500" i="35" s="1"/>
  <c r="I3501" i="35"/>
  <c r="J3501" i="35"/>
  <c r="L3501" i="35" s="1"/>
  <c r="I3502" i="35"/>
  <c r="J3502" i="35" s="1"/>
  <c r="L3502" i="35" s="1"/>
  <c r="I3503" i="35"/>
  <c r="J3503" i="35"/>
  <c r="L3503" i="35" s="1"/>
  <c r="I3504" i="35"/>
  <c r="J3504" i="35" s="1"/>
  <c r="L3504" i="35" s="1"/>
  <c r="I3505" i="35"/>
  <c r="J3505" i="35"/>
  <c r="L3505" i="35" s="1"/>
  <c r="I3506" i="35"/>
  <c r="J3506" i="35" s="1"/>
  <c r="L3506" i="35" s="1"/>
  <c r="I3507" i="35"/>
  <c r="J3507" i="35"/>
  <c r="L3507" i="35" s="1"/>
  <c r="I3508" i="35"/>
  <c r="J3508" i="35" s="1"/>
  <c r="L3508" i="35" s="1"/>
  <c r="I3509" i="35"/>
  <c r="J3509" i="35"/>
  <c r="L3509" i="35" s="1"/>
  <c r="I3510" i="35"/>
  <c r="J3510" i="35" s="1"/>
  <c r="L3510" i="35" s="1"/>
  <c r="I3511" i="35"/>
  <c r="J3511" i="35"/>
  <c r="L3511" i="35" s="1"/>
  <c r="I3512" i="35"/>
  <c r="J3512" i="35" s="1"/>
  <c r="L3512" i="35" s="1"/>
  <c r="I3513" i="35"/>
  <c r="J3513" i="35"/>
  <c r="L3513" i="35" s="1"/>
  <c r="I3514" i="35"/>
  <c r="J3514" i="35" s="1"/>
  <c r="L3514" i="35" s="1"/>
  <c r="I3515" i="35"/>
  <c r="J3515" i="35"/>
  <c r="L3515" i="35" s="1"/>
  <c r="I3516" i="35"/>
  <c r="J3516" i="35" s="1"/>
  <c r="L3516" i="35" s="1"/>
  <c r="I3517" i="35"/>
  <c r="J3517" i="35"/>
  <c r="L3517" i="35" s="1"/>
  <c r="I3518" i="35"/>
  <c r="J3518" i="35" s="1"/>
  <c r="L3518" i="35" s="1"/>
  <c r="I3519" i="35"/>
  <c r="J3519" i="35"/>
  <c r="L3519" i="35" s="1"/>
  <c r="I3520" i="35"/>
  <c r="J3520" i="35" s="1"/>
  <c r="L3520" i="35" s="1"/>
  <c r="I3521" i="35"/>
  <c r="J3521" i="35"/>
  <c r="L3521" i="35" s="1"/>
  <c r="I3522" i="35"/>
  <c r="J3522" i="35" s="1"/>
  <c r="L3522" i="35" s="1"/>
  <c r="I3523" i="35"/>
  <c r="J3523" i="35"/>
  <c r="L3523" i="35" s="1"/>
  <c r="I3524" i="35"/>
  <c r="J3524" i="35" s="1"/>
  <c r="L3524" i="35" s="1"/>
  <c r="I3525" i="35"/>
  <c r="J3525" i="35"/>
  <c r="L3525" i="35" s="1"/>
  <c r="I3526" i="35"/>
  <c r="J3526" i="35" s="1"/>
  <c r="L3526" i="35" s="1"/>
  <c r="I3527" i="35"/>
  <c r="J3527" i="35"/>
  <c r="L3527" i="35" s="1"/>
  <c r="I3528" i="35"/>
  <c r="J3528" i="35" s="1"/>
  <c r="L3528" i="35"/>
  <c r="I3529" i="35"/>
  <c r="J3529" i="35"/>
  <c r="L3529" i="35" s="1"/>
  <c r="I3542" i="35"/>
  <c r="J3542" i="35" s="1"/>
  <c r="L3542" i="35" s="1"/>
  <c r="I3543" i="35"/>
  <c r="J3543" i="35"/>
  <c r="L3543" i="35" s="1"/>
  <c r="I3544" i="35"/>
  <c r="J3544" i="35" s="1"/>
  <c r="L3544" i="35" s="1"/>
  <c r="I3545" i="35"/>
  <c r="J3545" i="35"/>
  <c r="L3545" i="35" s="1"/>
  <c r="I3546" i="35"/>
  <c r="J3546" i="35" s="1"/>
  <c r="L3546" i="35" s="1"/>
  <c r="I3547" i="35"/>
  <c r="J3547" i="35"/>
  <c r="L3547" i="35" s="1"/>
  <c r="I3548" i="35"/>
  <c r="J3548" i="35" s="1"/>
  <c r="L3548" i="35" s="1"/>
  <c r="I3549" i="35"/>
  <c r="J3549" i="35"/>
  <c r="L3549" i="35" s="1"/>
  <c r="I3550" i="35"/>
  <c r="J3550" i="35" s="1"/>
  <c r="L3550" i="35" s="1"/>
  <c r="I3551" i="35"/>
  <c r="J3551" i="35"/>
  <c r="L3551" i="35" s="1"/>
  <c r="I3552" i="35"/>
  <c r="J3552" i="35" s="1"/>
  <c r="L3552" i="35"/>
  <c r="I3553" i="35"/>
  <c r="J3553" i="35"/>
  <c r="L3553" i="35" s="1"/>
  <c r="I3554" i="35"/>
  <c r="J3554" i="35" s="1"/>
  <c r="L3554" i="35" s="1"/>
  <c r="I3555" i="35"/>
  <c r="J3555" i="35"/>
  <c r="L3555" i="35" s="1"/>
  <c r="I3556" i="35"/>
  <c r="J3556" i="35" s="1"/>
  <c r="L3556" i="35" s="1"/>
  <c r="I3557" i="35"/>
  <c r="J3557" i="35"/>
  <c r="L3557" i="35" s="1"/>
  <c r="I3558" i="35"/>
  <c r="J3558" i="35" s="1"/>
  <c r="L3558" i="35" s="1"/>
  <c r="I3559" i="35"/>
  <c r="J3559" i="35"/>
  <c r="L3559" i="35" s="1"/>
  <c r="I3560" i="35"/>
  <c r="J3560" i="35" s="1"/>
  <c r="L3560" i="35" s="1"/>
  <c r="I3561" i="35"/>
  <c r="J3561" i="35"/>
  <c r="L3561" i="35" s="1"/>
  <c r="I3562" i="35"/>
  <c r="J3562" i="35" s="1"/>
  <c r="L3562" i="35" s="1"/>
  <c r="I3563" i="35"/>
  <c r="J3563" i="35"/>
  <c r="L3563" i="35" s="1"/>
  <c r="I3564" i="35"/>
  <c r="J3564" i="35" s="1"/>
  <c r="L3564" i="35" s="1"/>
  <c r="I3565" i="35"/>
  <c r="J3565" i="35"/>
  <c r="L3565" i="35" s="1"/>
  <c r="I3566" i="35"/>
  <c r="J3566" i="35" s="1"/>
  <c r="L3566" i="35" s="1"/>
  <c r="I3567" i="35"/>
  <c r="J3567" i="35"/>
  <c r="L3567" i="35" s="1"/>
  <c r="I3568" i="35"/>
  <c r="J3568" i="35" s="1"/>
  <c r="L3568" i="35"/>
  <c r="I3569" i="35"/>
  <c r="J3569" i="35"/>
  <c r="L3569" i="35" s="1"/>
  <c r="I3570" i="35"/>
  <c r="J3570" i="35" s="1"/>
  <c r="L3570" i="35" s="1"/>
  <c r="I3571" i="35"/>
  <c r="J3571" i="35"/>
  <c r="L3571" i="35" s="1"/>
  <c r="I3572" i="35"/>
  <c r="J3572" i="35" s="1"/>
  <c r="L3572" i="35" s="1"/>
  <c r="I3573" i="35"/>
  <c r="J3573" i="35"/>
  <c r="L3573" i="35" s="1"/>
  <c r="I3574" i="35"/>
  <c r="J3574" i="35" s="1"/>
  <c r="L3574" i="35" s="1"/>
  <c r="I3575" i="35"/>
  <c r="J3575" i="35"/>
  <c r="L3575" i="35" s="1"/>
  <c r="I3576" i="35"/>
  <c r="J3576" i="35" s="1"/>
  <c r="L3576" i="35"/>
  <c r="I3577" i="35"/>
  <c r="J3577" i="35"/>
  <c r="L3577" i="35" s="1"/>
  <c r="I3578" i="35"/>
  <c r="J3578" i="35" s="1"/>
  <c r="L3578" i="35" s="1"/>
  <c r="I3579" i="35"/>
  <c r="J3579" i="35"/>
  <c r="L3579" i="35" s="1"/>
  <c r="I3580" i="35"/>
  <c r="J3580" i="35" s="1"/>
  <c r="L3580" i="35" s="1"/>
  <c r="I3581" i="35"/>
  <c r="J3581" i="35"/>
  <c r="L3581" i="35" s="1"/>
  <c r="I3582" i="35"/>
  <c r="J3582" i="35" s="1"/>
  <c r="L3582" i="35" s="1"/>
  <c r="I3583" i="35"/>
  <c r="J3583" i="35"/>
  <c r="L3583" i="35" s="1"/>
  <c r="I3584" i="35"/>
  <c r="J3584" i="35" s="1"/>
  <c r="L3584" i="35"/>
  <c r="I3585" i="35"/>
  <c r="J3585" i="35"/>
  <c r="L3585" i="35" s="1"/>
  <c r="I3586" i="35"/>
  <c r="J3586" i="35" s="1"/>
  <c r="L3586" i="35" s="1"/>
  <c r="I3587" i="35"/>
  <c r="J3587" i="35"/>
  <c r="L3587" i="35" s="1"/>
  <c r="I3588" i="35"/>
  <c r="J3588" i="35" s="1"/>
  <c r="L3588" i="35" s="1"/>
  <c r="I3589" i="35"/>
  <c r="J3589" i="35"/>
  <c r="L3589" i="35" s="1"/>
  <c r="I3590" i="35"/>
  <c r="J3590" i="35" s="1"/>
  <c r="L3590" i="35" s="1"/>
  <c r="I3591" i="35"/>
  <c r="J3591" i="35"/>
  <c r="L3591" i="35" s="1"/>
  <c r="I3592" i="35"/>
  <c r="J3592" i="35" s="1"/>
  <c r="L3592" i="35" s="1"/>
  <c r="I3593" i="35"/>
  <c r="J3593" i="35"/>
  <c r="L3593" i="35" s="1"/>
  <c r="I3594" i="35"/>
  <c r="J3594" i="35" s="1"/>
  <c r="L3594" i="35" s="1"/>
  <c r="I3595" i="35"/>
  <c r="J3595" i="35"/>
  <c r="L3595" i="35" s="1"/>
  <c r="I3596" i="35"/>
  <c r="J3596" i="35" s="1"/>
  <c r="L3596" i="35" s="1"/>
  <c r="I3597" i="35"/>
  <c r="J3597" i="35"/>
  <c r="L3597" i="35" s="1"/>
  <c r="I3598" i="35"/>
  <c r="J3598" i="35" s="1"/>
  <c r="L3598" i="35" s="1"/>
  <c r="I3599" i="35"/>
  <c r="J3599" i="35"/>
  <c r="L3599" i="35" s="1"/>
  <c r="I3600" i="35"/>
  <c r="J3600" i="35" s="1"/>
  <c r="L3600" i="35" s="1"/>
  <c r="I3601" i="35"/>
  <c r="J3601" i="35"/>
  <c r="L3601" i="35" s="1"/>
  <c r="I3602" i="35"/>
  <c r="J3602" i="35" s="1"/>
  <c r="L3602" i="35" s="1"/>
  <c r="I3603" i="35"/>
  <c r="J3603" i="35"/>
  <c r="L3603" i="35" s="1"/>
  <c r="I3604" i="35"/>
  <c r="J3604" i="35" s="1"/>
  <c r="L3604" i="35" s="1"/>
  <c r="I3605" i="35"/>
  <c r="J3605" i="35"/>
  <c r="L3605" i="35" s="1"/>
  <c r="I3606" i="35"/>
  <c r="J3606" i="35" s="1"/>
  <c r="L3606" i="35" s="1"/>
  <c r="I3607" i="35"/>
  <c r="J3607" i="35"/>
  <c r="L3607" i="35" s="1"/>
  <c r="I3608" i="35"/>
  <c r="J3608" i="35" s="1"/>
  <c r="L3608" i="35" s="1"/>
  <c r="I3609" i="35"/>
  <c r="J3609" i="35"/>
  <c r="L3609" i="35" s="1"/>
  <c r="I3610" i="35"/>
  <c r="J3610" i="35" s="1"/>
  <c r="L3610" i="35" s="1"/>
  <c r="I3611" i="35"/>
  <c r="J3611" i="35"/>
  <c r="L3611" i="35" s="1"/>
  <c r="I3612" i="35"/>
  <c r="J3612" i="35" s="1"/>
  <c r="L3612" i="35" s="1"/>
  <c r="I3613" i="35"/>
  <c r="J3613" i="35"/>
  <c r="L3613" i="35" s="1"/>
  <c r="I3614" i="35"/>
  <c r="J3614" i="35" s="1"/>
  <c r="L3614" i="35" s="1"/>
  <c r="I3615" i="35"/>
  <c r="J3615" i="35"/>
  <c r="L3615" i="35" s="1"/>
  <c r="I3616" i="35"/>
  <c r="J3616" i="35" s="1"/>
  <c r="L3616" i="35"/>
  <c r="I3617" i="35"/>
  <c r="J3617" i="35"/>
  <c r="L3617" i="35" s="1"/>
  <c r="I3618" i="35"/>
  <c r="J3618" i="35" s="1"/>
  <c r="L3618" i="35" s="1"/>
  <c r="I3619" i="35"/>
  <c r="J3619" i="35"/>
  <c r="L3619" i="35" s="1"/>
  <c r="I3620" i="35"/>
  <c r="J3620" i="35" s="1"/>
  <c r="L3620" i="35" s="1"/>
  <c r="I3621" i="35"/>
  <c r="J3621" i="35"/>
  <c r="L3621" i="35" s="1"/>
  <c r="I3622" i="35"/>
  <c r="J3622" i="35" s="1"/>
  <c r="L3622" i="35" s="1"/>
  <c r="I3623" i="35"/>
  <c r="J3623" i="35"/>
  <c r="L3623" i="35" s="1"/>
  <c r="I3624" i="35"/>
  <c r="J3624" i="35" s="1"/>
  <c r="L3624" i="35" s="1"/>
  <c r="I3625" i="35"/>
  <c r="J3625" i="35"/>
  <c r="L3625" i="35" s="1"/>
  <c r="I3626" i="35"/>
  <c r="J3626" i="35" s="1"/>
  <c r="L3626" i="35" s="1"/>
  <c r="I3627" i="35"/>
  <c r="J3627" i="35"/>
  <c r="L3627" i="35" s="1"/>
  <c r="I3628" i="35"/>
  <c r="J3628" i="35" s="1"/>
  <c r="L3628" i="35" s="1"/>
  <c r="I3629" i="35"/>
  <c r="J3629" i="35"/>
  <c r="L3629" i="35" s="1"/>
  <c r="I3630" i="35"/>
  <c r="J3630" i="35" s="1"/>
  <c r="L3630" i="35" s="1"/>
  <c r="I3631" i="35"/>
  <c r="J3631" i="35"/>
  <c r="L3631" i="35" s="1"/>
  <c r="I3632" i="35"/>
  <c r="J3632" i="35" s="1"/>
  <c r="L3632" i="35"/>
  <c r="I3633" i="35"/>
  <c r="J3633" i="35"/>
  <c r="L3633" i="35" s="1"/>
  <c r="I3634" i="35"/>
  <c r="J3634" i="35" s="1"/>
  <c r="L3634" i="35" s="1"/>
  <c r="I3635" i="35"/>
  <c r="J3635" i="35"/>
  <c r="L3635" i="35" s="1"/>
  <c r="I3636" i="35"/>
  <c r="J3636" i="35" s="1"/>
  <c r="L3636" i="35" s="1"/>
  <c r="I3637" i="35"/>
  <c r="J3637" i="35"/>
  <c r="L3637" i="35" s="1"/>
  <c r="I3638" i="35"/>
  <c r="J3638" i="35" s="1"/>
  <c r="L3638" i="35" s="1"/>
  <c r="I3639" i="35"/>
  <c r="J3639" i="35"/>
  <c r="L3639" i="35" s="1"/>
  <c r="I3640" i="35"/>
  <c r="J3640" i="35" s="1"/>
  <c r="L3640" i="35" s="1"/>
  <c r="I3641" i="35"/>
  <c r="J3641" i="35"/>
  <c r="L3641" i="35" s="1"/>
  <c r="I3642" i="35"/>
  <c r="J3642" i="35" s="1"/>
  <c r="L3642" i="35" s="1"/>
  <c r="I3643" i="35"/>
  <c r="J3643" i="35"/>
  <c r="L3643" i="35" s="1"/>
  <c r="I3644" i="35"/>
  <c r="J3644" i="35" s="1"/>
  <c r="L3644" i="35" s="1"/>
  <c r="I3645" i="35"/>
  <c r="J3645" i="35"/>
  <c r="L3645" i="35" s="1"/>
  <c r="I3646" i="35"/>
  <c r="J3646" i="35" s="1"/>
  <c r="L3646" i="35" s="1"/>
  <c r="I3650" i="35"/>
  <c r="J3650" i="35" s="1"/>
  <c r="L3650" i="35" s="1"/>
  <c r="I3651" i="35"/>
  <c r="J3651" i="35"/>
  <c r="L3651" i="35" s="1"/>
  <c r="I3652" i="35"/>
  <c r="J3652" i="35" s="1"/>
  <c r="L3652" i="35" s="1"/>
  <c r="I3653" i="35"/>
  <c r="J3653" i="35"/>
  <c r="L3653" i="35" s="1"/>
  <c r="I3654" i="35"/>
  <c r="J3654" i="35" s="1"/>
  <c r="L3654" i="35" s="1"/>
  <c r="I3655" i="35"/>
  <c r="J3655" i="35"/>
  <c r="L3655" i="35" s="1"/>
  <c r="I3656" i="35"/>
  <c r="J3656" i="35" s="1"/>
  <c r="L3656" i="35"/>
  <c r="I3657" i="35"/>
  <c r="J3657" i="35"/>
  <c r="L3657" i="35" s="1"/>
  <c r="I3658" i="35"/>
  <c r="J3658" i="35" s="1"/>
  <c r="L3658" i="35" s="1"/>
  <c r="I3659" i="35"/>
  <c r="J3659" i="35"/>
  <c r="L3659" i="35" s="1"/>
  <c r="I3660" i="35"/>
  <c r="J3660" i="35" s="1"/>
  <c r="L3660" i="35" s="1"/>
  <c r="I3661" i="35"/>
  <c r="J3661" i="35"/>
  <c r="L3661" i="35" s="1"/>
  <c r="I3662" i="35"/>
  <c r="J3662" i="35" s="1"/>
  <c r="L3662" i="35" s="1"/>
  <c r="I3663" i="35"/>
  <c r="J3663" i="35"/>
  <c r="L3663" i="35" s="1"/>
  <c r="I3664" i="35"/>
  <c r="J3664" i="35" s="1"/>
  <c r="L3664" i="35" s="1"/>
  <c r="I3665" i="35"/>
  <c r="J3665" i="35"/>
  <c r="L3665" i="35" s="1"/>
  <c r="I3666" i="35"/>
  <c r="J3666" i="35" s="1"/>
  <c r="L3666" i="35" s="1"/>
  <c r="I3667" i="35"/>
  <c r="J3667" i="35"/>
  <c r="L3667" i="35" s="1"/>
  <c r="I3668" i="35"/>
  <c r="J3668" i="35" s="1"/>
  <c r="L3668" i="35" s="1"/>
  <c r="I3669" i="35"/>
  <c r="J3669" i="35"/>
  <c r="L3669" i="35" s="1"/>
  <c r="I3670" i="35"/>
  <c r="J3670" i="35" s="1"/>
  <c r="L3670" i="35" s="1"/>
  <c r="I3671" i="35"/>
  <c r="J3671" i="35"/>
  <c r="L3671" i="35" s="1"/>
  <c r="I3672" i="35"/>
  <c r="J3672" i="35" s="1"/>
  <c r="L3672" i="35" s="1"/>
  <c r="I3673" i="35"/>
  <c r="J3673" i="35"/>
  <c r="L3673" i="35" s="1"/>
  <c r="I3674" i="35"/>
  <c r="J3674" i="35" s="1"/>
  <c r="L3674" i="35" s="1"/>
  <c r="I3675" i="35"/>
  <c r="J3675" i="35"/>
  <c r="L3675" i="35" s="1"/>
  <c r="I3676" i="35"/>
  <c r="J3676" i="35" s="1"/>
  <c r="L3676" i="35" s="1"/>
  <c r="I3677" i="35"/>
  <c r="J3677" i="35"/>
  <c r="L3677" i="35" s="1"/>
  <c r="I3678" i="35"/>
  <c r="J3678" i="35" s="1"/>
  <c r="L3678" i="35" s="1"/>
  <c r="I3679" i="35"/>
  <c r="J3679" i="35"/>
  <c r="L3679" i="35" s="1"/>
  <c r="I3692" i="35"/>
  <c r="J3692" i="35" s="1"/>
  <c r="L3692" i="35" s="1"/>
  <c r="I3693" i="35"/>
  <c r="J3693" i="35"/>
  <c r="L3693" i="35" s="1"/>
  <c r="I3694" i="35"/>
  <c r="J3694" i="35" s="1"/>
  <c r="L3694" i="35" s="1"/>
  <c r="I3695" i="35"/>
  <c r="J3695" i="35"/>
  <c r="L3695" i="35" s="1"/>
  <c r="I3696" i="35"/>
  <c r="J3696" i="35" s="1"/>
  <c r="L3696" i="35"/>
  <c r="I3697" i="35"/>
  <c r="J3697" i="35"/>
  <c r="L3697" i="35" s="1"/>
  <c r="I3698" i="35"/>
  <c r="J3698" i="35" s="1"/>
  <c r="L3698" i="35" s="1"/>
  <c r="I3699" i="35"/>
  <c r="J3699" i="35"/>
  <c r="L3699" i="35" s="1"/>
  <c r="I3700" i="35"/>
  <c r="J3700" i="35" s="1"/>
  <c r="L3700" i="35" s="1"/>
  <c r="I3701" i="35"/>
  <c r="J3701" i="35"/>
  <c r="L3701" i="35" s="1"/>
  <c r="I3702" i="35"/>
  <c r="J3702" i="35" s="1"/>
  <c r="L3702" i="35" s="1"/>
  <c r="I3703" i="35"/>
  <c r="J3703" i="35"/>
  <c r="L3703" i="35" s="1"/>
  <c r="I3704" i="35"/>
  <c r="J3704" i="35" s="1"/>
  <c r="L3704" i="35" s="1"/>
  <c r="I3705" i="35"/>
  <c r="J3705" i="35"/>
  <c r="L3705" i="35" s="1"/>
  <c r="I3706" i="35"/>
  <c r="J3706" i="35" s="1"/>
  <c r="L3706" i="35" s="1"/>
  <c r="I3707" i="35"/>
  <c r="J3707" i="35"/>
  <c r="L3707" i="35" s="1"/>
  <c r="I3708" i="35"/>
  <c r="J3708" i="35" s="1"/>
  <c r="L3708" i="35" s="1"/>
  <c r="I3709" i="35"/>
  <c r="J3709" i="35"/>
  <c r="L3709" i="35" s="1"/>
  <c r="I3710" i="35"/>
  <c r="J3710" i="35" s="1"/>
  <c r="L3710" i="35" s="1"/>
  <c r="I3711" i="35"/>
  <c r="J3711" i="35"/>
  <c r="L3711" i="35" s="1"/>
  <c r="I3712" i="35"/>
  <c r="J3712" i="35" s="1"/>
  <c r="L3712" i="35" s="1"/>
  <c r="I3713" i="35"/>
  <c r="J3713" i="35"/>
  <c r="L3713" i="35" s="1"/>
  <c r="I3714" i="35"/>
  <c r="J3714" i="35" s="1"/>
  <c r="L3714" i="35" s="1"/>
  <c r="I3715" i="35"/>
  <c r="J3715" i="35"/>
  <c r="L3715" i="35" s="1"/>
  <c r="I3716" i="35"/>
  <c r="J3716" i="35" s="1"/>
  <c r="L3716" i="35" s="1"/>
  <c r="I3717" i="35"/>
  <c r="J3717" i="35"/>
  <c r="L3717" i="35" s="1"/>
  <c r="I3718" i="35"/>
  <c r="J3718" i="35" s="1"/>
  <c r="L3718" i="35"/>
  <c r="I3719" i="35"/>
  <c r="J3719" i="35"/>
  <c r="L3719" i="35" s="1"/>
  <c r="I3720" i="35"/>
  <c r="J3720" i="35" s="1"/>
  <c r="L3720" i="35"/>
  <c r="I3721" i="35"/>
  <c r="J3721" i="35"/>
  <c r="L3721" i="35" s="1"/>
  <c r="I3722" i="35"/>
  <c r="J3722" i="35" s="1"/>
  <c r="L3722" i="35"/>
  <c r="I3723" i="35"/>
  <c r="J3723" i="35"/>
  <c r="L3723" i="35" s="1"/>
  <c r="I3724" i="35"/>
  <c r="J3724" i="35" s="1"/>
  <c r="L3724" i="35" s="1"/>
  <c r="I3725" i="35"/>
  <c r="J3725" i="35"/>
  <c r="L3725" i="35" s="1"/>
  <c r="I3726" i="35"/>
  <c r="J3726" i="35" s="1"/>
  <c r="L3726" i="35" s="1"/>
  <c r="I3727" i="35"/>
  <c r="J3727" i="35"/>
  <c r="L3727" i="35" s="1"/>
  <c r="I3728" i="35"/>
  <c r="J3728" i="35" s="1"/>
  <c r="L3728" i="35"/>
  <c r="I3729" i="35"/>
  <c r="J3729" i="35"/>
  <c r="L3729" i="35" s="1"/>
  <c r="I3730" i="35"/>
  <c r="J3730" i="35" s="1"/>
  <c r="L3730" i="35" s="1"/>
  <c r="I3731" i="35"/>
  <c r="J3731" i="35"/>
  <c r="L3731" i="35" s="1"/>
  <c r="I3732" i="35"/>
  <c r="J3732" i="35" s="1"/>
  <c r="L3732" i="35" s="1"/>
  <c r="I3733" i="35"/>
  <c r="J3733" i="35"/>
  <c r="L3733" i="35" s="1"/>
  <c r="I3734" i="35"/>
  <c r="J3734" i="35" s="1"/>
  <c r="L3734" i="35"/>
  <c r="I3735" i="35"/>
  <c r="J3735" i="35"/>
  <c r="L3735" i="35" s="1"/>
  <c r="I3736" i="35"/>
  <c r="J3736" i="35" s="1"/>
  <c r="L3736" i="35"/>
  <c r="I3737" i="35"/>
  <c r="J3737" i="35"/>
  <c r="L3737" i="35" s="1"/>
  <c r="I3738" i="35"/>
  <c r="J3738" i="35" s="1"/>
  <c r="L3738" i="35"/>
  <c r="I3739" i="35"/>
  <c r="J3739" i="35"/>
  <c r="L3739" i="35" s="1"/>
  <c r="I3740" i="35"/>
  <c r="J3740" i="35" s="1"/>
  <c r="L3740" i="35" s="1"/>
  <c r="I3741" i="35"/>
  <c r="J3741" i="35"/>
  <c r="L3741" i="35" s="1"/>
  <c r="I3742" i="35"/>
  <c r="J3742" i="35" s="1"/>
  <c r="L3742" i="35"/>
  <c r="I3743" i="35"/>
  <c r="J3743" i="35"/>
  <c r="L3743" i="35" s="1"/>
  <c r="I3744" i="35"/>
  <c r="J3744" i="35" s="1"/>
  <c r="L3744" i="35" s="1"/>
  <c r="I3745" i="35"/>
  <c r="J3745" i="35"/>
  <c r="L3745" i="35" s="1"/>
  <c r="I3746" i="35"/>
  <c r="J3746" i="35" s="1"/>
  <c r="L3746" i="35"/>
  <c r="I3747" i="35"/>
  <c r="J3747" i="35"/>
  <c r="L3747" i="35" s="1"/>
  <c r="I3748" i="35"/>
  <c r="J3748" i="35" s="1"/>
  <c r="L3748" i="35" s="1"/>
  <c r="I3749" i="35"/>
  <c r="J3749" i="35"/>
  <c r="L3749" i="35" s="1"/>
  <c r="I3750" i="35"/>
  <c r="J3750" i="35" s="1"/>
  <c r="L3750" i="35"/>
  <c r="I3751" i="35"/>
  <c r="J3751" i="35"/>
  <c r="L3751" i="35" s="1"/>
  <c r="I3752" i="35"/>
  <c r="J3752" i="35" s="1"/>
  <c r="L3752" i="35" s="1"/>
  <c r="I3753" i="35"/>
  <c r="J3753" i="35"/>
  <c r="L3753" i="35" s="1"/>
  <c r="I3754" i="35"/>
  <c r="J3754" i="35" s="1"/>
  <c r="L3754" i="35"/>
  <c r="I3755" i="35"/>
  <c r="J3755" i="35"/>
  <c r="L3755" i="35" s="1"/>
  <c r="I3756" i="35"/>
  <c r="J3756" i="35" s="1"/>
  <c r="L3756" i="35" s="1"/>
  <c r="I3757" i="35"/>
  <c r="J3757" i="35"/>
  <c r="L3757" i="35" s="1"/>
  <c r="I3758" i="35"/>
  <c r="J3758" i="35" s="1"/>
  <c r="L3758" i="35" s="1"/>
  <c r="I3759" i="35"/>
  <c r="J3759" i="35"/>
  <c r="L3759" i="35" s="1"/>
  <c r="I3760" i="35"/>
  <c r="J3760" i="35"/>
  <c r="L3760" i="35"/>
  <c r="I3761" i="35"/>
  <c r="J3761" i="35"/>
  <c r="L3761" i="35" s="1"/>
  <c r="I3762" i="35"/>
  <c r="J3762" i="35" s="1"/>
  <c r="L3762" i="35"/>
  <c r="I3763" i="35"/>
  <c r="J3763" i="35" s="1"/>
  <c r="L3763" i="35" s="1"/>
  <c r="I3764" i="35"/>
  <c r="J3764" i="35" s="1"/>
  <c r="L3764" i="35"/>
  <c r="I3765" i="35"/>
  <c r="J3765" i="35"/>
  <c r="L3765" i="35" s="1"/>
  <c r="I3766" i="35"/>
  <c r="J3766" i="35"/>
  <c r="L3766" i="35" s="1"/>
  <c r="I3767" i="35"/>
  <c r="J3767" i="35"/>
  <c r="L3767" i="35" s="1"/>
  <c r="I3768" i="35"/>
  <c r="J3768" i="35" s="1"/>
  <c r="L3768" i="35" s="1"/>
  <c r="I3769" i="35"/>
  <c r="J3769" i="35" s="1"/>
  <c r="L3769" i="35" s="1"/>
  <c r="I3770" i="35"/>
  <c r="J3770" i="35"/>
  <c r="L3770" i="35" s="1"/>
  <c r="I3771" i="35"/>
  <c r="J3771" i="35" s="1"/>
  <c r="L3771" i="35" s="1"/>
  <c r="I3772" i="35"/>
  <c r="J3772" i="35" s="1"/>
  <c r="L3772" i="35" s="1"/>
  <c r="I3773" i="35"/>
  <c r="J3773" i="35"/>
  <c r="L3773" i="35" s="1"/>
  <c r="I3774" i="35"/>
  <c r="J3774" i="35" s="1"/>
  <c r="L3774" i="35" s="1"/>
  <c r="I3775" i="35"/>
  <c r="J3775" i="35"/>
  <c r="L3775" i="35"/>
  <c r="I3776" i="35"/>
  <c r="J3776" i="35" s="1"/>
  <c r="L3776" i="35" s="1"/>
  <c r="I3777" i="35"/>
  <c r="J3777" i="35"/>
  <c r="L3777" i="35" s="1"/>
  <c r="I3778" i="35"/>
  <c r="J3778" i="35" s="1"/>
  <c r="L3778" i="35" s="1"/>
  <c r="I3779" i="35"/>
  <c r="J3779" i="35" s="1"/>
  <c r="L3779" i="35" s="1"/>
  <c r="I3780" i="35"/>
  <c r="J3780" i="35" s="1"/>
  <c r="L3780" i="35"/>
  <c r="I3781" i="35"/>
  <c r="J3781" i="35" s="1"/>
  <c r="L3781" i="35" s="1"/>
  <c r="I3782" i="35"/>
  <c r="J3782" i="35" s="1"/>
  <c r="L3782" i="35" s="1"/>
  <c r="I3783" i="35"/>
  <c r="J3783" i="35"/>
  <c r="L3783" i="35"/>
  <c r="I3784" i="35"/>
  <c r="J3784" i="35"/>
  <c r="L3784" i="35"/>
  <c r="I3785" i="35"/>
  <c r="J3785" i="35"/>
  <c r="L3785" i="35" s="1"/>
  <c r="I3786" i="35"/>
  <c r="J3786" i="35" s="1"/>
  <c r="L3786" i="35" s="1"/>
  <c r="I3787" i="35"/>
  <c r="J3787" i="35"/>
  <c r="L3787" i="35"/>
  <c r="I3788" i="35"/>
  <c r="J3788" i="35" s="1"/>
  <c r="L3788" i="35"/>
  <c r="I3789" i="35"/>
  <c r="J3789" i="35" s="1"/>
  <c r="L3789" i="35" s="1"/>
  <c r="I3790" i="35"/>
  <c r="J3790" i="35"/>
  <c r="L3790" i="35"/>
  <c r="I3791" i="35"/>
  <c r="J3791" i="35"/>
  <c r="L3791" i="35" s="1"/>
  <c r="I3792" i="35"/>
  <c r="J3792" i="35"/>
  <c r="L3792" i="35" s="1"/>
  <c r="I3793" i="35"/>
  <c r="J3793" i="35"/>
  <c r="L3793" i="35" s="1"/>
  <c r="I3794" i="35"/>
  <c r="J3794" i="35"/>
  <c r="L3794" i="35" s="1"/>
  <c r="I3795" i="35"/>
  <c r="J3795" i="35"/>
  <c r="L3795" i="35" s="1"/>
  <c r="I3796" i="35"/>
  <c r="J3796" i="35" s="1"/>
  <c r="L3796" i="35"/>
  <c r="I3797" i="35"/>
  <c r="J3797" i="35"/>
  <c r="L3797" i="35" s="1"/>
  <c r="I3798" i="35"/>
  <c r="J3798" i="35"/>
  <c r="L3798" i="35" s="1"/>
  <c r="I3799" i="35"/>
  <c r="J3799" i="35"/>
  <c r="L3799" i="35" s="1"/>
  <c r="I3800" i="35"/>
  <c r="J3800" i="35" s="1"/>
  <c r="I3801" i="35"/>
  <c r="J3801" i="35" s="1"/>
  <c r="L3801" i="35" s="1"/>
  <c r="I3802" i="35"/>
  <c r="J3802" i="35"/>
  <c r="L3802" i="35" s="1"/>
  <c r="G3803" i="35"/>
  <c r="H3803" i="35"/>
  <c r="Q6" i="35" s="1"/>
  <c r="D6" i="34"/>
  <c r="E6" i="34"/>
  <c r="F6" i="34"/>
  <c r="D8" i="34"/>
  <c r="E8" i="34"/>
  <c r="F8" i="34"/>
  <c r="G8" i="34" s="1"/>
  <c r="D12" i="34"/>
  <c r="E12" i="34"/>
  <c r="F12" i="34"/>
  <c r="G12" i="34" s="1"/>
  <c r="D13" i="34"/>
  <c r="E13" i="34"/>
  <c r="F13" i="34"/>
  <c r="G13" i="34" s="1"/>
  <c r="D14" i="34"/>
  <c r="E14" i="34"/>
  <c r="F14" i="34"/>
  <c r="D15" i="34"/>
  <c r="E15" i="34"/>
  <c r="F15" i="34"/>
  <c r="G15" i="34" s="1"/>
  <c r="D18" i="34"/>
  <c r="D31" i="34"/>
  <c r="E31" i="34"/>
  <c r="F31" i="34"/>
  <c r="G31" i="34" s="1"/>
  <c r="D34" i="34"/>
  <c r="E34" i="34"/>
  <c r="F34" i="34"/>
  <c r="G34" i="34" s="1"/>
  <c r="D35" i="34"/>
  <c r="E35" i="34"/>
  <c r="F35" i="34"/>
  <c r="D55" i="34"/>
  <c r="E55" i="34"/>
  <c r="F55" i="34"/>
  <c r="A14" i="33"/>
  <c r="A15" i="33" s="1"/>
  <c r="G15" i="33"/>
  <c r="A18" i="33"/>
  <c r="G20" i="33"/>
  <c r="A22" i="33"/>
  <c r="A23" i="33"/>
  <c r="F27" i="33"/>
  <c r="F30" i="33" s="1"/>
  <c r="F32" i="33" s="1"/>
  <c r="F34" i="33" s="1"/>
  <c r="A35" i="33"/>
  <c r="G39" i="33"/>
  <c r="A42" i="33"/>
  <c r="G55" i="17" l="1"/>
  <c r="H55" i="17"/>
  <c r="F47" i="17"/>
  <c r="D47" i="17" s="1"/>
  <c r="G14" i="34"/>
  <c r="G35" i="34"/>
  <c r="G6" i="34"/>
  <c r="E27" i="34"/>
  <c r="L3800" i="35"/>
  <c r="F27" i="34"/>
  <c r="G27" i="34" s="1"/>
  <c r="D27" i="34"/>
  <c r="G55" i="34"/>
  <c r="A16" i="33"/>
  <c r="I4" i="35"/>
  <c r="J4" i="35" s="1"/>
  <c r="I7" i="35"/>
  <c r="J7" i="35" s="1"/>
  <c r="L7" i="35" s="1"/>
  <c r="I15" i="35"/>
  <c r="J15" i="35" s="1"/>
  <c r="L15" i="35" s="1"/>
  <c r="I23" i="35"/>
  <c r="J23" i="35" s="1"/>
  <c r="L23" i="35" s="1"/>
  <c r="I31" i="35"/>
  <c r="J31" i="35" s="1"/>
  <c r="L31" i="35" s="1"/>
  <c r="I39" i="35"/>
  <c r="J39" i="35" s="1"/>
  <c r="L39" i="35" s="1"/>
  <c r="I47" i="35"/>
  <c r="J47" i="35" s="1"/>
  <c r="L47" i="35" s="1"/>
  <c r="I55" i="35"/>
  <c r="J55" i="35" s="1"/>
  <c r="L55" i="35" s="1"/>
  <c r="I63" i="35"/>
  <c r="J63" i="35" s="1"/>
  <c r="L63" i="35" s="1"/>
  <c r="I71" i="35"/>
  <c r="J71" i="35" s="1"/>
  <c r="L71" i="35" s="1"/>
  <c r="I79" i="35"/>
  <c r="J79" i="35" s="1"/>
  <c r="L79" i="35" s="1"/>
  <c r="I6" i="35"/>
  <c r="J6" i="35" s="1"/>
  <c r="L6" i="35" s="1"/>
  <c r="I2" i="35"/>
  <c r="J2" i="35" s="1"/>
  <c r="I5" i="35"/>
  <c r="J5" i="35" s="1"/>
  <c r="L5" i="35" s="1"/>
  <c r="I8" i="35"/>
  <c r="J8" i="35" s="1"/>
  <c r="L8" i="35" s="1"/>
  <c r="I9" i="35"/>
  <c r="J9" i="35" s="1"/>
  <c r="L9" i="35" s="1"/>
  <c r="I10" i="35"/>
  <c r="J10" i="35" s="1"/>
  <c r="L10" i="35" s="1"/>
  <c r="I11" i="35"/>
  <c r="J11" i="35" s="1"/>
  <c r="I12" i="35"/>
  <c r="J12" i="35" s="1"/>
  <c r="L12" i="35" s="1"/>
  <c r="I14" i="35"/>
  <c r="J14" i="35" s="1"/>
  <c r="L14" i="35" s="1"/>
  <c r="I16" i="35"/>
  <c r="J16" i="35" s="1"/>
  <c r="L16" i="35" s="1"/>
  <c r="I24" i="35"/>
  <c r="J24" i="35" s="1"/>
  <c r="L24" i="35" s="1"/>
  <c r="I32" i="35"/>
  <c r="J32" i="35" s="1"/>
  <c r="L32" i="35" s="1"/>
  <c r="I40" i="35"/>
  <c r="J40" i="35" s="1"/>
  <c r="L40" i="35" s="1"/>
  <c r="I48" i="35"/>
  <c r="J48" i="35" s="1"/>
  <c r="L48" i="35" s="1"/>
  <c r="I56" i="35"/>
  <c r="J56" i="35" s="1"/>
  <c r="L56" i="35" s="1"/>
  <c r="I64" i="35"/>
  <c r="J64" i="35" s="1"/>
  <c r="L64" i="35" s="1"/>
  <c r="I72" i="35"/>
  <c r="J72" i="35" s="1"/>
  <c r="L72" i="35" s="1"/>
  <c r="I3" i="35"/>
  <c r="J3" i="35" s="1"/>
  <c r="L3" i="35" s="1"/>
  <c r="I27" i="35"/>
  <c r="J27" i="35" s="1"/>
  <c r="L27" i="35" s="1"/>
  <c r="I34" i="35"/>
  <c r="J34" i="35" s="1"/>
  <c r="L34" i="35" s="1"/>
  <c r="I41" i="35"/>
  <c r="J41" i="35" s="1"/>
  <c r="L41" i="35" s="1"/>
  <c r="I59" i="35"/>
  <c r="J59" i="35" s="1"/>
  <c r="L59" i="35" s="1"/>
  <c r="I66" i="35"/>
  <c r="J66" i="35" s="1"/>
  <c r="L66" i="35" s="1"/>
  <c r="I73" i="35"/>
  <c r="J73" i="35" s="1"/>
  <c r="L73" i="35" s="1"/>
  <c r="I88" i="35"/>
  <c r="J88" i="35" s="1"/>
  <c r="L88" i="35" s="1"/>
  <c r="I96" i="35"/>
  <c r="J96" i="35" s="1"/>
  <c r="L96" i="35" s="1"/>
  <c r="I104" i="35"/>
  <c r="J104" i="35" s="1"/>
  <c r="L104" i="35" s="1"/>
  <c r="I112" i="35"/>
  <c r="J112" i="35" s="1"/>
  <c r="L112" i="35" s="1"/>
  <c r="I120" i="35"/>
  <c r="J120" i="35" s="1"/>
  <c r="I128" i="35"/>
  <c r="J128" i="35" s="1"/>
  <c r="L128" i="35" s="1"/>
  <c r="I136" i="35"/>
  <c r="J136" i="35" s="1"/>
  <c r="L136" i="35" s="1"/>
  <c r="I144" i="35"/>
  <c r="J144" i="35" s="1"/>
  <c r="L144" i="35" s="1"/>
  <c r="I152" i="35"/>
  <c r="J152" i="35" s="1"/>
  <c r="L152" i="35" s="1"/>
  <c r="I160" i="35"/>
  <c r="J160" i="35" s="1"/>
  <c r="L160" i="35" s="1"/>
  <c r="I168" i="35"/>
  <c r="J168" i="35" s="1"/>
  <c r="L168" i="35" s="1"/>
  <c r="I176" i="35"/>
  <c r="J176" i="35" s="1"/>
  <c r="L176" i="35" s="1"/>
  <c r="I184" i="35"/>
  <c r="J184" i="35" s="1"/>
  <c r="L184" i="35" s="1"/>
  <c r="I192" i="35"/>
  <c r="J192" i="35" s="1"/>
  <c r="L192" i="35" s="1"/>
  <c r="I200" i="35"/>
  <c r="J200" i="35" s="1"/>
  <c r="L200" i="35" s="1"/>
  <c r="I20" i="35"/>
  <c r="J20" i="35" s="1"/>
  <c r="L20" i="35" s="1"/>
  <c r="I38" i="35"/>
  <c r="J38" i="35" s="1"/>
  <c r="L38" i="35" s="1"/>
  <c r="I45" i="35"/>
  <c r="J45" i="35" s="1"/>
  <c r="L45" i="35" s="1"/>
  <c r="I52" i="35"/>
  <c r="J52" i="35" s="1"/>
  <c r="L52" i="35" s="1"/>
  <c r="I70" i="35"/>
  <c r="J70" i="35" s="1"/>
  <c r="L70" i="35" s="1"/>
  <c r="I77" i="35"/>
  <c r="J77" i="35" s="1"/>
  <c r="L77" i="35" s="1"/>
  <c r="I80" i="35"/>
  <c r="J80" i="35" s="1"/>
  <c r="L80" i="35" s="1"/>
  <c r="I83" i="35"/>
  <c r="J83" i="35" s="1"/>
  <c r="L83" i="35" s="1"/>
  <c r="I91" i="35"/>
  <c r="J91" i="35" s="1"/>
  <c r="L91" i="35" s="1"/>
  <c r="I99" i="35"/>
  <c r="J99" i="35" s="1"/>
  <c r="L99" i="35" s="1"/>
  <c r="I107" i="35"/>
  <c r="J107" i="35" s="1"/>
  <c r="L107" i="35" s="1"/>
  <c r="I115" i="35"/>
  <c r="J115" i="35" s="1"/>
  <c r="L115" i="35" s="1"/>
  <c r="I123" i="35"/>
  <c r="J123" i="35" s="1"/>
  <c r="L123" i="35" s="1"/>
  <c r="I131" i="35"/>
  <c r="J131" i="35" s="1"/>
  <c r="L131" i="35" s="1"/>
  <c r="I139" i="35"/>
  <c r="J139" i="35" s="1"/>
  <c r="L139" i="35" s="1"/>
  <c r="I147" i="35"/>
  <c r="J147" i="35" s="1"/>
  <c r="L147" i="35" s="1"/>
  <c r="I155" i="35"/>
  <c r="J155" i="35" s="1"/>
  <c r="L155" i="35" s="1"/>
  <c r="I163" i="35"/>
  <c r="J163" i="35" s="1"/>
  <c r="L163" i="35" s="1"/>
  <c r="I171" i="35"/>
  <c r="J171" i="35" s="1"/>
  <c r="L171" i="35" s="1"/>
  <c r="I179" i="35"/>
  <c r="J179" i="35" s="1"/>
  <c r="L179" i="35" s="1"/>
  <c r="I19" i="35"/>
  <c r="J19" i="35" s="1"/>
  <c r="L19" i="35" s="1"/>
  <c r="I26" i="35"/>
  <c r="J26" i="35" s="1"/>
  <c r="L26" i="35" s="1"/>
  <c r="I33" i="35"/>
  <c r="J33" i="35" s="1"/>
  <c r="L33" i="35" s="1"/>
  <c r="I51" i="35"/>
  <c r="J51" i="35" s="1"/>
  <c r="L51" i="35" s="1"/>
  <c r="I58" i="35"/>
  <c r="J58" i="35" s="1"/>
  <c r="L58" i="35" s="1"/>
  <c r="I65" i="35"/>
  <c r="J65" i="35" s="1"/>
  <c r="I82" i="35"/>
  <c r="J82" i="35" s="1"/>
  <c r="L82" i="35" s="1"/>
  <c r="I90" i="35"/>
  <c r="J90" i="35" s="1"/>
  <c r="L90" i="35" s="1"/>
  <c r="I98" i="35"/>
  <c r="J98" i="35" s="1"/>
  <c r="L98" i="35" s="1"/>
  <c r="I106" i="35"/>
  <c r="J106" i="35" s="1"/>
  <c r="L106" i="35" s="1"/>
  <c r="I114" i="35"/>
  <c r="J114" i="35" s="1"/>
  <c r="L114" i="35" s="1"/>
  <c r="I122" i="35"/>
  <c r="J122" i="35" s="1"/>
  <c r="L122" i="35" s="1"/>
  <c r="I130" i="35"/>
  <c r="J130" i="35" s="1"/>
  <c r="L130" i="35" s="1"/>
  <c r="I138" i="35"/>
  <c r="J138" i="35" s="1"/>
  <c r="L138" i="35" s="1"/>
  <c r="I146" i="35"/>
  <c r="J146" i="35" s="1"/>
  <c r="L146" i="35" s="1"/>
  <c r="I154" i="35"/>
  <c r="J154" i="35" s="1"/>
  <c r="L154" i="35" s="1"/>
  <c r="I162" i="35"/>
  <c r="J162" i="35" s="1"/>
  <c r="L162" i="35" s="1"/>
  <c r="I170" i="35"/>
  <c r="J170" i="35" s="1"/>
  <c r="I178" i="35"/>
  <c r="J178" i="35" s="1"/>
  <c r="L178" i="35" s="1"/>
  <c r="I186" i="35"/>
  <c r="J186" i="35" s="1"/>
  <c r="L186" i="35" s="1"/>
  <c r="I194" i="35"/>
  <c r="J194" i="35" s="1"/>
  <c r="L194" i="35" s="1"/>
  <c r="I202" i="35"/>
  <c r="J202" i="35" s="1"/>
  <c r="L202" i="35" s="1"/>
  <c r="I210" i="35"/>
  <c r="J210" i="35" s="1"/>
  <c r="L210" i="35" s="1"/>
  <c r="I218" i="35"/>
  <c r="J218" i="35" s="1"/>
  <c r="L218" i="35" s="1"/>
  <c r="I226" i="35"/>
  <c r="J226" i="35" s="1"/>
  <c r="I234" i="35"/>
  <c r="J234" i="35" s="1"/>
  <c r="L234" i="35" s="1"/>
  <c r="I242" i="35"/>
  <c r="J242" i="35" s="1"/>
  <c r="L242" i="35" s="1"/>
  <c r="I30" i="35"/>
  <c r="J30" i="35" s="1"/>
  <c r="L30" i="35" s="1"/>
  <c r="Q5" i="35"/>
  <c r="C16" i="36"/>
  <c r="H17" i="36"/>
  <c r="B16" i="36"/>
  <c r="D55" i="17" l="1"/>
  <c r="C15" i="36"/>
  <c r="H16" i="36"/>
  <c r="L65" i="35"/>
  <c r="F4" i="34"/>
  <c r="D4" i="34"/>
  <c r="E4" i="34"/>
  <c r="A17" i="33"/>
  <c r="G19" i="33" s="1"/>
  <c r="I387" i="35"/>
  <c r="J387" i="35" s="1"/>
  <c r="L387" i="35" s="1"/>
  <c r="I466" i="35"/>
  <c r="J466" i="35" s="1"/>
  <c r="L466" i="35" s="1"/>
  <c r="I565" i="35"/>
  <c r="J565" i="35" s="1"/>
  <c r="L565" i="35" s="1"/>
  <c r="I1298" i="35"/>
  <c r="J1298" i="35" s="1"/>
  <c r="L1298" i="35" s="1"/>
  <c r="I1811" i="35"/>
  <c r="J1811" i="35" s="1"/>
  <c r="L1811" i="35" s="1"/>
  <c r="I1987" i="35"/>
  <c r="J1987" i="35" s="1"/>
  <c r="L1987" i="35" s="1"/>
  <c r="I1686" i="35"/>
  <c r="J1686" i="35" s="1"/>
  <c r="L1686" i="35" s="1"/>
  <c r="I1476" i="35"/>
  <c r="J1476" i="35" s="1"/>
  <c r="L1476" i="35" s="1"/>
  <c r="I2140" i="35"/>
  <c r="J2140" i="35" s="1"/>
  <c r="L2140" i="35" s="1"/>
  <c r="I1536" i="35"/>
  <c r="J1536" i="35" s="1"/>
  <c r="L1536" i="35" s="1"/>
  <c r="I2101" i="35"/>
  <c r="J2101" i="35" s="1"/>
  <c r="L2101" i="35" s="1"/>
  <c r="I1928" i="35"/>
  <c r="J1928" i="35" s="1"/>
  <c r="L1928" i="35" s="1"/>
  <c r="I2854" i="35"/>
  <c r="J2854" i="35" s="1"/>
  <c r="L2854" i="35" s="1"/>
  <c r="I2959" i="35"/>
  <c r="J2959" i="35" s="1"/>
  <c r="L2959" i="35" s="1"/>
  <c r="I2627" i="35"/>
  <c r="J2627" i="35" s="1"/>
  <c r="L2627" i="35" s="1"/>
  <c r="I3541" i="35"/>
  <c r="J3541" i="35" s="1"/>
  <c r="L3541" i="35" s="1"/>
  <c r="I3219" i="35"/>
  <c r="J3219" i="35" s="1"/>
  <c r="L3219" i="35" s="1"/>
  <c r="I3355" i="35"/>
  <c r="J3355" i="35" s="1"/>
  <c r="L3355" i="35" s="1"/>
  <c r="I3691" i="35"/>
  <c r="J3691" i="35" s="1"/>
  <c r="L3691" i="35" s="1"/>
  <c r="L11" i="35"/>
  <c r="F3" i="34"/>
  <c r="D3" i="34"/>
  <c r="E3" i="34"/>
  <c r="L120" i="35"/>
  <c r="D5" i="34"/>
  <c r="E5" i="34"/>
  <c r="F5" i="34"/>
  <c r="G5" i="34" s="1"/>
  <c r="L4" i="35"/>
  <c r="D11" i="34"/>
  <c r="E11" i="34"/>
  <c r="F11" i="34"/>
  <c r="G11" i="34" s="1"/>
  <c r="L226" i="35"/>
  <c r="F9" i="34"/>
  <c r="G9" i="34" s="1"/>
  <c r="D9" i="34"/>
  <c r="E9" i="34"/>
  <c r="L170" i="35"/>
  <c r="D7" i="34"/>
  <c r="E7" i="34"/>
  <c r="F7" i="34"/>
  <c r="G7" i="34" s="1"/>
  <c r="B15" i="36"/>
  <c r="F16" i="36"/>
  <c r="L2" i="35"/>
  <c r="E10" i="34"/>
  <c r="D10" i="34"/>
  <c r="F10" i="34"/>
  <c r="A19" i="33" l="1"/>
  <c r="G3" i="34"/>
  <c r="F16" i="34"/>
  <c r="G4" i="34"/>
  <c r="G10" i="34"/>
  <c r="G16" i="36"/>
  <c r="I950" i="35" s="1"/>
  <c r="J950" i="35" s="1"/>
  <c r="L950" i="35" s="1"/>
  <c r="I881" i="35"/>
  <c r="J881" i="35" s="1"/>
  <c r="L881" i="35" s="1"/>
  <c r="I914" i="35"/>
  <c r="J914" i="35" s="1"/>
  <c r="L914" i="35" s="1"/>
  <c r="I2253" i="35"/>
  <c r="J2253" i="35" s="1"/>
  <c r="L2253" i="35" s="1"/>
  <c r="I1297" i="35"/>
  <c r="J1297" i="35" s="1"/>
  <c r="L1297" i="35" s="1"/>
  <c r="I1475" i="35"/>
  <c r="J1475" i="35" s="1"/>
  <c r="L1475" i="35" s="1"/>
  <c r="I1535" i="35"/>
  <c r="J1535" i="35" s="1"/>
  <c r="L1535" i="35" s="1"/>
  <c r="I1927" i="35"/>
  <c r="J1927" i="35" s="1"/>
  <c r="L1927" i="35" s="1"/>
  <c r="I1986" i="35"/>
  <c r="J1986" i="35" s="1"/>
  <c r="L1986" i="35" s="1"/>
  <c r="I2725" i="35"/>
  <c r="J2725" i="35" s="1"/>
  <c r="L2725" i="35" s="1"/>
  <c r="I1685" i="35"/>
  <c r="J1685" i="35" s="1"/>
  <c r="L1685" i="35" s="1"/>
  <c r="I3540" i="35"/>
  <c r="J3540" i="35" s="1"/>
  <c r="L3540" i="35" s="1"/>
  <c r="I3218" i="35"/>
  <c r="J3218" i="35" s="1"/>
  <c r="L3218" i="35" s="1"/>
  <c r="I3354" i="35"/>
  <c r="J3354" i="35" s="1"/>
  <c r="L3354" i="35" s="1"/>
  <c r="I3690" i="35"/>
  <c r="J3690" i="35" s="1"/>
  <c r="L3690" i="35" s="1"/>
  <c r="B14" i="36"/>
  <c r="F15" i="36"/>
  <c r="E16" i="34"/>
  <c r="C14" i="36"/>
  <c r="H15" i="36"/>
  <c r="D16" i="34"/>
  <c r="A20" i="33" l="1"/>
  <c r="A21" i="33" s="1"/>
  <c r="I645" i="35"/>
  <c r="J645" i="35" s="1"/>
  <c r="L645" i="35" s="1"/>
  <c r="I1534" i="35"/>
  <c r="J1534" i="35" s="1"/>
  <c r="L1534" i="35" s="1"/>
  <c r="I1926" i="35"/>
  <c r="J1926" i="35" s="1"/>
  <c r="L1926" i="35" s="1"/>
  <c r="I1985" i="35"/>
  <c r="J1985" i="35" s="1"/>
  <c r="L1985" i="35" s="1"/>
  <c r="I1684" i="35"/>
  <c r="J1684" i="35" s="1"/>
  <c r="L1684" i="35" s="1"/>
  <c r="I1810" i="35"/>
  <c r="J1810" i="35" s="1"/>
  <c r="L1810" i="35" s="1"/>
  <c r="I2100" i="35"/>
  <c r="J2100" i="35" s="1"/>
  <c r="L2100" i="35" s="1"/>
  <c r="I2139" i="35"/>
  <c r="J2139" i="35" s="1"/>
  <c r="L2139" i="35" s="1"/>
  <c r="I2958" i="35"/>
  <c r="J2958" i="35" s="1"/>
  <c r="L2958" i="35" s="1"/>
  <c r="I2724" i="35"/>
  <c r="J2724" i="35" s="1"/>
  <c r="L2724" i="35" s="1"/>
  <c r="I3353" i="35"/>
  <c r="J3353" i="35" s="1"/>
  <c r="L3353" i="35" s="1"/>
  <c r="I3649" i="35"/>
  <c r="J3649" i="35" s="1"/>
  <c r="L3649" i="35" s="1"/>
  <c r="I3689" i="35"/>
  <c r="J3689" i="35" s="1"/>
  <c r="L3689" i="35" s="1"/>
  <c r="I3539" i="35"/>
  <c r="J3539" i="35" s="1"/>
  <c r="L3539" i="35" s="1"/>
  <c r="I3478" i="35"/>
  <c r="J3478" i="35" s="1"/>
  <c r="L3478" i="35" s="1"/>
  <c r="B13" i="36"/>
  <c r="F14" i="36"/>
  <c r="C13" i="36"/>
  <c r="H14" i="36"/>
  <c r="C7" i="33"/>
  <c r="D7" i="33"/>
  <c r="G16" i="34"/>
  <c r="E7" i="33"/>
  <c r="G15" i="36"/>
  <c r="I939" i="35" s="1"/>
  <c r="J939" i="35" s="1"/>
  <c r="L939" i="35" s="1"/>
  <c r="I913" i="35"/>
  <c r="J913" i="35" s="1"/>
  <c r="L913" i="35" s="1"/>
  <c r="A24" i="33" l="1"/>
  <c r="A26" i="33" s="1"/>
  <c r="G27" i="33" s="1"/>
  <c r="F7" i="33"/>
  <c r="I564" i="35"/>
  <c r="J564" i="35" s="1"/>
  <c r="L564" i="35" s="1"/>
  <c r="I1296" i="35"/>
  <c r="J1296" i="35" s="1"/>
  <c r="L1296" i="35" s="1"/>
  <c r="I1683" i="35"/>
  <c r="J1683" i="35" s="1"/>
  <c r="L1683" i="35" s="1"/>
  <c r="I1809" i="35"/>
  <c r="J1809" i="35" s="1"/>
  <c r="L1809" i="35" s="1"/>
  <c r="I1533" i="35"/>
  <c r="J1533" i="35" s="1"/>
  <c r="L1533" i="35" s="1"/>
  <c r="I1984" i="35"/>
  <c r="J1984" i="35" s="1"/>
  <c r="L1984" i="35" s="1"/>
  <c r="I1925" i="35"/>
  <c r="J1925" i="35" s="1"/>
  <c r="L1925" i="35" s="1"/>
  <c r="I2138" i="35"/>
  <c r="J2138" i="35" s="1"/>
  <c r="L2138" i="35" s="1"/>
  <c r="I2099" i="35"/>
  <c r="J2099" i="35" s="1"/>
  <c r="L2099" i="35" s="1"/>
  <c r="I2826" i="35"/>
  <c r="J2826" i="35" s="1"/>
  <c r="L2826" i="35" s="1"/>
  <c r="I2853" i="35"/>
  <c r="J2853" i="35" s="1"/>
  <c r="L2853" i="35" s="1"/>
  <c r="I2957" i="35"/>
  <c r="J2957" i="35" s="1"/>
  <c r="L2957" i="35" s="1"/>
  <c r="I3217" i="35"/>
  <c r="J3217" i="35" s="1"/>
  <c r="L3217" i="35" s="1"/>
  <c r="I3538" i="35"/>
  <c r="J3538" i="35" s="1"/>
  <c r="L3538" i="35" s="1"/>
  <c r="I3477" i="35"/>
  <c r="J3477" i="35" s="1"/>
  <c r="L3477" i="35" s="1"/>
  <c r="I2723" i="35"/>
  <c r="J2723" i="35" s="1"/>
  <c r="L2723" i="35" s="1"/>
  <c r="I3688" i="35"/>
  <c r="J3688" i="35" s="1"/>
  <c r="L3688" i="35" s="1"/>
  <c r="G14" i="36"/>
  <c r="I938" i="35" s="1"/>
  <c r="J938" i="35" s="1"/>
  <c r="L938" i="35" s="1"/>
  <c r="I854" i="35"/>
  <c r="J854" i="35" s="1"/>
  <c r="L854" i="35" s="1"/>
  <c r="I903" i="35"/>
  <c r="J903" i="35" s="1"/>
  <c r="L903" i="35" s="1"/>
  <c r="I834" i="35"/>
  <c r="J834" i="35" s="1"/>
  <c r="L834" i="35" s="1"/>
  <c r="I912" i="35"/>
  <c r="J912" i="35" s="1"/>
  <c r="L912" i="35" s="1"/>
  <c r="I2247" i="35"/>
  <c r="J2247" i="35" s="1"/>
  <c r="L2247" i="35" s="1"/>
  <c r="C12" i="36"/>
  <c r="H13" i="36"/>
  <c r="B12" i="36"/>
  <c r="F13" i="36"/>
  <c r="A27" i="33" l="1"/>
  <c r="A28" i="33" s="1"/>
  <c r="B11" i="36"/>
  <c r="F12" i="36"/>
  <c r="G13" i="36"/>
  <c r="I937" i="35" s="1"/>
  <c r="J937" i="35" s="1"/>
  <c r="L937" i="35" s="1"/>
  <c r="I911" i="35"/>
  <c r="J911" i="35" s="1"/>
  <c r="L911" i="35" s="1"/>
  <c r="I853" i="35"/>
  <c r="J853" i="35" s="1"/>
  <c r="L853" i="35" s="1"/>
  <c r="I880" i="35"/>
  <c r="J880" i="35" s="1"/>
  <c r="L880" i="35" s="1"/>
  <c r="I2252" i="35"/>
  <c r="J2252" i="35" s="1"/>
  <c r="L2252" i="35" s="1"/>
  <c r="I386" i="35"/>
  <c r="J386" i="35" s="1"/>
  <c r="L386" i="35" s="1"/>
  <c r="I465" i="35"/>
  <c r="J465" i="35" s="1"/>
  <c r="L465" i="35" s="1"/>
  <c r="I1295" i="35"/>
  <c r="J1295" i="35" s="1"/>
  <c r="L1295" i="35" s="1"/>
  <c r="I1532" i="35"/>
  <c r="J1532" i="35" s="1"/>
  <c r="L1532" i="35" s="1"/>
  <c r="I1924" i="35"/>
  <c r="J1924" i="35" s="1"/>
  <c r="L1924" i="35" s="1"/>
  <c r="I1983" i="35"/>
  <c r="J1983" i="35" s="1"/>
  <c r="L1983" i="35" s="1"/>
  <c r="I1682" i="35"/>
  <c r="J1682" i="35" s="1"/>
  <c r="L1682" i="35" s="1"/>
  <c r="I2137" i="35"/>
  <c r="J2137" i="35" s="1"/>
  <c r="L2137" i="35" s="1"/>
  <c r="I2098" i="35"/>
  <c r="J2098" i="35" s="1"/>
  <c r="L2098" i="35" s="1"/>
  <c r="I1808" i="35"/>
  <c r="J1808" i="35" s="1"/>
  <c r="L1808" i="35" s="1"/>
  <c r="I2956" i="35"/>
  <c r="J2956" i="35" s="1"/>
  <c r="L2956" i="35" s="1"/>
  <c r="I3537" i="35"/>
  <c r="J3537" i="35" s="1"/>
  <c r="L3537" i="35" s="1"/>
  <c r="I3687" i="35"/>
  <c r="J3687" i="35" s="1"/>
  <c r="L3687" i="35" s="1"/>
  <c r="I3216" i="35"/>
  <c r="J3216" i="35" s="1"/>
  <c r="L3216" i="35" s="1"/>
  <c r="I3352" i="35"/>
  <c r="J3352" i="35" s="1"/>
  <c r="L3352" i="35" s="1"/>
  <c r="C11" i="36"/>
  <c r="H12" i="36"/>
  <c r="G7" i="33"/>
  <c r="A29" i="33" l="1"/>
  <c r="G30" i="33" s="1"/>
  <c r="H11" i="36"/>
  <c r="C10" i="36"/>
  <c r="I252" i="35"/>
  <c r="J252" i="35" s="1"/>
  <c r="I385" i="35"/>
  <c r="J385" i="35" s="1"/>
  <c r="L385" i="35" s="1"/>
  <c r="I644" i="35"/>
  <c r="J644" i="35" s="1"/>
  <c r="L644" i="35" s="1"/>
  <c r="I563" i="35"/>
  <c r="J563" i="35" s="1"/>
  <c r="L563" i="35" s="1"/>
  <c r="I1294" i="35"/>
  <c r="J1294" i="35" s="1"/>
  <c r="L1294" i="35" s="1"/>
  <c r="I1390" i="35"/>
  <c r="J1390" i="35" s="1"/>
  <c r="L1390" i="35" s="1"/>
  <c r="I1531" i="35"/>
  <c r="J1531" i="35" s="1"/>
  <c r="L1531" i="35" s="1"/>
  <c r="I1923" i="35"/>
  <c r="J1923" i="35" s="1"/>
  <c r="L1923" i="35" s="1"/>
  <c r="I1681" i="35"/>
  <c r="J1681" i="35" s="1"/>
  <c r="L1681" i="35" s="1"/>
  <c r="I1807" i="35"/>
  <c r="J1807" i="35" s="1"/>
  <c r="L1807" i="35" s="1"/>
  <c r="I2097" i="35"/>
  <c r="J2097" i="35" s="1"/>
  <c r="L2097" i="35" s="1"/>
  <c r="I1982" i="35"/>
  <c r="J1982" i="35" s="1"/>
  <c r="L1982" i="35" s="1"/>
  <c r="I2136" i="35"/>
  <c r="J2136" i="35" s="1"/>
  <c r="L2136" i="35" s="1"/>
  <c r="I2852" i="35"/>
  <c r="J2852" i="35" s="1"/>
  <c r="L2852" i="35" s="1"/>
  <c r="I3069" i="35"/>
  <c r="J3069" i="35" s="1"/>
  <c r="L3069" i="35" s="1"/>
  <c r="I2955" i="35"/>
  <c r="J2955" i="35" s="1"/>
  <c r="L2955" i="35" s="1"/>
  <c r="I3476" i="35"/>
  <c r="J3476" i="35" s="1"/>
  <c r="L3476" i="35" s="1"/>
  <c r="I3215" i="35"/>
  <c r="J3215" i="35" s="1"/>
  <c r="L3215" i="35" s="1"/>
  <c r="I3351" i="35"/>
  <c r="J3351" i="35" s="1"/>
  <c r="L3351" i="35" s="1"/>
  <c r="I3536" i="35"/>
  <c r="J3536" i="35" s="1"/>
  <c r="L3536" i="35" s="1"/>
  <c r="I3648" i="35"/>
  <c r="J3648" i="35" s="1"/>
  <c r="L3648" i="35" s="1"/>
  <c r="I3686" i="35"/>
  <c r="J3686" i="35" s="1"/>
  <c r="L3686" i="35" s="1"/>
  <c r="G12" i="36"/>
  <c r="I902" i="35"/>
  <c r="J902" i="35" s="1"/>
  <c r="L902" i="35" s="1"/>
  <c r="I910" i="35"/>
  <c r="J910" i="35" s="1"/>
  <c r="L910" i="35" s="1"/>
  <c r="I833" i="35"/>
  <c r="J833" i="35" s="1"/>
  <c r="L833" i="35" s="1"/>
  <c r="I852" i="35"/>
  <c r="J852" i="35" s="1"/>
  <c r="L852" i="35" s="1"/>
  <c r="I879" i="35"/>
  <c r="J879" i="35" s="1"/>
  <c r="L879" i="35" s="1"/>
  <c r="B10" i="36"/>
  <c r="F11" i="36"/>
  <c r="A30" i="33" l="1"/>
  <c r="A31" i="33" s="1"/>
  <c r="A32" i="33" s="1"/>
  <c r="G11" i="36"/>
  <c r="I935" i="35" s="1"/>
  <c r="J935" i="35" s="1"/>
  <c r="L935" i="35" s="1"/>
  <c r="I878" i="35"/>
  <c r="J878" i="35" s="1"/>
  <c r="L878" i="35" s="1"/>
  <c r="I909" i="35"/>
  <c r="J909" i="35" s="1"/>
  <c r="L909" i="35" s="1"/>
  <c r="I851" i="35"/>
  <c r="J851" i="35" s="1"/>
  <c r="L851" i="35" s="1"/>
  <c r="I643" i="35"/>
  <c r="J643" i="35" s="1"/>
  <c r="L643" i="35" s="1"/>
  <c r="I562" i="35"/>
  <c r="J562" i="35" s="1"/>
  <c r="L562" i="35" s="1"/>
  <c r="I1293" i="35"/>
  <c r="J1293" i="35" s="1"/>
  <c r="L1293" i="35" s="1"/>
  <c r="I1806" i="35"/>
  <c r="J1806" i="35" s="1"/>
  <c r="L1806" i="35" s="1"/>
  <c r="I1530" i="35"/>
  <c r="J1530" i="35" s="1"/>
  <c r="L1530" i="35" s="1"/>
  <c r="I1922" i="35"/>
  <c r="J1922" i="35" s="1"/>
  <c r="L1922" i="35" s="1"/>
  <c r="I2135" i="35"/>
  <c r="J2135" i="35" s="1"/>
  <c r="L2135" i="35" s="1"/>
  <c r="I1981" i="35"/>
  <c r="J1981" i="35" s="1"/>
  <c r="L1981" i="35" s="1"/>
  <c r="I1680" i="35"/>
  <c r="J1680" i="35" s="1"/>
  <c r="L1680" i="35" s="1"/>
  <c r="I2096" i="35"/>
  <c r="J2096" i="35" s="1"/>
  <c r="L2096" i="35" s="1"/>
  <c r="I2626" i="35"/>
  <c r="J2626" i="35" s="1"/>
  <c r="L2626" i="35" s="1"/>
  <c r="I2954" i="35"/>
  <c r="J2954" i="35" s="1"/>
  <c r="L2954" i="35" s="1"/>
  <c r="I3535" i="35"/>
  <c r="J3535" i="35" s="1"/>
  <c r="L3535" i="35" s="1"/>
  <c r="I3685" i="35"/>
  <c r="J3685" i="35" s="1"/>
  <c r="L3685" i="35" s="1"/>
  <c r="I3475" i="35"/>
  <c r="J3475" i="35" s="1"/>
  <c r="L3475" i="35" s="1"/>
  <c r="I3350" i="35"/>
  <c r="J3350" i="35" s="1"/>
  <c r="L3350" i="35" s="1"/>
  <c r="I3214" i="35"/>
  <c r="J3214" i="35" s="1"/>
  <c r="L3214" i="35" s="1"/>
  <c r="I936" i="35"/>
  <c r="J936" i="35" s="1"/>
  <c r="L936" i="35" s="1"/>
  <c r="I2266" i="35"/>
  <c r="J2266" i="35" s="1"/>
  <c r="L2266" i="35" s="1"/>
  <c r="F10" i="36"/>
  <c r="B9" i="36"/>
  <c r="L252" i="35"/>
  <c r="H10" i="36"/>
  <c r="C9" i="36"/>
  <c r="G32" i="33" l="1"/>
  <c r="A33" i="33"/>
  <c r="A34" i="33" s="1"/>
  <c r="C8" i="36"/>
  <c r="H9" i="36"/>
  <c r="I464" i="35"/>
  <c r="J464" i="35" s="1"/>
  <c r="L464" i="35" s="1"/>
  <c r="I561" i="35"/>
  <c r="J561" i="35" s="1"/>
  <c r="L561" i="35" s="1"/>
  <c r="I642" i="35"/>
  <c r="J642" i="35" s="1"/>
  <c r="L642" i="35" s="1"/>
  <c r="I1389" i="35"/>
  <c r="J1389" i="35" s="1"/>
  <c r="L1389" i="35" s="1"/>
  <c r="I1529" i="35"/>
  <c r="J1529" i="35" s="1"/>
  <c r="L1529" i="35" s="1"/>
  <c r="I1921" i="35"/>
  <c r="J1921" i="35" s="1"/>
  <c r="L1921" i="35" s="1"/>
  <c r="I1679" i="35"/>
  <c r="J1679" i="35" s="1"/>
  <c r="L1679" i="35" s="1"/>
  <c r="I1805" i="35"/>
  <c r="J1805" i="35" s="1"/>
  <c r="L1805" i="35" s="1"/>
  <c r="I2095" i="35"/>
  <c r="J2095" i="35" s="1"/>
  <c r="L2095" i="35" s="1"/>
  <c r="I2625" i="35"/>
  <c r="J2625" i="35" s="1"/>
  <c r="L2625" i="35" s="1"/>
  <c r="I2825" i="35"/>
  <c r="J2825" i="35" s="1"/>
  <c r="I3684" i="35"/>
  <c r="J3684" i="35" s="1"/>
  <c r="L3684" i="35" s="1"/>
  <c r="I2134" i="35"/>
  <c r="J2134" i="35" s="1"/>
  <c r="L2134" i="35" s="1"/>
  <c r="I3474" i="35"/>
  <c r="J3474" i="35" s="1"/>
  <c r="L3474" i="35" s="1"/>
  <c r="I3213" i="35"/>
  <c r="J3213" i="35" s="1"/>
  <c r="L3213" i="35" s="1"/>
  <c r="I3349" i="35"/>
  <c r="J3349" i="35" s="1"/>
  <c r="L3349" i="35" s="1"/>
  <c r="I3534" i="35"/>
  <c r="J3534" i="35" s="1"/>
  <c r="L3534" i="35" s="1"/>
  <c r="F9" i="36"/>
  <c r="B8" i="36"/>
  <c r="G10" i="36"/>
  <c r="I908" i="35"/>
  <c r="J908" i="35" s="1"/>
  <c r="L908" i="35" s="1"/>
  <c r="I850" i="35"/>
  <c r="J850" i="35" s="1"/>
  <c r="L850" i="35" s="1"/>
  <c r="I877" i="35"/>
  <c r="J877" i="35" s="1"/>
  <c r="L877" i="35" s="1"/>
  <c r="G34" i="33" l="1"/>
  <c r="A36" i="33"/>
  <c r="A37" i="33" s="1"/>
  <c r="I934" i="35"/>
  <c r="J934" i="35" s="1"/>
  <c r="L934" i="35" s="1"/>
  <c r="I949" i="35"/>
  <c r="J949" i="35" s="1"/>
  <c r="L949" i="35" s="1"/>
  <c r="L2825" i="35"/>
  <c r="E32" i="34"/>
  <c r="D32" i="34"/>
  <c r="F32" i="34"/>
  <c r="B7" i="36"/>
  <c r="F8" i="36"/>
  <c r="I384" i="35"/>
  <c r="J384" i="35" s="1"/>
  <c r="L384" i="35" s="1"/>
  <c r="I560" i="35"/>
  <c r="J560" i="35" s="1"/>
  <c r="L560" i="35" s="1"/>
  <c r="I463" i="35"/>
  <c r="J463" i="35" s="1"/>
  <c r="L463" i="35" s="1"/>
  <c r="I541" i="35"/>
  <c r="J541" i="35" s="1"/>
  <c r="L541" i="35" s="1"/>
  <c r="I1383" i="35"/>
  <c r="J1383" i="35" s="1"/>
  <c r="I1388" i="35"/>
  <c r="J1388" i="35" s="1"/>
  <c r="L1388" i="35" s="1"/>
  <c r="I1678" i="35"/>
  <c r="J1678" i="35" s="1"/>
  <c r="L1678" i="35" s="1"/>
  <c r="I1292" i="35"/>
  <c r="J1292" i="35" s="1"/>
  <c r="L1292" i="35" s="1"/>
  <c r="I1804" i="35"/>
  <c r="J1804" i="35" s="1"/>
  <c r="L1804" i="35" s="1"/>
  <c r="I1980" i="35"/>
  <c r="J1980" i="35" s="1"/>
  <c r="L1980" i="35" s="1"/>
  <c r="I2133" i="35"/>
  <c r="J2133" i="35" s="1"/>
  <c r="L2133" i="35" s="1"/>
  <c r="I1528" i="35"/>
  <c r="J1528" i="35" s="1"/>
  <c r="L1528" i="35" s="1"/>
  <c r="I2094" i="35"/>
  <c r="J2094" i="35" s="1"/>
  <c r="L2094" i="35" s="1"/>
  <c r="I2953" i="35"/>
  <c r="J2953" i="35" s="1"/>
  <c r="L2953" i="35" s="1"/>
  <c r="I1920" i="35"/>
  <c r="J1920" i="35" s="1"/>
  <c r="L1920" i="35" s="1"/>
  <c r="I2722" i="35"/>
  <c r="J2722" i="35" s="1"/>
  <c r="L2722" i="35" s="1"/>
  <c r="I2624" i="35"/>
  <c r="J2624" i="35" s="1"/>
  <c r="L2624" i="35" s="1"/>
  <c r="I3473" i="35"/>
  <c r="J3473" i="35" s="1"/>
  <c r="L3473" i="35" s="1"/>
  <c r="I3212" i="35"/>
  <c r="J3212" i="35" s="1"/>
  <c r="L3212" i="35" s="1"/>
  <c r="I3348" i="35"/>
  <c r="J3348" i="35" s="1"/>
  <c r="L3348" i="35" s="1"/>
  <c r="I3343" i="35"/>
  <c r="J3343" i="35" s="1"/>
  <c r="L3343" i="35" s="1"/>
  <c r="I3322" i="35"/>
  <c r="J3322" i="35" s="1"/>
  <c r="L3322" i="35" s="1"/>
  <c r="I3533" i="35"/>
  <c r="J3533" i="35" s="1"/>
  <c r="L3533" i="35" s="1"/>
  <c r="I2851" i="35"/>
  <c r="J2851" i="35" s="1"/>
  <c r="L2851" i="35" s="1"/>
  <c r="I3683" i="35"/>
  <c r="J3683" i="35" s="1"/>
  <c r="L3683" i="35" s="1"/>
  <c r="G9" i="36"/>
  <c r="I849" i="35"/>
  <c r="J849" i="35" s="1"/>
  <c r="L849" i="35" s="1"/>
  <c r="I876" i="35"/>
  <c r="J876" i="35" s="1"/>
  <c r="L876" i="35" s="1"/>
  <c r="I907" i="35"/>
  <c r="J907" i="35" s="1"/>
  <c r="L907" i="35" s="1"/>
  <c r="C7" i="36"/>
  <c r="H8" i="36"/>
  <c r="G32" i="34" l="1"/>
  <c r="I933" i="35"/>
  <c r="J933" i="35" s="1"/>
  <c r="L933" i="35" s="1"/>
  <c r="I2265" i="35"/>
  <c r="J2265" i="35" s="1"/>
  <c r="L2265" i="35" s="1"/>
  <c r="A38" i="33"/>
  <c r="I383" i="35"/>
  <c r="J383" i="35" s="1"/>
  <c r="L383" i="35" s="1"/>
  <c r="I559" i="35"/>
  <c r="J559" i="35" s="1"/>
  <c r="I540" i="35"/>
  <c r="J540" i="35" s="1"/>
  <c r="L540" i="35" s="1"/>
  <c r="I641" i="35"/>
  <c r="J641" i="35" s="1"/>
  <c r="L641" i="35" s="1"/>
  <c r="I1291" i="35"/>
  <c r="J1291" i="35" s="1"/>
  <c r="L1291" i="35" s="1"/>
  <c r="I1803" i="35"/>
  <c r="J1803" i="35" s="1"/>
  <c r="L1803" i="35" s="1"/>
  <c r="I1979" i="35"/>
  <c r="J1979" i="35" s="1"/>
  <c r="L1979" i="35" s="1"/>
  <c r="I1527" i="35"/>
  <c r="J1527" i="35" s="1"/>
  <c r="L1527" i="35" s="1"/>
  <c r="I1919" i="35"/>
  <c r="J1919" i="35" s="1"/>
  <c r="L1919" i="35" s="1"/>
  <c r="I1474" i="35"/>
  <c r="J1474" i="35" s="1"/>
  <c r="L1474" i="35" s="1"/>
  <c r="I1677" i="35"/>
  <c r="J1677" i="35" s="1"/>
  <c r="L1677" i="35" s="1"/>
  <c r="I2132" i="35"/>
  <c r="J2132" i="35" s="1"/>
  <c r="L2132" i="35" s="1"/>
  <c r="I2721" i="35"/>
  <c r="J2721" i="35" s="1"/>
  <c r="L2721" i="35" s="1"/>
  <c r="I2623" i="35"/>
  <c r="J2623" i="35" s="1"/>
  <c r="L2623" i="35" s="1"/>
  <c r="I2850" i="35"/>
  <c r="J2850" i="35" s="1"/>
  <c r="L2850" i="35" s="1"/>
  <c r="I2952" i="35"/>
  <c r="J2952" i="35" s="1"/>
  <c r="L2952" i="35" s="1"/>
  <c r="I3532" i="35"/>
  <c r="J3532" i="35" s="1"/>
  <c r="L3532" i="35" s="1"/>
  <c r="I3682" i="35"/>
  <c r="J3682" i="35" s="1"/>
  <c r="L3682" i="35" s="1"/>
  <c r="I3472" i="35"/>
  <c r="J3472" i="35" s="1"/>
  <c r="L3472" i="35" s="1"/>
  <c r="I3347" i="35"/>
  <c r="J3347" i="35" s="1"/>
  <c r="L3347" i="35" s="1"/>
  <c r="G38" i="33"/>
  <c r="C6" i="36"/>
  <c r="H6" i="36" s="1"/>
  <c r="H7" i="36"/>
  <c r="G8" i="36"/>
  <c r="I906" i="35"/>
  <c r="J906" i="35" s="1"/>
  <c r="L906" i="35" s="1"/>
  <c r="I901" i="35"/>
  <c r="J901" i="35" s="1"/>
  <c r="L901" i="35" s="1"/>
  <c r="I848" i="35"/>
  <c r="J848" i="35" s="1"/>
  <c r="L848" i="35" s="1"/>
  <c r="I875" i="35"/>
  <c r="J875" i="35" s="1"/>
  <c r="L875" i="35" s="1"/>
  <c r="I2251" i="35"/>
  <c r="J2251" i="35" s="1"/>
  <c r="L2251" i="35" s="1"/>
  <c r="L1383" i="35"/>
  <c r="E29" i="34"/>
  <c r="F29" i="34"/>
  <c r="D29" i="34"/>
  <c r="B6" i="36"/>
  <c r="F6" i="36" s="1"/>
  <c r="F7" i="36"/>
  <c r="A39" i="33" l="1"/>
  <c r="G29" i="34"/>
  <c r="I382" i="35"/>
  <c r="J382" i="35" s="1"/>
  <c r="L382" i="35" s="1"/>
  <c r="I539" i="35"/>
  <c r="J539" i="35" s="1"/>
  <c r="L539" i="35" s="1"/>
  <c r="I1387" i="35"/>
  <c r="J1387" i="35" s="1"/>
  <c r="L1387" i="35" s="1"/>
  <c r="I1526" i="35"/>
  <c r="J1526" i="35" s="1"/>
  <c r="L1526" i="35" s="1"/>
  <c r="I1918" i="35"/>
  <c r="J1918" i="35" s="1"/>
  <c r="L1918" i="35" s="1"/>
  <c r="I1676" i="35"/>
  <c r="J1676" i="35" s="1"/>
  <c r="L1676" i="35" s="1"/>
  <c r="I2093" i="35"/>
  <c r="J2093" i="35" s="1"/>
  <c r="L2093" i="35" s="1"/>
  <c r="I1978" i="35"/>
  <c r="J1978" i="35" s="1"/>
  <c r="L1978" i="35" s="1"/>
  <c r="I2131" i="35"/>
  <c r="J2131" i="35" s="1"/>
  <c r="L2131" i="35" s="1"/>
  <c r="I2849" i="35"/>
  <c r="J2849" i="35" s="1"/>
  <c r="L2849" i="35" s="1"/>
  <c r="I3681" i="35"/>
  <c r="J3681" i="35" s="1"/>
  <c r="L3681" i="35" s="1"/>
  <c r="I3471" i="35"/>
  <c r="J3471" i="35" s="1"/>
  <c r="L3471" i="35" s="1"/>
  <c r="I3211" i="35"/>
  <c r="J3211" i="35" s="1"/>
  <c r="L3211" i="35" s="1"/>
  <c r="I3531" i="35"/>
  <c r="J3531" i="35" s="1"/>
  <c r="L3531" i="35" s="1"/>
  <c r="I381" i="35"/>
  <c r="J381" i="35" s="1"/>
  <c r="I462" i="35"/>
  <c r="J462" i="35" s="1"/>
  <c r="I640" i="35"/>
  <c r="J640" i="35" s="1"/>
  <c r="I538" i="35"/>
  <c r="J538" i="35" s="1"/>
  <c r="I1290" i="35"/>
  <c r="J1290" i="35" s="1"/>
  <c r="I1386" i="35"/>
  <c r="J1386" i="35" s="1"/>
  <c r="I1473" i="35"/>
  <c r="J1473" i="35" s="1"/>
  <c r="I1657" i="35"/>
  <c r="J1657" i="35" s="1"/>
  <c r="I1977" i="35"/>
  <c r="J1977" i="35" s="1"/>
  <c r="L1977" i="35" s="1"/>
  <c r="I1799" i="35"/>
  <c r="J1799" i="35" s="1"/>
  <c r="I1637" i="35"/>
  <c r="J1637" i="35" s="1"/>
  <c r="I2092" i="35"/>
  <c r="J2092" i="35" s="1"/>
  <c r="I1525" i="35"/>
  <c r="J1525" i="35" s="1"/>
  <c r="I2130" i="35"/>
  <c r="J2130" i="35" s="1"/>
  <c r="L2130" i="35" s="1"/>
  <c r="I1917" i="35"/>
  <c r="J1917" i="35" s="1"/>
  <c r="L1917" i="35" s="1"/>
  <c r="I1792" i="35"/>
  <c r="J1792" i="35" s="1"/>
  <c r="I3068" i="35"/>
  <c r="J3068" i="35" s="1"/>
  <c r="L3068" i="35" s="1"/>
  <c r="I2951" i="35"/>
  <c r="J2951" i="35" s="1"/>
  <c r="L2951" i="35" s="1"/>
  <c r="I2720" i="35"/>
  <c r="J2720" i="35" s="1"/>
  <c r="L2720" i="35" s="1"/>
  <c r="I3647" i="35"/>
  <c r="J3647" i="35" s="1"/>
  <c r="L3647" i="35" s="1"/>
  <c r="I3530" i="35"/>
  <c r="J3530" i="35" s="1"/>
  <c r="L3530" i="35" s="1"/>
  <c r="I3680" i="35"/>
  <c r="J3680" i="35" s="1"/>
  <c r="L3680" i="35" s="1"/>
  <c r="I3470" i="35"/>
  <c r="J3470" i="35" s="1"/>
  <c r="L3470" i="35" s="1"/>
  <c r="G7" i="36"/>
  <c r="I931" i="35" s="1"/>
  <c r="J931" i="35" s="1"/>
  <c r="L931" i="35" s="1"/>
  <c r="I905" i="35"/>
  <c r="J905" i="35" s="1"/>
  <c r="L905" i="35" s="1"/>
  <c r="I900" i="35"/>
  <c r="J900" i="35" s="1"/>
  <c r="L900" i="35" s="1"/>
  <c r="I847" i="35"/>
  <c r="J847" i="35" s="1"/>
  <c r="L847" i="35" s="1"/>
  <c r="I874" i="35"/>
  <c r="J874" i="35" s="1"/>
  <c r="L874" i="35" s="1"/>
  <c r="I872" i="35"/>
  <c r="J872" i="35" s="1"/>
  <c r="L872" i="35" s="1"/>
  <c r="I932" i="35"/>
  <c r="J932" i="35" s="1"/>
  <c r="L932" i="35" s="1"/>
  <c r="I948" i="35"/>
  <c r="J948" i="35" s="1"/>
  <c r="L948" i="35" s="1"/>
  <c r="G6" i="36"/>
  <c r="I846" i="35"/>
  <c r="J846" i="35" s="1"/>
  <c r="I870" i="35"/>
  <c r="J870" i="35" s="1"/>
  <c r="I841" i="35"/>
  <c r="J841" i="35" s="1"/>
  <c r="I873" i="35"/>
  <c r="J873" i="35" s="1"/>
  <c r="I839" i="35"/>
  <c r="J839" i="35" s="1"/>
  <c r="I871" i="35"/>
  <c r="J871" i="35" s="1"/>
  <c r="I837" i="35"/>
  <c r="J837" i="35" s="1"/>
  <c r="I845" i="35"/>
  <c r="J845" i="35" s="1"/>
  <c r="I832" i="35"/>
  <c r="J832" i="35" s="1"/>
  <c r="I904" i="35"/>
  <c r="J904" i="35" s="1"/>
  <c r="I899" i="35"/>
  <c r="J899" i="35" s="1"/>
  <c r="I2257" i="35"/>
  <c r="J2257" i="35" s="1"/>
  <c r="L2257" i="35" s="1"/>
  <c r="I2255" i="35"/>
  <c r="J2255" i="35" s="1"/>
  <c r="L2255" i="35" s="1"/>
  <c r="I2242" i="35"/>
  <c r="J2242" i="35" s="1"/>
  <c r="L2242" i="35" s="1"/>
  <c r="I2250" i="35"/>
  <c r="J2250" i="35" s="1"/>
  <c r="L2250" i="35" s="1"/>
  <c r="I2258" i="35"/>
  <c r="J2258" i="35" s="1"/>
  <c r="L2258" i="35" s="1"/>
  <c r="I2243" i="35"/>
  <c r="J2243" i="35" s="1"/>
  <c r="L2243" i="35" s="1"/>
  <c r="I2259" i="35"/>
  <c r="J2259" i="35" s="1"/>
  <c r="L2259" i="35" s="1"/>
  <c r="I2246" i="35"/>
  <c r="J2246" i="35" s="1"/>
  <c r="L2246" i="35" s="1"/>
  <c r="L559" i="35"/>
  <c r="F24" i="34"/>
  <c r="G24" i="34" s="1"/>
  <c r="E24" i="34"/>
  <c r="D24" i="34"/>
  <c r="L1473" i="35" l="1"/>
  <c r="E33" i="34"/>
  <c r="D33" i="34"/>
  <c r="F33" i="34"/>
  <c r="L839" i="35"/>
  <c r="D54" i="34"/>
  <c r="F54" i="34"/>
  <c r="G54" i="34" s="1"/>
  <c r="E54" i="34"/>
  <c r="L873" i="35"/>
  <c r="F48" i="34"/>
  <c r="G48" i="34" s="1"/>
  <c r="D48" i="34"/>
  <c r="E48" i="34"/>
  <c r="L899" i="35"/>
  <c r="D49" i="34"/>
  <c r="E49" i="34"/>
  <c r="F49" i="34"/>
  <c r="L841" i="35"/>
  <c r="D56" i="34"/>
  <c r="F56" i="34"/>
  <c r="E56" i="34"/>
  <c r="L1637" i="35"/>
  <c r="D36" i="34"/>
  <c r="E36" i="34"/>
  <c r="F36" i="34"/>
  <c r="L640" i="35"/>
  <c r="D26" i="34"/>
  <c r="E26" i="34"/>
  <c r="F26" i="34"/>
  <c r="L2092" i="35"/>
  <c r="E25" i="34"/>
  <c r="D25" i="34"/>
  <c r="F25" i="34"/>
  <c r="L904" i="35"/>
  <c r="F50" i="34"/>
  <c r="G50" i="34" s="1"/>
  <c r="D50" i="34"/>
  <c r="E50" i="34"/>
  <c r="L870" i="35"/>
  <c r="F58" i="34"/>
  <c r="D58" i="34"/>
  <c r="E58" i="34"/>
  <c r="L1799" i="35"/>
  <c r="D39" i="34"/>
  <c r="E39" i="34"/>
  <c r="F39" i="34"/>
  <c r="L462" i="35"/>
  <c r="D22" i="34"/>
  <c r="E22" i="34"/>
  <c r="F22" i="34"/>
  <c r="L1525" i="35"/>
  <c r="F20" i="34"/>
  <c r="D20" i="34"/>
  <c r="E20" i="34"/>
  <c r="L832" i="35"/>
  <c r="D52" i="34"/>
  <c r="E52" i="34"/>
  <c r="F52" i="34"/>
  <c r="L846" i="35"/>
  <c r="E47" i="34"/>
  <c r="F47" i="34"/>
  <c r="D47" i="34"/>
  <c r="L381" i="35"/>
  <c r="E21" i="34"/>
  <c r="F21" i="34"/>
  <c r="D21" i="34"/>
  <c r="A40" i="33"/>
  <c r="G40" i="33"/>
  <c r="L837" i="35"/>
  <c r="F53" i="34"/>
  <c r="G53" i="34" s="1"/>
  <c r="D53" i="34"/>
  <c r="E53" i="34"/>
  <c r="L1290" i="35"/>
  <c r="E28" i="34"/>
  <c r="F28" i="34"/>
  <c r="D28" i="34"/>
  <c r="L538" i="35"/>
  <c r="D23" i="34"/>
  <c r="E23" i="34"/>
  <c r="F23" i="34"/>
  <c r="G23" i="34" s="1"/>
  <c r="L845" i="35"/>
  <c r="D57" i="34"/>
  <c r="E57" i="34"/>
  <c r="F57" i="34"/>
  <c r="I930" i="35"/>
  <c r="J930" i="35" s="1"/>
  <c r="P13" i="35" s="1"/>
  <c r="I947" i="35"/>
  <c r="J947" i="35" s="1"/>
  <c r="I2263" i="35"/>
  <c r="J2263" i="35" s="1"/>
  <c r="L2263" i="35" s="1"/>
  <c r="I2264" i="35"/>
  <c r="J2264" i="35" s="1"/>
  <c r="L2264" i="35" s="1"/>
  <c r="L1792" i="35"/>
  <c r="D38" i="34"/>
  <c r="F38" i="34"/>
  <c r="E38" i="34"/>
  <c r="L1657" i="35"/>
  <c r="E37" i="34"/>
  <c r="F37" i="34"/>
  <c r="D37" i="34"/>
  <c r="L871" i="35"/>
  <c r="D59" i="34"/>
  <c r="E59" i="34"/>
  <c r="F59" i="34"/>
  <c r="L1386" i="35"/>
  <c r="D30" i="34"/>
  <c r="E30" i="34"/>
  <c r="F30" i="34"/>
  <c r="G30" i="34" s="1"/>
  <c r="G39" i="34" l="1"/>
  <c r="G26" i="34"/>
  <c r="G47" i="34"/>
  <c r="G56" i="34"/>
  <c r="G59" i="34"/>
  <c r="G57" i="34"/>
  <c r="G38" i="34"/>
  <c r="G28" i="34"/>
  <c r="G52" i="34"/>
  <c r="G22" i="34"/>
  <c r="G36" i="34"/>
  <c r="G49" i="34"/>
  <c r="F40" i="34"/>
  <c r="G20" i="34"/>
  <c r="G33" i="34"/>
  <c r="G37" i="34"/>
  <c r="G21" i="34"/>
  <c r="L947" i="35"/>
  <c r="D51" i="34"/>
  <c r="E51" i="34"/>
  <c r="F51" i="34"/>
  <c r="L930" i="35"/>
  <c r="D46" i="34"/>
  <c r="F46" i="34"/>
  <c r="E46" i="34"/>
  <c r="E60" i="34" s="1"/>
  <c r="P14" i="35"/>
  <c r="O14" i="35"/>
  <c r="E40" i="34"/>
  <c r="G25" i="34"/>
  <c r="D40" i="34"/>
  <c r="A41" i="33"/>
  <c r="G41" i="33"/>
  <c r="O13" i="35"/>
  <c r="G58" i="34"/>
  <c r="A43" i="33" l="1"/>
  <c r="G16" i="33" s="1"/>
  <c r="G43" i="33"/>
  <c r="D60" i="34"/>
  <c r="E8" i="33"/>
  <c r="E42" i="34"/>
  <c r="E62" i="34" s="1"/>
  <c r="L16" i="34" s="1"/>
  <c r="C8" i="33"/>
  <c r="D42" i="34"/>
  <c r="F60" i="34"/>
  <c r="G46" i="34"/>
  <c r="G40" i="34"/>
  <c r="D8" i="33"/>
  <c r="D9" i="33" s="1"/>
  <c r="F20" i="33" s="1"/>
  <c r="F42" i="34"/>
  <c r="G51" i="34"/>
  <c r="F62" i="34" l="1"/>
  <c r="M16" i="34" s="1"/>
  <c r="F8" i="33"/>
  <c r="C9" i="33"/>
  <c r="F39" i="33" s="1"/>
  <c r="D62" i="34"/>
  <c r="D43" i="34"/>
  <c r="G60" i="34"/>
  <c r="L40" i="34"/>
  <c r="M40" i="34"/>
  <c r="L60" i="34"/>
  <c r="M60" i="34" l="1"/>
  <c r="D63" i="34"/>
  <c r="K16" i="34"/>
  <c r="K40" i="34"/>
  <c r="K60" i="34"/>
  <c r="G8" i="33"/>
  <c r="F9" i="33"/>
  <c r="F15" i="33" l="1"/>
  <c r="G9" i="33"/>
  <c r="S21" i="13" l="1"/>
  <c r="B8" i="32" l="1"/>
  <c r="E8" i="32" l="1"/>
  <c r="E111" i="1" s="1"/>
  <c r="E12" i="32"/>
  <c r="E14" i="32" s="1"/>
  <c r="D14" i="32"/>
  <c r="E53" i="32"/>
  <c r="D53" i="32"/>
  <c r="F52" i="32"/>
  <c r="F51" i="32"/>
  <c r="E46" i="32"/>
  <c r="E47" i="32" s="1"/>
  <c r="D46" i="32"/>
  <c r="D47" i="32" s="1"/>
  <c r="F45" i="32"/>
  <c r="F44" i="32"/>
  <c r="F43" i="32"/>
  <c r="E38" i="32"/>
  <c r="D38" i="32"/>
  <c r="F38" i="32" s="1"/>
  <c r="F37" i="32"/>
  <c r="E36" i="32"/>
  <c r="D36" i="32"/>
  <c r="D39" i="32" s="1"/>
  <c r="F32" i="32"/>
  <c r="E28" i="32"/>
  <c r="D28" i="32"/>
  <c r="F27" i="32"/>
  <c r="F26" i="32"/>
  <c r="A10" i="32"/>
  <c r="A9" i="32"/>
  <c r="I6" i="32"/>
  <c r="H6" i="32"/>
  <c r="G6" i="32"/>
  <c r="F6" i="32"/>
  <c r="E6" i="32"/>
  <c r="D6" i="32"/>
  <c r="C6" i="32"/>
  <c r="B6" i="32"/>
  <c r="A6" i="32"/>
  <c r="A1" i="32"/>
  <c r="F76" i="31"/>
  <c r="F75" i="31"/>
  <c r="F74" i="31"/>
  <c r="F71" i="31"/>
  <c r="F68" i="31"/>
  <c r="F67" i="31"/>
  <c r="E78" i="31"/>
  <c r="F58" i="31"/>
  <c r="J38" i="31"/>
  <c r="J37" i="31"/>
  <c r="Q30" i="31"/>
  <c r="N25" i="31"/>
  <c r="M25" i="31"/>
  <c r="L25" i="31"/>
  <c r="J24" i="31"/>
  <c r="J23" i="31"/>
  <c r="Q22" i="31"/>
  <c r="F65" i="31" l="1"/>
  <c r="F73" i="31"/>
  <c r="D78" i="31"/>
  <c r="F69" i="31"/>
  <c r="F72" i="31"/>
  <c r="F70" i="31"/>
  <c r="D13" i="32"/>
  <c r="D12" i="32"/>
  <c r="F46" i="32"/>
  <c r="F28" i="32"/>
  <c r="F47" i="32"/>
  <c r="E39" i="32"/>
  <c r="F39" i="32" s="1"/>
  <c r="D56" i="32"/>
  <c r="F53" i="32"/>
  <c r="F36" i="32"/>
  <c r="A8" i="32"/>
  <c r="F51" i="31"/>
  <c r="D12" i="31" s="1"/>
  <c r="F66" i="31"/>
  <c r="E56" i="31"/>
  <c r="E58" i="31" s="1"/>
  <c r="F78" i="31" l="1"/>
  <c r="E56" i="32"/>
  <c r="A11" i="32"/>
  <c r="A12" i="32" s="1"/>
  <c r="D80" i="31"/>
  <c r="D55" i="31" s="1"/>
  <c r="E80" i="31"/>
  <c r="D54" i="31" s="1"/>
  <c r="D56" i="31" s="1"/>
  <c r="F55" i="31"/>
  <c r="D15" i="31" s="1"/>
  <c r="F54" i="31"/>
  <c r="A16" i="32" l="1"/>
  <c r="A13" i="32"/>
  <c r="A14" i="32" s="1"/>
  <c r="F59" i="31"/>
  <c r="F56" i="31"/>
  <c r="D14" i="31"/>
  <c r="D16" i="31" s="1"/>
  <c r="D18" i="31" s="1"/>
  <c r="D40" i="31" s="1"/>
  <c r="A22" i="32" l="1"/>
  <c r="A25" i="32"/>
  <c r="A24" i="25"/>
  <c r="A25" i="25"/>
  <c r="A35" i="25"/>
  <c r="A27" i="32" l="1"/>
  <c r="A28" i="32" s="1"/>
  <c r="A31" i="32" s="1"/>
  <c r="A32" i="32" s="1"/>
  <c r="A35" i="32" s="1"/>
  <c r="A36" i="32" s="1"/>
  <c r="A37" i="32" s="1"/>
  <c r="A38" i="32" s="1"/>
  <c r="A26" i="32"/>
  <c r="A26" i="25"/>
  <c r="A39" i="32" l="1"/>
  <c r="A42" i="32" s="1"/>
  <c r="A43" i="32" s="1"/>
  <c r="A44" i="32" s="1"/>
  <c r="A45" i="32" s="1"/>
  <c r="A46" i="32" s="1"/>
  <c r="A47" i="32" s="1"/>
  <c r="A50" i="32" s="1"/>
  <c r="A51" i="32" s="1"/>
  <c r="A52" i="32" s="1"/>
  <c r="A56" i="32" s="1"/>
  <c r="A27" i="25"/>
  <c r="A28" i="25" l="1"/>
  <c r="A29" i="25" l="1"/>
  <c r="A30" i="25"/>
  <c r="A31" i="25" l="1"/>
  <c r="A32" i="25" s="1"/>
  <c r="A33" i="25" s="1"/>
  <c r="A34" i="25" s="1"/>
  <c r="A44" i="1" l="1"/>
  <c r="A45" i="1"/>
  <c r="A48" i="1"/>
  <c r="A51" i="1"/>
  <c r="I46" i="1"/>
  <c r="H17" i="16" l="1"/>
  <c r="A12" i="1"/>
  <c r="A15" i="1"/>
  <c r="B14" i="1"/>
  <c r="I13" i="1"/>
  <c r="I23" i="1" l="1"/>
  <c r="I38" i="1" l="1"/>
  <c r="I22" i="31" s="1"/>
  <c r="I25" i="31" s="1"/>
  <c r="E17" i="24"/>
  <c r="D9" i="15"/>
  <c r="I9" i="15"/>
  <c r="I70" i="1" s="1"/>
  <c r="H9" i="15"/>
  <c r="H10" i="15"/>
  <c r="I16" i="30"/>
  <c r="H16" i="30" s="1"/>
  <c r="I15" i="30"/>
  <c r="H15" i="30" s="1"/>
  <c r="I14" i="30"/>
  <c r="H14" i="30" s="1"/>
  <c r="I13" i="30"/>
  <c r="H13" i="30" s="1"/>
  <c r="I12" i="30"/>
  <c r="H12" i="30" l="1"/>
  <c r="I17" i="30"/>
  <c r="H17" i="30" s="1"/>
  <c r="H12" i="15"/>
  <c r="A10" i="16"/>
  <c r="A31" i="16"/>
  <c r="A32" i="16"/>
  <c r="A33" i="16"/>
  <c r="A9" i="16"/>
  <c r="A34" i="16"/>
  <c r="A35" i="16"/>
  <c r="A36" i="16"/>
  <c r="F91" i="1" l="1"/>
  <c r="G91" i="1"/>
  <c r="H91" i="1"/>
  <c r="I91" i="1"/>
  <c r="F8" i="20"/>
  <c r="G8" i="20"/>
  <c r="H8" i="20"/>
  <c r="E8" i="20"/>
  <c r="E91" i="1" s="1"/>
  <c r="B8" i="20"/>
  <c r="I21" i="13" l="1"/>
  <c r="H14" i="13"/>
  <c r="H13" i="13"/>
  <c r="H20" i="13"/>
  <c r="H21" i="13"/>
  <c r="D91" i="1" l="1"/>
  <c r="B9" i="30" l="1"/>
  <c r="A19" i="30"/>
  <c r="A27" i="30"/>
  <c r="A28" i="30"/>
  <c r="A29" i="30"/>
  <c r="A30" i="30"/>
  <c r="A31" i="30"/>
  <c r="A32" i="30"/>
  <c r="A87" i="30"/>
  <c r="A74" i="30"/>
  <c r="C50" i="30"/>
  <c r="C63" i="30" s="1"/>
  <c r="C76" i="30" s="1"/>
  <c r="C89" i="30" s="1"/>
  <c r="C51" i="30"/>
  <c r="C64" i="30" s="1"/>
  <c r="C77" i="30" s="1"/>
  <c r="C90" i="30" s="1"/>
  <c r="C52" i="30"/>
  <c r="C65" i="30" s="1"/>
  <c r="C78" i="30" s="1"/>
  <c r="C91" i="30" s="1"/>
  <c r="C53" i="30"/>
  <c r="C66" i="30" s="1"/>
  <c r="C79" i="30" s="1"/>
  <c r="C92" i="30" s="1"/>
  <c r="C54" i="30"/>
  <c r="C67" i="30" s="1"/>
  <c r="C80" i="30" s="1"/>
  <c r="C93" i="30" s="1"/>
  <c r="C55" i="30"/>
  <c r="C68" i="30" s="1"/>
  <c r="C81" i="30" s="1"/>
  <c r="C94" i="30" s="1"/>
  <c r="C56" i="30"/>
  <c r="C69" i="30" s="1"/>
  <c r="C82" i="30" s="1"/>
  <c r="C95" i="30" s="1"/>
  <c r="C57" i="30"/>
  <c r="C70" i="30" s="1"/>
  <c r="C83" i="30" s="1"/>
  <c r="C96" i="30" s="1"/>
  <c r="C58" i="30"/>
  <c r="C71" i="30" s="1"/>
  <c r="C84" i="30" s="1"/>
  <c r="C97" i="30" s="1"/>
  <c r="C59" i="30"/>
  <c r="C72" i="30" s="1"/>
  <c r="C85" i="30" s="1"/>
  <c r="C60" i="30"/>
  <c r="C73" i="30" s="1"/>
  <c r="C86" i="30" s="1"/>
  <c r="C99" i="30" s="1"/>
  <c r="C49" i="30"/>
  <c r="C62" i="30" s="1"/>
  <c r="C75" i="30" s="1"/>
  <c r="C88" i="30" s="1"/>
  <c r="A48" i="30"/>
  <c r="A33" i="30"/>
  <c r="A10" i="30"/>
  <c r="A8" i="30"/>
  <c r="I6" i="30"/>
  <c r="H6" i="30"/>
  <c r="G6" i="30"/>
  <c r="F6" i="30"/>
  <c r="E6" i="30"/>
  <c r="D6" i="30"/>
  <c r="C6" i="30"/>
  <c r="B6" i="30"/>
  <c r="A6" i="30"/>
  <c r="A1" i="30"/>
  <c r="E14" i="30" l="1"/>
  <c r="F12" i="30"/>
  <c r="G13" i="30"/>
  <c r="E17" i="30"/>
  <c r="G15" i="30"/>
  <c r="G12" i="30"/>
  <c r="G16" i="30"/>
  <c r="F16" i="30"/>
  <c r="E13" i="30"/>
  <c r="G14" i="30"/>
  <c r="E12" i="30"/>
  <c r="E16" i="30"/>
  <c r="F13" i="30"/>
  <c r="F15" i="30"/>
  <c r="G17" i="30"/>
  <c r="E15" i="30"/>
  <c r="F17" i="30"/>
  <c r="F14" i="30"/>
  <c r="G103" i="30"/>
  <c r="F103" i="30"/>
  <c r="H103" i="30"/>
  <c r="E103" i="30"/>
  <c r="C98" i="30"/>
  <c r="D14" i="30" l="1"/>
  <c r="D15" i="30"/>
  <c r="I24" i="30" s="1"/>
  <c r="H18" i="30"/>
  <c r="D16" i="30"/>
  <c r="I25" i="30" s="1"/>
  <c r="D13" i="30"/>
  <c r="I22" i="30" s="1"/>
  <c r="D17" i="30"/>
  <c r="I26" i="30" s="1"/>
  <c r="F18" i="30"/>
  <c r="G18" i="30"/>
  <c r="E18" i="30"/>
  <c r="A9" i="30"/>
  <c r="F23" i="30" l="1"/>
  <c r="I23" i="30"/>
  <c r="H23" i="30"/>
  <c r="F22" i="30"/>
  <c r="G25" i="30"/>
  <c r="H26" i="30"/>
  <c r="F24" i="30"/>
  <c r="G23" i="30"/>
  <c r="H25" i="30"/>
  <c r="E23" i="30"/>
  <c r="H24" i="30"/>
  <c r="G24" i="30"/>
  <c r="E24" i="30"/>
  <c r="F25" i="30"/>
  <c r="E25" i="30"/>
  <c r="G26" i="30"/>
  <c r="E26" i="30"/>
  <c r="H22" i="30"/>
  <c r="G22" i="30"/>
  <c r="F26" i="30"/>
  <c r="E22" i="30"/>
  <c r="A11" i="30"/>
  <c r="A12" i="30" s="1"/>
  <c r="A13" i="30" l="1"/>
  <c r="A14" i="30" l="1"/>
  <c r="A15" i="30" l="1"/>
  <c r="A16" i="30" s="1"/>
  <c r="A17" i="30" l="1"/>
  <c r="A18" i="30" l="1"/>
  <c r="A20" i="30" l="1"/>
  <c r="A21" i="30" l="1"/>
  <c r="A22" i="30" l="1"/>
  <c r="A23" i="30" s="1"/>
  <c r="A24" i="30" s="1"/>
  <c r="A25" i="30" s="1"/>
  <c r="A26" i="30" s="1"/>
  <c r="A34" i="30" l="1"/>
  <c r="A35" i="30" s="1"/>
  <c r="A36" i="30" l="1"/>
  <c r="A37" i="30" s="1"/>
  <c r="A38" i="30" l="1"/>
  <c r="A39" i="30" s="1"/>
  <c r="A40" i="30" s="1"/>
  <c r="A41" i="30" s="1"/>
  <c r="A42" i="30" l="1"/>
  <c r="A43" i="30" s="1"/>
  <c r="A44" i="30" s="1"/>
  <c r="A45" i="30" s="1"/>
  <c r="A46" i="30" s="1"/>
  <c r="A47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B11" i="19" l="1"/>
  <c r="H10" i="19"/>
  <c r="G10" i="19"/>
  <c r="F10" i="19"/>
  <c r="E10" i="19"/>
  <c r="H9" i="19"/>
  <c r="G9" i="19"/>
  <c r="G11" i="19" s="1"/>
  <c r="G94" i="1" s="1"/>
  <c r="F9" i="19"/>
  <c r="I11" i="19"/>
  <c r="I94" i="1" s="1"/>
  <c r="E9" i="19"/>
  <c r="E11" i="19" s="1"/>
  <c r="E94" i="1" s="1"/>
  <c r="H11" i="19" l="1"/>
  <c r="H94" i="1" s="1"/>
  <c r="F11" i="19"/>
  <c r="F94" i="1" s="1"/>
  <c r="D10" i="19"/>
  <c r="K10" i="19" s="1"/>
  <c r="D9" i="19"/>
  <c r="B18" i="15"/>
  <c r="A14" i="15"/>
  <c r="A15" i="15"/>
  <c r="A19" i="15"/>
  <c r="A20" i="15"/>
  <c r="A21" i="15"/>
  <c r="I17" i="15"/>
  <c r="E17" i="15"/>
  <c r="K9" i="19" l="1"/>
  <c r="D11" i="19"/>
  <c r="A27" i="1" l="1"/>
  <c r="A29" i="1"/>
  <c r="A31" i="1"/>
  <c r="A18" i="1" l="1"/>
  <c r="A21" i="1"/>
  <c r="A24" i="1"/>
  <c r="A33" i="1"/>
  <c r="A35" i="1"/>
  <c r="A36" i="1"/>
  <c r="A38" i="1"/>
  <c r="B26" i="1"/>
  <c r="B23" i="1"/>
  <c r="A86" i="1"/>
  <c r="A88" i="1"/>
  <c r="A89" i="1"/>
  <c r="A91" i="1"/>
  <c r="A92" i="1"/>
  <c r="A94" i="1"/>
  <c r="A95" i="1"/>
  <c r="A97" i="1"/>
  <c r="A99" i="1"/>
  <c r="A100" i="1"/>
  <c r="A102" i="1"/>
  <c r="A103" i="1"/>
  <c r="A105" i="1"/>
  <c r="A106" i="1"/>
  <c r="A109" i="1"/>
  <c r="A111" i="1"/>
  <c r="A112" i="1"/>
  <c r="A114" i="1"/>
  <c r="A118" i="1"/>
  <c r="A122" i="1"/>
  <c r="A128" i="1"/>
  <c r="G43" i="15" l="1"/>
  <c r="H43" i="15"/>
  <c r="I43" i="15"/>
  <c r="G44" i="15"/>
  <c r="H44" i="15"/>
  <c r="I44" i="15"/>
  <c r="G45" i="15"/>
  <c r="H45" i="15"/>
  <c r="I45" i="15"/>
  <c r="G46" i="15"/>
  <c r="H46" i="15"/>
  <c r="I46" i="15"/>
  <c r="F46" i="15"/>
  <c r="F45" i="15"/>
  <c r="F44" i="15"/>
  <c r="F43" i="15"/>
  <c r="A23" i="15"/>
  <c r="G9" i="15" l="1"/>
  <c r="E9" i="15"/>
  <c r="E70" i="1" s="1"/>
  <c r="F10" i="15"/>
  <c r="G10" i="15"/>
  <c r="F9" i="15"/>
  <c r="E10" i="15"/>
  <c r="F12" i="15" l="1"/>
  <c r="F70" i="1"/>
  <c r="G12" i="15"/>
  <c r="G70" i="1"/>
  <c r="H70" i="1"/>
  <c r="D10" i="15"/>
  <c r="E12" i="15"/>
  <c r="E18" i="15" s="1"/>
  <c r="E73" i="1" s="1"/>
  <c r="F13" i="15"/>
  <c r="I12" i="15" l="1"/>
  <c r="D12" i="15"/>
  <c r="H13" i="15"/>
  <c r="E13" i="15"/>
  <c r="I13" i="15"/>
  <c r="G13" i="15"/>
  <c r="I18" i="15" l="1"/>
  <c r="I73" i="1" s="1"/>
  <c r="A37" i="16"/>
  <c r="A38" i="16"/>
  <c r="A39" i="16"/>
  <c r="A40" i="16"/>
  <c r="A41" i="16"/>
  <c r="A42" i="16"/>
  <c r="A43" i="16"/>
  <c r="A44" i="16"/>
  <c r="A45" i="16"/>
  <c r="A46" i="16"/>
  <c r="B8" i="16"/>
  <c r="E29" i="16" l="1"/>
  <c r="H29" i="16"/>
  <c r="F29" i="16"/>
  <c r="I29" i="16"/>
  <c r="G29" i="16"/>
  <c r="A9" i="25" l="1"/>
  <c r="A13" i="25"/>
  <c r="A19" i="25"/>
  <c r="A20" i="25"/>
  <c r="E12" i="25"/>
  <c r="B8" i="25"/>
  <c r="I18" i="25"/>
  <c r="I8" i="25" s="1"/>
  <c r="I12" i="25"/>
  <c r="I6" i="25"/>
  <c r="H6" i="25"/>
  <c r="G6" i="25"/>
  <c r="F6" i="25"/>
  <c r="E6" i="25"/>
  <c r="D6" i="25"/>
  <c r="C6" i="25"/>
  <c r="B6" i="25"/>
  <c r="A6" i="25"/>
  <c r="A1" i="25"/>
  <c r="H18" i="25" l="1"/>
  <c r="H8" i="25" s="1"/>
  <c r="F18" i="25"/>
  <c r="E18" i="25"/>
  <c r="E8" i="25" s="1"/>
  <c r="E11" i="1" s="1"/>
  <c r="G18" i="25"/>
  <c r="H12" i="25"/>
  <c r="G12" i="25"/>
  <c r="F12" i="25"/>
  <c r="E17" i="1" l="1"/>
  <c r="E14" i="1"/>
  <c r="G8" i="25"/>
  <c r="G11" i="1" s="1"/>
  <c r="F8" i="25"/>
  <c r="F11" i="1" s="1"/>
  <c r="D18" i="25"/>
  <c r="D12" i="25"/>
  <c r="F17" i="1" l="1"/>
  <c r="F14" i="1"/>
  <c r="G17" i="1"/>
  <c r="G14" i="1"/>
  <c r="D23" i="25"/>
  <c r="A8" i="25" l="1"/>
  <c r="A10" i="25" l="1"/>
  <c r="A11" i="25" l="1"/>
  <c r="A12" i="25" l="1"/>
  <c r="A14" i="25" s="1"/>
  <c r="A15" i="25" s="1"/>
  <c r="A16" i="25" l="1"/>
  <c r="A17" i="25" s="1"/>
  <c r="A18" i="25" s="1"/>
  <c r="A21" i="25" l="1"/>
  <c r="A22" i="25" s="1"/>
  <c r="A23" i="25" s="1"/>
  <c r="A83" i="1"/>
  <c r="A85" i="1"/>
  <c r="I19" i="22"/>
  <c r="D18" i="22"/>
  <c r="D17" i="22"/>
  <c r="E17" i="22" s="1"/>
  <c r="E15" i="22" s="1"/>
  <c r="E88" i="1" s="1"/>
  <c r="A13" i="22"/>
  <c r="A14" i="22"/>
  <c r="A16" i="22"/>
  <c r="A20" i="22"/>
  <c r="B15" i="22"/>
  <c r="A9" i="22"/>
  <c r="D11" i="22"/>
  <c r="D10" i="22"/>
  <c r="E10" i="22" s="1"/>
  <c r="E8" i="22" s="1"/>
  <c r="E85" i="1" s="1"/>
  <c r="B8" i="22"/>
  <c r="A17" i="13" l="1"/>
  <c r="E24" i="24"/>
  <c r="E15" i="23"/>
  <c r="E18" i="24"/>
  <c r="H18" i="24"/>
  <c r="G18" i="24"/>
  <c r="F18" i="24"/>
  <c r="D75" i="24"/>
  <c r="D73" i="24"/>
  <c r="D78" i="24"/>
  <c r="D76" i="24"/>
  <c r="D68" i="24"/>
  <c r="D23" i="24"/>
  <c r="D20" i="24"/>
  <c r="D17" i="24"/>
  <c r="D14" i="24"/>
  <c r="D11" i="24"/>
  <c r="D26" i="24" s="1"/>
  <c r="A19" i="24"/>
  <c r="A22" i="24"/>
  <c r="A25" i="24"/>
  <c r="A28" i="24"/>
  <c r="A29" i="24"/>
  <c r="A13" i="24"/>
  <c r="A16" i="24"/>
  <c r="A34" i="24"/>
  <c r="A35" i="24"/>
  <c r="A36" i="24"/>
  <c r="A38" i="24"/>
  <c r="B8" i="24"/>
  <c r="A31" i="24"/>
  <c r="A30" i="24"/>
  <c r="A9" i="24"/>
  <c r="I6" i="24"/>
  <c r="H6" i="24"/>
  <c r="G6" i="24"/>
  <c r="F6" i="24"/>
  <c r="E6" i="24"/>
  <c r="D6" i="24"/>
  <c r="C6" i="24"/>
  <c r="B6" i="24"/>
  <c r="A6" i="24"/>
  <c r="A1" i="24"/>
  <c r="A8" i="24" l="1"/>
  <c r="A10" i="24" l="1"/>
  <c r="D11" i="23"/>
  <c r="D17" i="23" s="1"/>
  <c r="A9" i="23"/>
  <c r="A13" i="23"/>
  <c r="A16" i="23"/>
  <c r="A19" i="23"/>
  <c r="A20" i="23"/>
  <c r="A21" i="23"/>
  <c r="D14" i="23"/>
  <c r="A25" i="23"/>
  <c r="B8" i="23"/>
  <c r="A11" i="24" l="1"/>
  <c r="A12" i="24" l="1"/>
  <c r="A14" i="24" l="1"/>
  <c r="A48" i="23"/>
  <c r="A47" i="23"/>
  <c r="A22" i="23"/>
  <c r="I6" i="23"/>
  <c r="H6" i="23"/>
  <c r="G6" i="23"/>
  <c r="F6" i="23"/>
  <c r="E6" i="23"/>
  <c r="D6" i="23"/>
  <c r="C6" i="23"/>
  <c r="B6" i="23"/>
  <c r="A6" i="23"/>
  <c r="A1" i="23"/>
  <c r="A15" i="24" l="1"/>
  <c r="A8" i="23"/>
  <c r="A17" i="24" l="1"/>
  <c r="A10" i="23"/>
  <c r="A18" i="24" l="1"/>
  <c r="A11" i="23"/>
  <c r="A20" i="24" l="1"/>
  <c r="A21" i="24" s="1"/>
  <c r="A12" i="23"/>
  <c r="A14" i="23" l="1"/>
  <c r="A15" i="23" s="1"/>
  <c r="A17" i="23" s="1"/>
  <c r="A18" i="23" s="1"/>
  <c r="A23" i="23" s="1"/>
  <c r="A24" i="23" s="1"/>
  <c r="A23" i="24"/>
  <c r="A24" i="24" l="1"/>
  <c r="A26" i="24" s="1"/>
  <c r="A26" i="23"/>
  <c r="A27" i="23" s="1"/>
  <c r="A28" i="23" s="1"/>
  <c r="A29" i="23" s="1"/>
  <c r="A30" i="23" s="1"/>
  <c r="A27" i="24" l="1"/>
  <c r="A32" i="24" s="1"/>
  <c r="A33" i="24" s="1"/>
  <c r="A31" i="23"/>
  <c r="A37" i="24" l="1"/>
  <c r="A39" i="24" s="1"/>
  <c r="A32" i="23"/>
  <c r="A33" i="23" s="1"/>
  <c r="A40" i="24" l="1"/>
  <c r="A41" i="24" s="1"/>
  <c r="A42" i="24" l="1"/>
  <c r="A43" i="24" s="1"/>
  <c r="A44" i="24" s="1"/>
  <c r="A34" i="23"/>
  <c r="A35" i="23" s="1"/>
  <c r="A36" i="23" s="1"/>
  <c r="A45" i="24" l="1"/>
  <c r="A46" i="24" s="1"/>
  <c r="A47" i="24" s="1"/>
  <c r="A37" i="23"/>
  <c r="A38" i="23" s="1"/>
  <c r="A48" i="24" l="1"/>
  <c r="A49" i="24" s="1"/>
  <c r="A50" i="24" s="1"/>
  <c r="A51" i="24" s="1"/>
  <c r="A52" i="24" s="1"/>
  <c r="A39" i="23"/>
  <c r="A53" i="24" l="1"/>
  <c r="A54" i="24" s="1"/>
  <c r="A55" i="24" s="1"/>
  <c r="A40" i="23"/>
  <c r="A41" i="23" s="1"/>
  <c r="A42" i="23" l="1"/>
  <c r="A43" i="23" s="1"/>
  <c r="A44" i="23" s="1"/>
  <c r="A45" i="23" s="1"/>
  <c r="A46" i="23" s="1"/>
  <c r="A21" i="22" l="1"/>
  <c r="I6" i="22"/>
  <c r="H6" i="22"/>
  <c r="G6" i="22"/>
  <c r="F6" i="22"/>
  <c r="E6" i="22"/>
  <c r="D6" i="22"/>
  <c r="C6" i="22"/>
  <c r="B6" i="22"/>
  <c r="A6" i="22"/>
  <c r="A1" i="22"/>
  <c r="A42" i="20"/>
  <c r="A41" i="20"/>
  <c r="A36" i="20"/>
  <c r="A31" i="20"/>
  <c r="A26" i="20"/>
  <c r="A17" i="20"/>
  <c r="A16" i="20"/>
  <c r="A13" i="20"/>
  <c r="A9" i="20"/>
  <c r="I6" i="20"/>
  <c r="H6" i="20"/>
  <c r="G6" i="20"/>
  <c r="F6" i="20"/>
  <c r="E6" i="20"/>
  <c r="D6" i="20"/>
  <c r="C6" i="20"/>
  <c r="B6" i="20"/>
  <c r="A6" i="20"/>
  <c r="A1" i="20"/>
  <c r="A19" i="19"/>
  <c r="A15" i="19"/>
  <c r="A14" i="19"/>
  <c r="I6" i="19"/>
  <c r="H6" i="19"/>
  <c r="G6" i="19"/>
  <c r="F6" i="19"/>
  <c r="E6" i="19"/>
  <c r="D6" i="19"/>
  <c r="C6" i="19"/>
  <c r="B6" i="19"/>
  <c r="A6" i="19"/>
  <c r="A1" i="19"/>
  <c r="A8" i="20" l="1"/>
  <c r="A10" i="20" s="1"/>
  <c r="A11" i="20" s="1"/>
  <c r="A8" i="22"/>
  <c r="A10" i="22" s="1"/>
  <c r="A8" i="19"/>
  <c r="A11" i="22" l="1"/>
  <c r="A12" i="20"/>
  <c r="A14" i="20" s="1"/>
  <c r="A9" i="19"/>
  <c r="A15" i="20" l="1"/>
  <c r="A18" i="20" s="1"/>
  <c r="A12" i="22"/>
  <c r="A15" i="22" s="1"/>
  <c r="A10" i="19"/>
  <c r="A11" i="19" s="1"/>
  <c r="A19" i="20" l="1"/>
  <c r="A17" i="22"/>
  <c r="A18" i="22" s="1"/>
  <c r="A19" i="22" s="1"/>
  <c r="A12" i="19"/>
  <c r="A20" i="20" l="1"/>
  <c r="A21" i="20" s="1"/>
  <c r="A13" i="19"/>
  <c r="A16" i="19" s="1"/>
  <c r="A17" i="19" s="1"/>
  <c r="A18" i="19" s="1"/>
  <c r="A24" i="20"/>
  <c r="A25" i="20" s="1"/>
  <c r="A27" i="20" s="1"/>
  <c r="A28" i="20" s="1"/>
  <c r="A22" i="20" l="1"/>
  <c r="A23" i="20" s="1"/>
  <c r="A20" i="19"/>
  <c r="A22" i="22"/>
  <c r="A23" i="22" s="1"/>
  <c r="A24" i="22" s="1"/>
  <c r="A25" i="22" s="1"/>
  <c r="A26" i="22" s="1"/>
  <c r="A27" i="22" s="1"/>
  <c r="A29" i="20"/>
  <c r="A30" i="20" s="1"/>
  <c r="A32" i="20" s="1"/>
  <c r="A33" i="20" s="1"/>
  <c r="A34" i="20" s="1"/>
  <c r="A35" i="20" s="1"/>
  <c r="A37" i="20" s="1"/>
  <c r="A38" i="20" s="1"/>
  <c r="A39" i="20" s="1"/>
  <c r="A40" i="20" s="1"/>
  <c r="A21" i="19" l="1"/>
  <c r="A22" i="19" s="1"/>
  <c r="A28" i="22"/>
  <c r="A29" i="22" s="1"/>
  <c r="A30" i="22" s="1"/>
  <c r="A23" i="19" l="1"/>
  <c r="A24" i="19" s="1"/>
  <c r="A25" i="19" s="1"/>
  <c r="A26" i="19" s="1"/>
  <c r="A27" i="19" s="1"/>
  <c r="A28" i="19" s="1"/>
  <c r="A31" i="22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D12" i="17"/>
  <c r="A8" i="18"/>
  <c r="G16" i="18"/>
  <c r="G102" i="1" s="1"/>
  <c r="B21" i="18"/>
  <c r="B16" i="18"/>
  <c r="B11" i="18"/>
  <c r="A29" i="19" l="1"/>
  <c r="A30" i="19" s="1"/>
  <c r="A31" i="19" s="1"/>
  <c r="A32" i="19" s="1"/>
  <c r="A33" i="19" s="1"/>
  <c r="E16" i="18"/>
  <c r="G21" i="18"/>
  <c r="G108" i="1" s="1"/>
  <c r="E21" i="18"/>
  <c r="E108" i="1" s="1"/>
  <c r="G11" i="18"/>
  <c r="G99" i="1" s="1"/>
  <c r="E11" i="18"/>
  <c r="E99" i="1" s="1"/>
  <c r="A34" i="19" l="1"/>
  <c r="A35" i="19" s="1"/>
  <c r="A36" i="19" s="1"/>
  <c r="A37" i="19" s="1"/>
  <c r="A38" i="19" s="1"/>
  <c r="E102" i="1"/>
  <c r="I6" i="18"/>
  <c r="H6" i="18"/>
  <c r="G6" i="18"/>
  <c r="F6" i="18"/>
  <c r="E6" i="18"/>
  <c r="D6" i="18"/>
  <c r="C6" i="18"/>
  <c r="B6" i="18"/>
  <c r="A6" i="18"/>
  <c r="A1" i="18"/>
  <c r="E8" i="17"/>
  <c r="E82" i="1" s="1"/>
  <c r="D15" i="17"/>
  <c r="A16" i="17"/>
  <c r="A17" i="17"/>
  <c r="B8" i="17"/>
  <c r="A36" i="17"/>
  <c r="A26" i="17"/>
  <c r="A20" i="17"/>
  <c r="A9" i="17"/>
  <c r="I6" i="17"/>
  <c r="H6" i="17"/>
  <c r="G6" i="17"/>
  <c r="F6" i="17"/>
  <c r="E6" i="17"/>
  <c r="D6" i="17"/>
  <c r="C6" i="17"/>
  <c r="B6" i="17"/>
  <c r="A6" i="17"/>
  <c r="A1" i="17"/>
  <c r="A39" i="19" l="1"/>
  <c r="A40" i="19"/>
  <c r="A8" i="17"/>
  <c r="A10" i="17" s="1"/>
  <c r="A13" i="17"/>
  <c r="A11" i="17" l="1"/>
  <c r="F14" i="17"/>
  <c r="F15" i="17" s="1"/>
  <c r="A12" i="17" l="1"/>
  <c r="E14" i="17"/>
  <c r="H14" i="17"/>
  <c r="H15" i="17" s="1"/>
  <c r="G14" i="17"/>
  <c r="G15" i="17" s="1"/>
  <c r="A14" i="17" l="1"/>
  <c r="E15" i="17"/>
  <c r="D14" i="17"/>
  <c r="A15" i="17" l="1"/>
  <c r="A18" i="17"/>
  <c r="D8" i="20"/>
  <c r="A19" i="17" l="1"/>
  <c r="A9" i="18"/>
  <c r="A21" i="17" l="1"/>
  <c r="A22" i="17" s="1"/>
  <c r="A23" i="17" s="1"/>
  <c r="A24" i="17" s="1"/>
  <c r="A25" i="17" s="1"/>
  <c r="A27" i="17" s="1"/>
  <c r="A28" i="17" s="1"/>
  <c r="A29" i="17" s="1"/>
  <c r="A30" i="17" s="1"/>
  <c r="A31" i="17" s="1"/>
  <c r="A32" i="17" s="1"/>
  <c r="A33" i="17" s="1"/>
  <c r="A34" i="17" s="1"/>
  <c r="A10" i="18"/>
  <c r="A11" i="18" s="1"/>
  <c r="A14" i="18" s="1"/>
  <c r="A35" i="17" l="1"/>
  <c r="A37" i="17" s="1"/>
  <c r="A15" i="18"/>
  <c r="A16" i="18" s="1"/>
  <c r="A19" i="18" s="1"/>
  <c r="A20" i="18" s="1"/>
  <c r="A21" i="18" s="1"/>
  <c r="A38" i="17" l="1"/>
  <c r="I6" i="16"/>
  <c r="H6" i="16"/>
  <c r="G6" i="16"/>
  <c r="F6" i="16"/>
  <c r="E6" i="16"/>
  <c r="D6" i="16"/>
  <c r="C6" i="16"/>
  <c r="B6" i="16"/>
  <c r="A6" i="16"/>
  <c r="A1" i="16"/>
  <c r="A22" i="15"/>
  <c r="I6" i="15"/>
  <c r="H6" i="15"/>
  <c r="G6" i="15"/>
  <c r="F6" i="15"/>
  <c r="E6" i="15"/>
  <c r="D6" i="15"/>
  <c r="C6" i="15"/>
  <c r="B6" i="15"/>
  <c r="A6" i="15"/>
  <c r="A1" i="15"/>
  <c r="A39" i="17" l="1"/>
  <c r="A40" i="17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8" i="16"/>
  <c r="A11" i="16" s="1"/>
  <c r="A12" i="16" s="1"/>
  <c r="A8" i="15"/>
  <c r="B8" i="13"/>
  <c r="A9" i="13"/>
  <c r="A24" i="13"/>
  <c r="A26" i="13"/>
  <c r="A33" i="13"/>
  <c r="A41" i="13"/>
  <c r="A42" i="13"/>
  <c r="A43" i="13"/>
  <c r="A44" i="13"/>
  <c r="A45" i="13"/>
  <c r="A46" i="13"/>
  <c r="A47" i="13"/>
  <c r="A48" i="13"/>
  <c r="B25" i="13"/>
  <c r="B40" i="13"/>
  <c r="B32" i="13"/>
  <c r="I40" i="13"/>
  <c r="I41" i="1" s="1"/>
  <c r="T22" i="31" s="1"/>
  <c r="I32" i="13"/>
  <c r="I22" i="13"/>
  <c r="I8" i="13" s="1"/>
  <c r="F21" i="13"/>
  <c r="E40" i="13"/>
  <c r="E41" i="1" s="1"/>
  <c r="I15" i="13"/>
  <c r="E22" i="13"/>
  <c r="A13" i="16" l="1"/>
  <c r="H40" i="13"/>
  <c r="H41" i="1" s="1"/>
  <c r="T21" i="31" s="1"/>
  <c r="E15" i="13"/>
  <c r="E8" i="13" s="1"/>
  <c r="E32" i="13"/>
  <c r="E38" i="1" s="1"/>
  <c r="A9" i="15"/>
  <c r="A10" i="15" s="1"/>
  <c r="A11" i="15" s="1"/>
  <c r="I25" i="13"/>
  <c r="I55" i="1"/>
  <c r="I16" i="32" s="1"/>
  <c r="I16" i="13"/>
  <c r="I21" i="24"/>
  <c r="I23" i="13"/>
  <c r="I35" i="1"/>
  <c r="G20" i="13"/>
  <c r="L36" i="13" s="1"/>
  <c r="E21" i="24"/>
  <c r="E23" i="13"/>
  <c r="H32" i="13"/>
  <c r="G32" i="13"/>
  <c r="G38" i="1" s="1"/>
  <c r="G22" i="31" s="1"/>
  <c r="F14" i="13"/>
  <c r="G14" i="13"/>
  <c r="G40" i="13"/>
  <c r="G41" i="1" s="1"/>
  <c r="I24" i="24"/>
  <c r="I15" i="23"/>
  <c r="F40" i="13"/>
  <c r="F41" i="1" s="1"/>
  <c r="F20" i="13"/>
  <c r="F22" i="13" s="1"/>
  <c r="G21" i="13"/>
  <c r="L38" i="13" s="1"/>
  <c r="G13" i="13"/>
  <c r="F13" i="13"/>
  <c r="A14" i="16" l="1"/>
  <c r="E55" i="1"/>
  <c r="E16" i="32" s="1"/>
  <c r="E35" i="1"/>
  <c r="E47" i="1" s="1"/>
  <c r="E22" i="31"/>
  <c r="G25" i="31"/>
  <c r="T23" i="31"/>
  <c r="U22" i="31" s="1"/>
  <c r="G17" i="15"/>
  <c r="G18" i="15" s="1"/>
  <c r="G73" i="1" s="1"/>
  <c r="F15" i="23"/>
  <c r="F17" i="15"/>
  <c r="H17" i="15"/>
  <c r="E16" i="13"/>
  <c r="H25" i="13"/>
  <c r="H104" i="30" s="1"/>
  <c r="I12" i="22"/>
  <c r="I18" i="16"/>
  <c r="I19" i="16" s="1"/>
  <c r="I8" i="16" s="1"/>
  <c r="E25" i="13"/>
  <c r="D40" i="13"/>
  <c r="H22" i="13"/>
  <c r="H21" i="24" s="1"/>
  <c r="H38" i="1"/>
  <c r="E13" i="16"/>
  <c r="H15" i="13"/>
  <c r="G22" i="13"/>
  <c r="G23" i="13" s="1"/>
  <c r="F15" i="13"/>
  <c r="F8" i="13" s="1"/>
  <c r="F55" i="1" s="1"/>
  <c r="F16" i="32" s="1"/>
  <c r="F19" i="22"/>
  <c r="G15" i="13"/>
  <c r="G19" i="22"/>
  <c r="F24" i="24"/>
  <c r="H19" i="22"/>
  <c r="G15" i="23"/>
  <c r="F21" i="24"/>
  <c r="F23" i="13"/>
  <c r="E58" i="1"/>
  <c r="E12" i="24"/>
  <c r="E15" i="24" s="1"/>
  <c r="G35" i="1"/>
  <c r="G47" i="1" s="1"/>
  <c r="G25" i="13"/>
  <c r="G104" i="30" s="1"/>
  <c r="G24" i="24"/>
  <c r="I12" i="24"/>
  <c r="I15" i="24" s="1"/>
  <c r="I12" i="23"/>
  <c r="A12" i="15"/>
  <c r="A15" i="16" l="1"/>
  <c r="E64" i="1"/>
  <c r="E61" i="1"/>
  <c r="E50" i="1"/>
  <c r="E12" i="23"/>
  <c r="E104" i="30"/>
  <c r="U21" i="31"/>
  <c r="O23" i="31" s="1"/>
  <c r="E25" i="31"/>
  <c r="H35" i="1"/>
  <c r="H47" i="1" s="1"/>
  <c r="H22" i="31"/>
  <c r="P23" i="31"/>
  <c r="P24" i="31"/>
  <c r="G50" i="1"/>
  <c r="H18" i="15"/>
  <c r="H73" i="1" s="1"/>
  <c r="F14" i="16"/>
  <c r="F61" i="1"/>
  <c r="A13" i="15"/>
  <c r="A16" i="15" s="1"/>
  <c r="A17" i="15" s="1"/>
  <c r="A18" i="15" s="1"/>
  <c r="D17" i="15"/>
  <c r="F18" i="15"/>
  <c r="D22" i="13"/>
  <c r="H23" i="13"/>
  <c r="D23" i="13" s="1"/>
  <c r="H15" i="23"/>
  <c r="F16" i="23" s="1"/>
  <c r="H16" i="13"/>
  <c r="H8" i="13"/>
  <c r="H55" i="1" s="1"/>
  <c r="H24" i="24"/>
  <c r="E23" i="24" s="1"/>
  <c r="F16" i="13"/>
  <c r="D15" i="13"/>
  <c r="G21" i="24"/>
  <c r="E20" i="24" s="1"/>
  <c r="G8" i="13"/>
  <c r="G55" i="1" s="1"/>
  <c r="G16" i="32" s="1"/>
  <c r="G16" i="13"/>
  <c r="G18" i="22"/>
  <c r="G15" i="22" s="1"/>
  <c r="G88" i="1" s="1"/>
  <c r="F18" i="22"/>
  <c r="F15" i="22" s="1"/>
  <c r="I18" i="22"/>
  <c r="I15" i="22" s="1"/>
  <c r="I88" i="1" s="1"/>
  <c r="F12" i="22"/>
  <c r="F64" i="1"/>
  <c r="H18" i="22"/>
  <c r="H15" i="22" s="1"/>
  <c r="H88" i="1" s="1"/>
  <c r="F58" i="1"/>
  <c r="F12" i="23"/>
  <c r="F12" i="24"/>
  <c r="F15" i="24" s="1"/>
  <c r="A16" i="16" l="1"/>
  <c r="A17" i="16" s="1"/>
  <c r="A19" i="16" s="1"/>
  <c r="A18" i="16"/>
  <c r="O24" i="31"/>
  <c r="O25" i="31" s="1"/>
  <c r="H61" i="1"/>
  <c r="H16" i="32"/>
  <c r="H13" i="32" s="1"/>
  <c r="H14" i="32" s="1"/>
  <c r="H8" i="32" s="1"/>
  <c r="H111" i="1" s="1"/>
  <c r="H16" i="16"/>
  <c r="H25" i="31"/>
  <c r="Q23" i="31"/>
  <c r="P31" i="31" s="1"/>
  <c r="P37" i="31" s="1"/>
  <c r="P25" i="31"/>
  <c r="G23" i="24"/>
  <c r="I14" i="23"/>
  <c r="G15" i="16"/>
  <c r="G61" i="1"/>
  <c r="H12" i="23"/>
  <c r="H16" i="23"/>
  <c r="I23" i="24"/>
  <c r="F23" i="24"/>
  <c r="F14" i="23"/>
  <c r="F20" i="24"/>
  <c r="E14" i="23"/>
  <c r="G14" i="23"/>
  <c r="G16" i="23"/>
  <c r="F73" i="1"/>
  <c r="D18" i="15"/>
  <c r="H23" i="24"/>
  <c r="I20" i="24"/>
  <c r="H14" i="23"/>
  <c r="G20" i="24"/>
  <c r="H12" i="24"/>
  <c r="H15" i="24" s="1"/>
  <c r="H12" i="22"/>
  <c r="G12" i="23"/>
  <c r="G12" i="24"/>
  <c r="G15" i="24" s="1"/>
  <c r="H20" i="24"/>
  <c r="D16" i="13"/>
  <c r="G12" i="22"/>
  <c r="G64" i="1"/>
  <c r="F88" i="1"/>
  <c r="D15" i="22"/>
  <c r="A23" i="16" l="1"/>
  <c r="Q24" i="31"/>
  <c r="P32" i="31" s="1"/>
  <c r="P38" i="31" s="1"/>
  <c r="N9" i="31" s="1"/>
  <c r="I13" i="32"/>
  <c r="I14" i="32" s="1"/>
  <c r="I8" i="32" s="1"/>
  <c r="I111" i="1" s="1"/>
  <c r="F13" i="32"/>
  <c r="F14" i="32" s="1"/>
  <c r="F8" i="32" s="1"/>
  <c r="F111" i="1" s="1"/>
  <c r="E11" i="23"/>
  <c r="E18" i="23" s="1"/>
  <c r="O31" i="31"/>
  <c r="O37" i="31" s="1"/>
  <c r="M31" i="31"/>
  <c r="M37" i="31" s="1"/>
  <c r="N31" i="31"/>
  <c r="N37" i="31" s="1"/>
  <c r="D23" i="31"/>
  <c r="L31" i="31"/>
  <c r="G13" i="32"/>
  <c r="G14" i="32" s="1"/>
  <c r="G8" i="32" s="1"/>
  <c r="G111" i="1" s="1"/>
  <c r="J23" i="24"/>
  <c r="H11" i="23"/>
  <c r="H18" i="23" s="1"/>
  <c r="I11" i="23"/>
  <c r="I18" i="23" s="1"/>
  <c r="J14" i="23"/>
  <c r="J20" i="24"/>
  <c r="I14" i="24"/>
  <c r="G11" i="24"/>
  <c r="E14" i="24"/>
  <c r="F11" i="24"/>
  <c r="F14" i="24"/>
  <c r="G14" i="24"/>
  <c r="I11" i="24"/>
  <c r="E11" i="24"/>
  <c r="H14" i="24"/>
  <c r="H11" i="24"/>
  <c r="G11" i="23"/>
  <c r="G18" i="23" s="1"/>
  <c r="F11" i="23"/>
  <c r="F18" i="23" s="1"/>
  <c r="F11" i="22"/>
  <c r="F8" i="22" s="1"/>
  <c r="F85" i="1" s="1"/>
  <c r="H11" i="22"/>
  <c r="H8" i="22" s="1"/>
  <c r="H85" i="1" s="1"/>
  <c r="I11" i="22"/>
  <c r="I8" i="22" s="1"/>
  <c r="I85" i="1" s="1"/>
  <c r="G11" i="22"/>
  <c r="G8" i="22" s="1"/>
  <c r="G85" i="1" s="1"/>
  <c r="A24" i="16" l="1"/>
  <c r="D24" i="31"/>
  <c r="Q25" i="31"/>
  <c r="Q32" i="31"/>
  <c r="D32" i="31" s="1"/>
  <c r="L32" i="31"/>
  <c r="L38" i="31" s="1"/>
  <c r="P39" i="31"/>
  <c r="M32" i="31"/>
  <c r="M38" i="31" s="1"/>
  <c r="K9" i="31" s="1"/>
  <c r="O32" i="31"/>
  <c r="O38" i="31" s="1"/>
  <c r="O39" i="31" s="1"/>
  <c r="N32" i="31"/>
  <c r="N38" i="31" s="1"/>
  <c r="L9" i="31" s="1"/>
  <c r="L37" i="31"/>
  <c r="Q31" i="31"/>
  <c r="D31" i="31" s="1"/>
  <c r="D8" i="32"/>
  <c r="E27" i="24"/>
  <c r="H17" i="23"/>
  <c r="F17" i="23"/>
  <c r="E17" i="23"/>
  <c r="E8" i="23" s="1"/>
  <c r="J11" i="23"/>
  <c r="J11" i="24"/>
  <c r="J14" i="24"/>
  <c r="D8" i="22"/>
  <c r="A25" i="16" l="1"/>
  <c r="A26" i="16" s="1"/>
  <c r="A27" i="16" s="1"/>
  <c r="A29" i="16" s="1"/>
  <c r="M39" i="31"/>
  <c r="Q38" i="31"/>
  <c r="D38" i="31" s="1"/>
  <c r="M9" i="31"/>
  <c r="N39" i="31"/>
  <c r="L39" i="31"/>
  <c r="Q37" i="31"/>
  <c r="J9" i="31"/>
  <c r="Q39" i="31" l="1"/>
  <c r="D37" i="31"/>
  <c r="D8" i="13" l="1"/>
  <c r="B6" i="13"/>
  <c r="C6" i="13"/>
  <c r="D6" i="13"/>
  <c r="E6" i="13"/>
  <c r="F6" i="13"/>
  <c r="G6" i="13"/>
  <c r="H6" i="13"/>
  <c r="I6" i="13"/>
  <c r="A6" i="13"/>
  <c r="A1" i="13"/>
  <c r="A8" i="13" l="1"/>
  <c r="A10" i="13" s="1"/>
  <c r="A11" i="13" l="1"/>
  <c r="A12" i="13" l="1"/>
  <c r="A13" i="13" l="1"/>
  <c r="A14" i="13" s="1"/>
  <c r="A15" i="13" l="1"/>
  <c r="A16" i="13" s="1"/>
  <c r="A18" i="13" s="1"/>
  <c r="A19" i="13" s="1"/>
  <c r="A20" i="13" s="1"/>
  <c r="A21" i="13" s="1"/>
  <c r="A22" i="13" l="1"/>
  <c r="A23" i="13" l="1"/>
  <c r="A25" i="13" s="1"/>
  <c r="A27" i="13" s="1"/>
  <c r="A28" i="13" s="1"/>
  <c r="A29" i="13" s="1"/>
  <c r="A30" i="13" s="1"/>
  <c r="A31" i="13" s="1"/>
  <c r="A32" i="13" s="1"/>
  <c r="A34" i="13" s="1"/>
  <c r="A35" i="13" s="1"/>
  <c r="A36" i="13" s="1"/>
  <c r="A37" i="13" s="1"/>
  <c r="A38" i="13" s="1"/>
  <c r="A39" i="13" s="1"/>
  <c r="A40" i="13" s="1"/>
  <c r="A53" i="1" l="1"/>
  <c r="A56" i="1"/>
  <c r="A59" i="1"/>
  <c r="D55" i="1"/>
  <c r="I54" i="1" s="1"/>
  <c r="D94" i="1"/>
  <c r="H93" i="1" s="1"/>
  <c r="I93" i="1"/>
  <c r="H90" i="1"/>
  <c r="A80" i="1"/>
  <c r="A77" i="1"/>
  <c r="D121" i="1"/>
  <c r="D125" i="1"/>
  <c r="G93" i="1" l="1"/>
  <c r="F93" i="1"/>
  <c r="E93" i="1"/>
  <c r="D12" i="16"/>
  <c r="F54" i="1"/>
  <c r="G54" i="1"/>
  <c r="H54" i="1"/>
  <c r="G90" i="1"/>
  <c r="D85" i="1"/>
  <c r="E54" i="1"/>
  <c r="D88" i="1"/>
  <c r="H87" i="1" s="1"/>
  <c r="A9" i="1"/>
  <c r="A39" i="1"/>
  <c r="A41" i="1"/>
  <c r="A42" i="1"/>
  <c r="A62" i="1"/>
  <c r="A65" i="1"/>
  <c r="A68" i="1"/>
  <c r="A71" i="1"/>
  <c r="A74" i="1"/>
  <c r="A76" i="1"/>
  <c r="A8" i="1"/>
  <c r="I67" i="1" l="1"/>
  <c r="F19" i="16"/>
  <c r="F8" i="16" s="1"/>
  <c r="F67" i="1" s="1"/>
  <c r="E19" i="16"/>
  <c r="E8" i="16" s="1"/>
  <c r="E67" i="1" s="1"/>
  <c r="G19" i="16"/>
  <c r="G8" i="16" s="1"/>
  <c r="G67" i="1" s="1"/>
  <c r="H19" i="16"/>
  <c r="D93" i="1"/>
  <c r="F90" i="1"/>
  <c r="E90" i="1"/>
  <c r="I87" i="1"/>
  <c r="E87" i="1"/>
  <c r="G84" i="1"/>
  <c r="H84" i="1"/>
  <c r="D54" i="1"/>
  <c r="I84" i="1"/>
  <c r="E84" i="1"/>
  <c r="F84" i="1"/>
  <c r="I90" i="1"/>
  <c r="G87" i="1"/>
  <c r="F87" i="1"/>
  <c r="A10" i="1"/>
  <c r="H8" i="16" l="1"/>
  <c r="H67" i="1" s="1"/>
  <c r="D90" i="1"/>
  <c r="D84" i="1"/>
  <c r="D87" i="1"/>
  <c r="B17" i="1" l="1"/>
  <c r="B20" i="1"/>
  <c r="H16" i="1" l="1"/>
  <c r="D17" i="1"/>
  <c r="F16" i="1" s="1"/>
  <c r="I16" i="1" l="1"/>
  <c r="G16" i="1"/>
  <c r="E16" i="1"/>
  <c r="D16" i="1" l="1"/>
  <c r="D41" i="1" l="1"/>
  <c r="E40" i="1" l="1"/>
  <c r="G40" i="1"/>
  <c r="F40" i="1"/>
  <c r="H40" i="1"/>
  <c r="I40" i="1"/>
  <c r="D40" i="1" l="1"/>
  <c r="D61" i="1" l="1"/>
  <c r="H60" i="1" s="1"/>
  <c r="G60" i="1" l="1"/>
  <c r="I60" i="1"/>
  <c r="E60" i="1"/>
  <c r="F60" i="1"/>
  <c r="D60" i="1" l="1"/>
  <c r="B11" i="1" l="1"/>
  <c r="A11" i="1" l="1"/>
  <c r="D73" i="1"/>
  <c r="A13" i="1" l="1"/>
  <c r="I72" i="1"/>
  <c r="H72" i="1"/>
  <c r="G72" i="1"/>
  <c r="F72" i="1"/>
  <c r="E72" i="1"/>
  <c r="A14" i="1" l="1"/>
  <c r="D72" i="1"/>
  <c r="A16" i="1" l="1"/>
  <c r="D67" i="1"/>
  <c r="E66" i="1" s="1"/>
  <c r="D58" i="1"/>
  <c r="D64" i="1"/>
  <c r="H63" i="1" s="1"/>
  <c r="A17" i="1" l="1"/>
  <c r="I57" i="1"/>
  <c r="G63" i="1"/>
  <c r="I63" i="1"/>
  <c r="E63" i="1"/>
  <c r="F63" i="1"/>
  <c r="G66" i="1"/>
  <c r="H66" i="1"/>
  <c r="I66" i="1"/>
  <c r="F66" i="1"/>
  <c r="G57" i="1"/>
  <c r="F57" i="1"/>
  <c r="H57" i="1"/>
  <c r="E57" i="1"/>
  <c r="A19" i="1" l="1"/>
  <c r="A20" i="1" s="1"/>
  <c r="D66" i="1"/>
  <c r="D63" i="1"/>
  <c r="D57" i="1"/>
  <c r="A22" i="1" l="1"/>
  <c r="D70" i="1"/>
  <c r="H69" i="1" s="1"/>
  <c r="A79" i="1" l="1"/>
  <c r="E69" i="1"/>
  <c r="I69" i="1"/>
  <c r="G69" i="1"/>
  <c r="F69" i="1"/>
  <c r="D69" i="1" l="1"/>
  <c r="I49" i="1" l="1"/>
  <c r="I37" i="1"/>
  <c r="I26" i="1" l="1"/>
  <c r="I25" i="1" s="1"/>
  <c r="H49" i="1"/>
  <c r="H26" i="1" l="1"/>
  <c r="H25" i="1" s="1"/>
  <c r="E105" i="1" l="1"/>
  <c r="G105" i="1"/>
  <c r="I22" i="1" l="1"/>
  <c r="G17" i="23" l="1"/>
  <c r="G8" i="23" s="1"/>
  <c r="F8" i="23" l="1"/>
  <c r="F76" i="1" s="1"/>
  <c r="I17" i="23"/>
  <c r="G76" i="1"/>
  <c r="I8" i="23" l="1"/>
  <c r="I76" i="1" s="1"/>
  <c r="H8" i="23"/>
  <c r="H76" i="1" s="1"/>
  <c r="J17" i="23"/>
  <c r="D8" i="23" l="1"/>
  <c r="J8" i="23" s="1"/>
  <c r="E76" i="1"/>
  <c r="D76" i="1" l="1"/>
  <c r="E75" i="1" l="1"/>
  <c r="I75" i="1"/>
  <c r="H75" i="1"/>
  <c r="F75" i="1"/>
  <c r="G75" i="1"/>
  <c r="D75" i="1" l="1"/>
  <c r="G17" i="24"/>
  <c r="G27" i="24" s="1"/>
  <c r="H17" i="24"/>
  <c r="I17" i="24"/>
  <c r="I27" i="24" s="1"/>
  <c r="F17" i="24"/>
  <c r="F27" i="24" s="1"/>
  <c r="J17" i="24" l="1"/>
  <c r="H27" i="24"/>
  <c r="E26" i="24" l="1"/>
  <c r="E8" i="24" s="1"/>
  <c r="E79" i="1" s="1"/>
  <c r="G26" i="24"/>
  <c r="G8" i="24" s="1"/>
  <c r="G79" i="1" s="1"/>
  <c r="F26" i="24"/>
  <c r="F8" i="24" s="1"/>
  <c r="F79" i="1" s="1"/>
  <c r="H26" i="24"/>
  <c r="H8" i="24" s="1"/>
  <c r="H79" i="1" s="1"/>
  <c r="I26" i="24"/>
  <c r="I8" i="24" s="1"/>
  <c r="I79" i="1" s="1"/>
  <c r="D79" i="1" l="1"/>
  <c r="H78" i="1" s="1"/>
  <c r="D8" i="24"/>
  <c r="J8" i="24" s="1"/>
  <c r="J26" i="24"/>
  <c r="I78" i="1" l="1"/>
  <c r="E78" i="1"/>
  <c r="G78" i="1"/>
  <c r="F78" i="1"/>
  <c r="D78" i="1" l="1"/>
  <c r="A70" i="1" l="1"/>
  <c r="A73" i="1"/>
  <c r="A23" i="1"/>
  <c r="A25" i="1" l="1"/>
  <c r="A26" i="1" s="1"/>
  <c r="A28" i="1" s="1"/>
  <c r="A30" i="1" s="1"/>
  <c r="A32" i="1" s="1"/>
  <c r="A34" i="1" l="1"/>
  <c r="A37" i="1" l="1"/>
  <c r="A40" i="1" l="1"/>
  <c r="A43" i="1" l="1"/>
  <c r="A46" i="1" l="1"/>
  <c r="A47" i="1"/>
  <c r="A49" i="1" s="1"/>
  <c r="A50" i="1" s="1"/>
  <c r="A52" i="1" s="1"/>
  <c r="D12" i="30"/>
  <c r="I21" i="30" s="1"/>
  <c r="I9" i="30" s="1"/>
  <c r="I18" i="30"/>
  <c r="D18" i="30" s="1"/>
  <c r="I27" i="30" s="1"/>
  <c r="H21" i="30" l="1"/>
  <c r="F21" i="30"/>
  <c r="A54" i="1"/>
  <c r="A55" i="1" s="1"/>
  <c r="A57" i="1" s="1"/>
  <c r="E21" i="30"/>
  <c r="G21" i="30"/>
  <c r="E27" i="30"/>
  <c r="F27" i="30"/>
  <c r="G27" i="30"/>
  <c r="H27" i="30"/>
  <c r="A58" i="1" l="1"/>
  <c r="A60" i="1" s="1"/>
  <c r="A61" i="1" s="1"/>
  <c r="A63" i="1" s="1"/>
  <c r="A64" i="1" s="1"/>
  <c r="A66" i="1" s="1"/>
  <c r="E9" i="30"/>
  <c r="E20" i="1" s="1"/>
  <c r="G9" i="30"/>
  <c r="G20" i="1" s="1"/>
  <c r="D27" i="30"/>
  <c r="H9" i="30"/>
  <c r="H20" i="1" s="1"/>
  <c r="F9" i="30"/>
  <c r="F20" i="1" s="1"/>
  <c r="I20" i="1"/>
  <c r="A67" i="1" l="1"/>
  <c r="A69" i="1"/>
  <c r="A72" i="1" s="1"/>
  <c r="A75" i="1" s="1"/>
  <c r="A78" i="1" s="1"/>
  <c r="A81" i="1" s="1"/>
  <c r="A82" i="1" s="1"/>
  <c r="A84" i="1" s="1"/>
  <c r="A87" i="1" s="1"/>
  <c r="A90" i="1" s="1"/>
  <c r="A93" i="1" s="1"/>
  <c r="A96" i="1" s="1"/>
  <c r="A98" i="1" s="1"/>
  <c r="A101" i="1" s="1"/>
  <c r="A104" i="1" s="1"/>
  <c r="A107" i="1" s="1"/>
  <c r="A108" i="1" s="1"/>
  <c r="A110" i="1" s="1"/>
  <c r="A113" i="1" s="1"/>
  <c r="A115" i="1" s="1"/>
  <c r="A116" i="1" s="1"/>
  <c r="A117" i="1" s="1"/>
  <c r="A119" i="1" s="1"/>
  <c r="A120" i="1" s="1"/>
  <c r="A121" i="1" s="1"/>
  <c r="A123" i="1" s="1"/>
  <c r="A124" i="1" s="1"/>
  <c r="A125" i="1" s="1"/>
  <c r="A126" i="1" s="1"/>
  <c r="A127" i="1" s="1"/>
  <c r="D20" i="1"/>
  <c r="G19" i="1" s="1"/>
  <c r="D9" i="30"/>
  <c r="I19" i="1" l="1"/>
  <c r="H19" i="1"/>
  <c r="E19" i="1"/>
  <c r="F19" i="1"/>
  <c r="D19" i="1" l="1"/>
  <c r="F32" i="13" l="1"/>
  <c r="F38" i="1" l="1"/>
  <c r="F22" i="31" s="1"/>
  <c r="F25" i="13"/>
  <c r="D32" i="13"/>
  <c r="F25" i="31" l="1"/>
  <c r="J22" i="31"/>
  <c r="F30" i="31" s="1"/>
  <c r="F36" i="31" s="1"/>
  <c r="F104" i="30"/>
  <c r="D25" i="13"/>
  <c r="F35" i="1"/>
  <c r="D38" i="1"/>
  <c r="F37" i="1" s="1"/>
  <c r="F9" i="31" l="1"/>
  <c r="E5" i="31" s="1"/>
  <c r="F39" i="31"/>
  <c r="D22" i="31"/>
  <c r="D25" i="31" s="1"/>
  <c r="J25" i="31"/>
  <c r="I30" i="31"/>
  <c r="I36" i="31" s="1"/>
  <c r="G30" i="31"/>
  <c r="G36" i="31" s="1"/>
  <c r="E30" i="31"/>
  <c r="H30" i="31"/>
  <c r="H36" i="31" s="1"/>
  <c r="F11" i="18"/>
  <c r="D9" i="18"/>
  <c r="H37" i="1"/>
  <c r="E37" i="1"/>
  <c r="G37" i="1"/>
  <c r="F47" i="1"/>
  <c r="D47" i="1" s="1"/>
  <c r="F37" i="33" s="1"/>
  <c r="F50" i="1"/>
  <c r="D35" i="1"/>
  <c r="F40" i="33" l="1"/>
  <c r="H9" i="31"/>
  <c r="G5" i="31" s="1"/>
  <c r="H39" i="31"/>
  <c r="G9" i="31"/>
  <c r="F5" i="31" s="1"/>
  <c r="G39" i="31"/>
  <c r="E36" i="31"/>
  <c r="J30" i="31"/>
  <c r="D30" i="31" s="1"/>
  <c r="I9" i="31"/>
  <c r="H5" i="31" s="1"/>
  <c r="I39" i="31"/>
  <c r="F44" i="1"/>
  <c r="F34" i="1"/>
  <c r="F46" i="1"/>
  <c r="G46" i="1"/>
  <c r="E46" i="1"/>
  <c r="H46" i="1"/>
  <c r="F99" i="1"/>
  <c r="D37" i="1"/>
  <c r="E34" i="1"/>
  <c r="I34" i="1"/>
  <c r="G34" i="1"/>
  <c r="H34" i="1"/>
  <c r="D50" i="1"/>
  <c r="F49" i="1" s="1"/>
  <c r="I44" i="1" l="1"/>
  <c r="J36" i="31"/>
  <c r="E9" i="31"/>
  <c r="E39" i="31"/>
  <c r="G44" i="1"/>
  <c r="H44" i="1"/>
  <c r="F26" i="1"/>
  <c r="G49" i="1"/>
  <c r="E49" i="1"/>
  <c r="D34" i="1"/>
  <c r="D46" i="1"/>
  <c r="D9" i="31" l="1"/>
  <c r="D5" i="31"/>
  <c r="D36" i="31"/>
  <c r="D39" i="31" s="1"/>
  <c r="J39" i="31"/>
  <c r="E26" i="1"/>
  <c r="D49" i="1"/>
  <c r="G26" i="1"/>
  <c r="E44" i="1" l="1"/>
  <c r="I5" i="31"/>
  <c r="D6" i="31" s="1"/>
  <c r="F16" i="18"/>
  <c r="D14" i="18"/>
  <c r="D26" i="1"/>
  <c r="E6" i="31" l="1"/>
  <c r="F6" i="31"/>
  <c r="H6" i="31"/>
  <c r="G6" i="31"/>
  <c r="D44" i="1"/>
  <c r="E43" i="1" s="1"/>
  <c r="G25" i="1"/>
  <c r="F25" i="1"/>
  <c r="E25" i="1"/>
  <c r="F102" i="1"/>
  <c r="F43" i="1" l="1"/>
  <c r="H43" i="1"/>
  <c r="I43" i="1"/>
  <c r="G43" i="1"/>
  <c r="F21" i="18"/>
  <c r="D19" i="18"/>
  <c r="D25" i="1"/>
  <c r="D43" i="1" l="1"/>
  <c r="F108" i="1"/>
  <c r="F11" i="17" l="1"/>
  <c r="F12" i="17" s="1"/>
  <c r="I82" i="1"/>
  <c r="I81" i="1" s="1"/>
  <c r="E11" i="17"/>
  <c r="H11" i="17"/>
  <c r="H12" i="17" s="1"/>
  <c r="H8" i="17" s="1"/>
  <c r="H82" i="1" s="1"/>
  <c r="G11" i="17"/>
  <c r="G12" i="17" s="1"/>
  <c r="G8" i="17" s="1"/>
  <c r="G82" i="1" s="1"/>
  <c r="D111" i="1"/>
  <c r="I110" i="1" s="1"/>
  <c r="F105" i="1"/>
  <c r="F8" i="17" l="1"/>
  <c r="F110" i="1"/>
  <c r="D11" i="17"/>
  <c r="E12" i="17"/>
  <c r="G110" i="1"/>
  <c r="E110" i="1"/>
  <c r="H110" i="1"/>
  <c r="D8" i="17" l="1"/>
  <c r="F82" i="1"/>
  <c r="D82" i="1" s="1"/>
  <c r="F81" i="1" s="1"/>
  <c r="D110" i="1"/>
  <c r="E81" i="1" l="1"/>
  <c r="H81" i="1"/>
  <c r="G81" i="1"/>
  <c r="D81" i="1" l="1"/>
  <c r="H11" i="1" l="1"/>
  <c r="H14" i="1" s="1"/>
  <c r="D8" i="25"/>
  <c r="I11" i="1"/>
  <c r="D14" i="1" l="1"/>
  <c r="D11" i="1"/>
  <c r="H10" i="1" l="1"/>
  <c r="F36" i="33"/>
  <c r="F38" i="33" s="1"/>
  <c r="F41" i="33" s="1"/>
  <c r="F43" i="33" s="1"/>
  <c r="F16" i="33" s="1"/>
  <c r="F17" i="33" s="1"/>
  <c r="F19" i="33" s="1"/>
  <c r="F21" i="33" s="1"/>
  <c r="E13" i="1"/>
  <c r="G13" i="1"/>
  <c r="F13" i="1"/>
  <c r="E10" i="1"/>
  <c r="F10" i="1"/>
  <c r="G10" i="1"/>
  <c r="I10" i="1"/>
  <c r="H13" i="1"/>
  <c r="G11" i="33" l="1"/>
  <c r="D116" i="1"/>
  <c r="G23" i="1"/>
  <c r="D10" i="1"/>
  <c r="F23" i="1"/>
  <c r="E23" i="1"/>
  <c r="D13" i="1"/>
  <c r="H23" i="1"/>
  <c r="D117" i="1" l="1"/>
  <c r="D126" i="1" s="1"/>
  <c r="D127" i="1" s="1"/>
  <c r="D23" i="1"/>
  <c r="F22" i="1" s="1"/>
  <c r="I28" i="1" l="1"/>
  <c r="I30" i="1"/>
  <c r="H30" i="1"/>
  <c r="F30" i="1"/>
  <c r="G30" i="1"/>
  <c r="E30" i="1"/>
  <c r="D30" i="1" s="1"/>
  <c r="F28" i="1"/>
  <c r="H28" i="1"/>
  <c r="E28" i="1"/>
  <c r="G28" i="1"/>
  <c r="D128" i="1"/>
  <c r="G22" i="1"/>
  <c r="H22" i="1"/>
  <c r="E22" i="1"/>
  <c r="D28" i="1" l="1"/>
  <c r="D22" i="1"/>
  <c r="I16" i="18" l="1"/>
  <c r="I102" i="1" s="1"/>
  <c r="I11" i="18"/>
  <c r="I99" i="1" s="1"/>
  <c r="H11" i="18" l="1"/>
  <c r="D10" i="18"/>
  <c r="I21" i="18"/>
  <c r="D15" i="18"/>
  <c r="H16" i="18"/>
  <c r="I108" i="1" l="1"/>
  <c r="D20" i="18"/>
  <c r="H21" i="18"/>
  <c r="H99" i="1"/>
  <c r="D11" i="18"/>
  <c r="H102" i="1"/>
  <c r="D16" i="18"/>
  <c r="H108" i="1" l="1"/>
  <c r="H105" i="1" s="1"/>
  <c r="D21" i="18"/>
  <c r="D99" i="1"/>
  <c r="H98" i="1" s="1"/>
  <c r="I105" i="1"/>
  <c r="D102" i="1"/>
  <c r="D105" i="1" l="1"/>
  <c r="H104" i="1" s="1"/>
  <c r="E98" i="1"/>
  <c r="G98" i="1"/>
  <c r="F98" i="1"/>
  <c r="I98" i="1"/>
  <c r="G101" i="1"/>
  <c r="F101" i="1"/>
  <c r="E101" i="1"/>
  <c r="I101" i="1"/>
  <c r="H101" i="1"/>
  <c r="D108" i="1"/>
  <c r="H107" i="1" s="1"/>
  <c r="I104" i="1" l="1"/>
  <c r="D98" i="1"/>
  <c r="D101" i="1"/>
  <c r="G107" i="1"/>
  <c r="E107" i="1"/>
  <c r="F107" i="1"/>
  <c r="I107" i="1"/>
  <c r="E104" i="1"/>
  <c r="G104" i="1"/>
  <c r="F104" i="1"/>
  <c r="D107" i="1" l="1"/>
  <c r="D104" i="1"/>
</calcChain>
</file>

<file path=xl/sharedStrings.xml><?xml version="1.0" encoding="utf-8"?>
<sst xmlns="http://schemas.openxmlformats.org/spreadsheetml/2006/main" count="16224" uniqueCount="617">
  <si>
    <t>Peoples Natural Gas Company LLC</t>
  </si>
  <si>
    <t>Gas Class Cost of Service Study</t>
  </si>
  <si>
    <t>12 Months Ending December 31, 2027</t>
  </si>
  <si>
    <t>Schedule 5 - External Allocation Factors</t>
  </si>
  <si>
    <t>Line</t>
  </si>
  <si>
    <t>Allocation Factor</t>
  </si>
  <si>
    <t>Description</t>
  </si>
  <si>
    <t>Total</t>
  </si>
  <si>
    <t>Residential</t>
  </si>
  <si>
    <t>Small General</t>
  </si>
  <si>
    <t>Medium General</t>
  </si>
  <si>
    <t>Large General</t>
  </si>
  <si>
    <t>Mainline Service</t>
  </si>
  <si>
    <t>DEMAND EXTERNAL ALLOCATORS</t>
  </si>
  <si>
    <t>DESIGN_DAY</t>
  </si>
  <si>
    <t>Peak Day (Design Day)</t>
  </si>
  <si>
    <t>DESIGN_DAY_DIST</t>
  </si>
  <si>
    <t>Peak Day (Design Day) Regulated Pressure Distribution Mains</t>
  </si>
  <si>
    <t>Design day excluding LGS Mainline</t>
  </si>
  <si>
    <t>DESIGN_DAY_LP</t>
  </si>
  <si>
    <t>Peak Day (Design Day) Low Pressure Mains</t>
  </si>
  <si>
    <t>Design day excluding LGS and LGS Mainline</t>
  </si>
  <si>
    <t>WINTER_STORAGE</t>
  </si>
  <si>
    <t>Winter 6 months allocation factor (Dec.-May)</t>
  </si>
  <si>
    <t>Weighted monthly storage withdrawals</t>
  </si>
  <si>
    <t>PEAK_AVERAGE</t>
  </si>
  <si>
    <t>50% Design Day, 50% Total Volume</t>
  </si>
  <si>
    <t>Distribution Mains</t>
  </si>
  <si>
    <t>PEAK_AVERAGE_LP</t>
  </si>
  <si>
    <t>50% Peak Day Low Pressure, 50% Volume Low Pressure</t>
  </si>
  <si>
    <t>Low Pressure Distribution Mains</t>
  </si>
  <si>
    <t>AVG_STUDY_DD_P&amp;A</t>
  </si>
  <si>
    <t>Average Study Demand Allocation Factor</t>
  </si>
  <si>
    <t>AVG_STUDY_DD_P&amp;A_LP</t>
  </si>
  <si>
    <t>Average Study Demand Allocation Factor - Low Pressure</t>
  </si>
  <si>
    <t>COMMODITY EXTERNAL ALLOCATORS</t>
  </si>
  <si>
    <t>TOTAL_VOLUME</t>
  </si>
  <si>
    <t>Total Sales and Transportation Volumes</t>
  </si>
  <si>
    <t>SALES_VOLUME</t>
  </si>
  <si>
    <t>Sales Volumes</t>
  </si>
  <si>
    <t>TRANSPORT_VOLUME</t>
  </si>
  <si>
    <t>Transportation Volumes</t>
  </si>
  <si>
    <t>GATHER_VOLUME</t>
  </si>
  <si>
    <t>Gathering Volumes</t>
  </si>
  <si>
    <t>DIST_VOLUME</t>
  </si>
  <si>
    <t>Volume of Classes served from regulated pressure system</t>
  </si>
  <si>
    <t>Total volumes excluding LGS Mainline</t>
  </si>
  <si>
    <t>LP_VOLUME</t>
  </si>
  <si>
    <t>Volume of Classes served from low pressure system</t>
  </si>
  <si>
    <t>Total volumes excluding LGS</t>
  </si>
  <si>
    <t>CUSTOMER EXTERNAL ALLOCATORS</t>
  </si>
  <si>
    <t>CUSTOMERS</t>
  </si>
  <si>
    <t>Average Customers</t>
  </si>
  <si>
    <t>Test year average number of customers</t>
  </si>
  <si>
    <t>CUSTOMERS_SMALL</t>
  </si>
  <si>
    <t>Small Customer Average</t>
  </si>
  <si>
    <t>CUSTOMERS_DIST</t>
  </si>
  <si>
    <t>Customer classes served from distribution system</t>
  </si>
  <si>
    <t>CUSTOMERS_LP</t>
  </si>
  <si>
    <t>Customer classes served from low pressure system</t>
  </si>
  <si>
    <t>SERVICES</t>
  </si>
  <si>
    <t>FERC Account 380 - Services</t>
  </si>
  <si>
    <t>Service line replacement cost</t>
  </si>
  <si>
    <t>METERS</t>
  </si>
  <si>
    <t>FERC Account 381 - Meters</t>
  </si>
  <si>
    <t>INDUSTRIAL_M&amp;R</t>
  </si>
  <si>
    <t>FERC Account 385 - Industrial measuring and regulating stations</t>
  </si>
  <si>
    <t>METER_READ</t>
  </si>
  <si>
    <t>FERC Account 902 - Meter reading expense</t>
  </si>
  <si>
    <t>CUST_RECORDS</t>
  </si>
  <si>
    <t>FERC Account 903 - Customer records and collections expense</t>
  </si>
  <si>
    <t>UNCOLLECT</t>
  </si>
  <si>
    <t>FERC Account 904 - Uncollectible Accounts</t>
  </si>
  <si>
    <t>Three year average net write-offs</t>
  </si>
  <si>
    <t>ACCT_908</t>
  </si>
  <si>
    <t>FERC Account 908 - Customer assistance expense</t>
  </si>
  <si>
    <t>ACCT_912</t>
  </si>
  <si>
    <t>FERC Account 912 - Demonstration and selling expenses</t>
  </si>
  <si>
    <t>LATE_FEES</t>
  </si>
  <si>
    <t>HTY Forfeited Discounts</t>
  </si>
  <si>
    <t>DEPOSITS</t>
  </si>
  <si>
    <t>REVENUE EXTERNAL ALLOCATORS</t>
  </si>
  <si>
    <t>BASE_REVENUE</t>
  </si>
  <si>
    <t>Total Sales and Transportation</t>
  </si>
  <si>
    <t>GAS_COST_REVENUE</t>
  </si>
  <si>
    <t>Gas Cost Revenue</t>
  </si>
  <si>
    <t>NON_GAS_REVENUE</t>
  </si>
  <si>
    <t>Base rate plus Rider Revenue</t>
  </si>
  <si>
    <t>RIDER_REVENUE</t>
  </si>
  <si>
    <t>Rider Revenue</t>
  </si>
  <si>
    <t>Includes DSIC, Supplier Choice, TRS, STAS, MFC</t>
  </si>
  <si>
    <t>MISC_REVENUE</t>
  </si>
  <si>
    <t>Miscellaneous and Other Revenues</t>
  </si>
  <si>
    <t xml:space="preserve">MAINS CLASSIFICATION </t>
  </si>
  <si>
    <t>CUSTOMER AND DEMAND COMPONENTS OF MAINS</t>
  </si>
  <si>
    <t>Customer Component</t>
  </si>
  <si>
    <t>MIN_SYSTEM</t>
  </si>
  <si>
    <t>Demand Component</t>
  </si>
  <si>
    <t>Design Day and Commodity Allocation of Mains (50-50)</t>
  </si>
  <si>
    <t xml:space="preserve">Commodity Allocated </t>
  </si>
  <si>
    <t>DEMAND-COMMODITY</t>
  </si>
  <si>
    <t>Demand Allocated</t>
  </si>
  <si>
    <t>Customer, Design Day, and Commodity Allocation of Mains under Average Study Method</t>
  </si>
  <si>
    <t>Customer Component (Customer Allocated)</t>
  </si>
  <si>
    <t>Demand Component - Commodity Allocated</t>
  </si>
  <si>
    <t>Demand Allocated - Demand Allocated</t>
  </si>
  <si>
    <t>AVERAGE_STUDY</t>
  </si>
  <si>
    <t>Total Demand Component</t>
  </si>
  <si>
    <t>Customers and Volumes</t>
  </si>
  <si>
    <t>SGS</t>
  </si>
  <si>
    <t>MGS</t>
  </si>
  <si>
    <t>LGS</t>
  </si>
  <si>
    <t>MLS</t>
  </si>
  <si>
    <t>0-499</t>
  </si>
  <si>
    <t>500-999</t>
  </si>
  <si>
    <t>1000 - 2499 Mcf/Yr</t>
  </si>
  <si>
    <t>2500 - 24999 Mcf/Yr</t>
  </si>
  <si>
    <t>25000 - 49999 Mcf/Yr</t>
  </si>
  <si>
    <t>50000 - 99999 Mcf/Yr</t>
  </si>
  <si>
    <t>100000 - 199999 Mcf/Yr</t>
  </si>
  <si>
    <t>&gt;200000 Mcf/Yr</t>
  </si>
  <si>
    <t>FPFTY Customers</t>
  </si>
  <si>
    <t>SALES - Bills</t>
  </si>
  <si>
    <t>CAP Residential</t>
  </si>
  <si>
    <t>Commercial</t>
  </si>
  <si>
    <t>Industrial</t>
  </si>
  <si>
    <t>Total Sales Bills</t>
  </si>
  <si>
    <t>Sales Customers</t>
  </si>
  <si>
    <t>TRANSPORT - Bills</t>
  </si>
  <si>
    <t>Total Transport Bills</t>
  </si>
  <si>
    <t>Transport Customers</t>
  </si>
  <si>
    <t>FFTY Volumes</t>
  </si>
  <si>
    <t>SALES</t>
  </si>
  <si>
    <t>Total Sales Volumes</t>
  </si>
  <si>
    <t>TRANSPORT</t>
  </si>
  <si>
    <t>Commercial Negotiated</t>
  </si>
  <si>
    <t>Industrial Negotiated</t>
  </si>
  <si>
    <t>Total Transport Volumes</t>
  </si>
  <si>
    <t>Revenue</t>
  </si>
  <si>
    <t>Total Sales Base Rate Revenue</t>
  </si>
  <si>
    <t>Total Transport Base Rate Revenue</t>
  </si>
  <si>
    <t>FPFTY Base Rate Revenue at Current Rates</t>
  </si>
  <si>
    <t>Total Sales Gas Cost Revenue</t>
  </si>
  <si>
    <t>Total Transport Gas Cost Revenue</t>
  </si>
  <si>
    <t>FPFTY Gas Cost Revenue</t>
  </si>
  <si>
    <t>Total Sales Rider Revenue</t>
  </si>
  <si>
    <t>Total Transport Rider Revenue</t>
  </si>
  <si>
    <t>FPFTY Rider Revenue at Current Rates</t>
  </si>
  <si>
    <t>FPFTY Misc. and Other Revenue</t>
  </si>
  <si>
    <t>Miscellaneous Revenue</t>
  </si>
  <si>
    <t>Non-Residential</t>
  </si>
  <si>
    <t>Total MIsc Revenue</t>
  </si>
  <si>
    <t xml:space="preserve">HTY Misc Service Fees </t>
  </si>
  <si>
    <t>COSA/Supporting Files/[Refresh of Customer Fee Cost  Activity_3.6.2026.xlsx]HTY Misc Service Fees</t>
  </si>
  <si>
    <t>Sum of $</t>
  </si>
  <si>
    <t>Count</t>
  </si>
  <si>
    <t xml:space="preserve">Avg Cost </t>
  </si>
  <si>
    <t>High Bill Investigation Charge</t>
  </si>
  <si>
    <t xml:space="preserve">COM </t>
  </si>
  <si>
    <t>RES</t>
  </si>
  <si>
    <t xml:space="preserve">Total </t>
  </si>
  <si>
    <t>Meter Change Charge</t>
  </si>
  <si>
    <t>Reconnection Non Pay Charge</t>
  </si>
  <si>
    <t>COM</t>
  </si>
  <si>
    <t xml:space="preserve">Not Assigned </t>
  </si>
  <si>
    <t>Return Check Charges</t>
  </si>
  <si>
    <t>IND</t>
  </si>
  <si>
    <t>Temporary Service Line Charge</t>
  </si>
  <si>
    <t xml:space="preserve">Grand Total </t>
  </si>
  <si>
    <t>Design Day</t>
  </si>
  <si>
    <t>Class Design Day Requirements (MMcf)</t>
  </si>
  <si>
    <t>Requirements - SALES</t>
  </si>
  <si>
    <t>Peoples Supplied Customers</t>
  </si>
  <si>
    <t>Total Sales Requirements</t>
  </si>
  <si>
    <t>Requirements - TRANSPORT</t>
  </si>
  <si>
    <t>P-1 NGS Supplied Customers (Standby)</t>
  </si>
  <si>
    <t>Balancing</t>
  </si>
  <si>
    <t>NP-1 NGS Supplied Customers</t>
  </si>
  <si>
    <t>Total Transport Requirements</t>
  </si>
  <si>
    <t xml:space="preserve">Company Use </t>
  </si>
  <si>
    <t>Unaccounted</t>
  </si>
  <si>
    <t>Peak Day Design Total Requirements</t>
  </si>
  <si>
    <t>MMcf</t>
  </si>
  <si>
    <t>Storage Allocation Factor</t>
  </si>
  <si>
    <t>Winter 6 Allocation Factor</t>
  </si>
  <si>
    <t>Winter Volumes</t>
  </si>
  <si>
    <t>December</t>
  </si>
  <si>
    <t>January</t>
  </si>
  <si>
    <t>February</t>
  </si>
  <si>
    <t>March</t>
  </si>
  <si>
    <t>April</t>
  </si>
  <si>
    <t>May</t>
  </si>
  <si>
    <t>Total Winter 6 Volumes</t>
  </si>
  <si>
    <t>Storage Withdrawls</t>
  </si>
  <si>
    <t>Monthly Utilization</t>
  </si>
  <si>
    <t>MONTHLY VOLUMES</t>
  </si>
  <si>
    <t>Sales</t>
  </si>
  <si>
    <t>CAP</t>
  </si>
  <si>
    <t>Transport</t>
  </si>
  <si>
    <t>LGS Mainline</t>
  </si>
  <si>
    <t>Commercial P1</t>
  </si>
  <si>
    <t>Peoples Natural Gas Company</t>
  </si>
  <si>
    <t>Gathering Allocator</t>
  </si>
  <si>
    <t>Mainline</t>
  </si>
  <si>
    <t>Combined Sales &amp; Transport</t>
  </si>
  <si>
    <t>RES-Retail</t>
  </si>
  <si>
    <t>SGS-Retail</t>
  </si>
  <si>
    <t>MGS-Retail</t>
  </si>
  <si>
    <t>LGS-Retail</t>
  </si>
  <si>
    <t>Mainline-Retail</t>
  </si>
  <si>
    <t>RES-Transport</t>
  </si>
  <si>
    <t>SGS-Transport</t>
  </si>
  <si>
    <t>MGS-Transport</t>
  </si>
  <si>
    <t>LGS-Transport</t>
  </si>
  <si>
    <t>Mainline-Transport</t>
  </si>
  <si>
    <t>Gathering</t>
  </si>
  <si>
    <t>Mcf</t>
  </si>
  <si>
    <t>System Supply</t>
  </si>
  <si>
    <t xml:space="preserve">   P1</t>
  </si>
  <si>
    <t xml:space="preserve">   NP1</t>
  </si>
  <si>
    <t>Total Transport</t>
  </si>
  <si>
    <t>Total Gathering</t>
  </si>
  <si>
    <t>SYSTEM SUPPLY - MCF</t>
  </si>
  <si>
    <t>TRANSPORT - MCF</t>
  </si>
  <si>
    <t>Volumes</t>
  </si>
  <si>
    <t>RS</t>
  </si>
  <si>
    <t>Total Sys Supply</t>
  </si>
  <si>
    <t>Throughput - Sales</t>
  </si>
  <si>
    <t>Transport - P1</t>
  </si>
  <si>
    <t>Transport - NP1</t>
  </si>
  <si>
    <t>SYSTEM SUPPLY - MCF - %</t>
  </si>
  <si>
    <t>TRANSPORT - MCF - %</t>
  </si>
  <si>
    <t>Percent</t>
  </si>
  <si>
    <t>GATHERING ALLOCATION - SYSTEM SUPPLY</t>
  </si>
  <si>
    <t>GATHERING ALLOCATION - TRANSPORT</t>
  </si>
  <si>
    <t>Allocation to Rate Class</t>
  </si>
  <si>
    <t>System Supply Gathering</t>
  </si>
  <si>
    <t xml:space="preserve">Transport Gathering - P1 </t>
  </si>
  <si>
    <t xml:space="preserve">Transport Gathering - NP1 </t>
  </si>
  <si>
    <t>Total PNG Gathering</t>
  </si>
  <si>
    <t>GATHERING MCF ALLOCATION TO DIVISION AND TRANSPORT</t>
  </si>
  <si>
    <t>Total Gathering MCF</t>
  </si>
  <si>
    <t>Check</t>
  </si>
  <si>
    <t>Gathering Dth - Transport</t>
  </si>
  <si>
    <t>NP</t>
  </si>
  <si>
    <t>P1</t>
  </si>
  <si>
    <t>Combined</t>
  </si>
  <si>
    <t>Percent of Total</t>
  </si>
  <si>
    <t>Meters</t>
  </si>
  <si>
    <t>Allocated Meter Cost by Class</t>
  </si>
  <si>
    <t>Meter Investment</t>
  </si>
  <si>
    <t>Meter Count</t>
  </si>
  <si>
    <t>Average Unit Cost per Meter</t>
  </si>
  <si>
    <t>Meter Cost Weighting Factor</t>
  </si>
  <si>
    <t>Industrial M&amp;R Cost by Class</t>
  </si>
  <si>
    <t>Industrial Customer Counts</t>
  </si>
  <si>
    <t>Industrial M&amp;R Allocation Amount</t>
  </si>
  <si>
    <t>https://atriumeconcom.sharepoint.com/sites/0674_PeoplesNaturalGas2026RateCase/Shared Documents/General/Atrium Analyses/COSA/Special Studies/Meters Study/[SUPP-COS23_SUPP-COS31_AtriumNotes + KS.xlsx]Summary</t>
  </si>
  <si>
    <t>Category</t>
  </si>
  <si>
    <t>Note: meter investment estimated based on average costs per class</t>
  </si>
  <si>
    <t>Active C1</t>
  </si>
  <si>
    <t>Commercial Small (under 300 mcf) Heat</t>
  </si>
  <si>
    <t>Active C2</t>
  </si>
  <si>
    <t>Commercial Small (under 300 mcf) Non Heat</t>
  </si>
  <si>
    <t>Active C3</t>
  </si>
  <si>
    <t>Commercial Small Non Heat</t>
  </si>
  <si>
    <t>Active C4</t>
  </si>
  <si>
    <t>Commercial Small Heat</t>
  </si>
  <si>
    <t>Active C5</t>
  </si>
  <si>
    <t>Commercial Large Heat</t>
  </si>
  <si>
    <t>Active C6</t>
  </si>
  <si>
    <t>Commercial Large Non Heat</t>
  </si>
  <si>
    <t>Active CH</t>
  </si>
  <si>
    <t>Commercial Heat (LLD)</t>
  </si>
  <si>
    <t>Active CN</t>
  </si>
  <si>
    <t>Commercial Non Heat (LLD)</t>
  </si>
  <si>
    <t>Active CV</t>
  </si>
  <si>
    <t>Commercial Natural Gas Powered Vehicles</t>
  </si>
  <si>
    <t>Active I0</t>
  </si>
  <si>
    <t>Industrial (less than 300 mcf)</t>
  </si>
  <si>
    <t>Active I1</t>
  </si>
  <si>
    <t>Industrial (less than 50,000 mcf)</t>
  </si>
  <si>
    <t>Active I2</t>
  </si>
  <si>
    <t>Industrial ( greater than 50,000 mcf)</t>
  </si>
  <si>
    <t>Active N1</t>
  </si>
  <si>
    <t>NGDC - Small</t>
  </si>
  <si>
    <t>Active N2</t>
  </si>
  <si>
    <t>NGDC - Large</t>
  </si>
  <si>
    <t>Active P</t>
  </si>
  <si>
    <t>Pending</t>
  </si>
  <si>
    <t>Active R1</t>
  </si>
  <si>
    <t>Residential Heat</t>
  </si>
  <si>
    <t>Active R2</t>
  </si>
  <si>
    <t>Residential Non-Heat</t>
  </si>
  <si>
    <t>Active RD</t>
  </si>
  <si>
    <t>Supplier Revenue Distribution CA</t>
  </si>
  <si>
    <t>Inactive C1</t>
  </si>
  <si>
    <t>Inactive C4</t>
  </si>
  <si>
    <t>Inactive R1</t>
  </si>
  <si>
    <t>Inactive R2</t>
  </si>
  <si>
    <t>Inactive Unknown</t>
  </si>
  <si>
    <t>Unknown</t>
  </si>
  <si>
    <t>Worksheet</t>
  </si>
  <si>
    <t>Variance</t>
  </si>
  <si>
    <t>Services</t>
  </si>
  <si>
    <t>Services Replacement Cost</t>
  </si>
  <si>
    <t>Total service lines</t>
  </si>
  <si>
    <t>LGS &gt;200,000</t>
  </si>
  <si>
    <t>Number of Services by Class</t>
  </si>
  <si>
    <t>Typical Service Cost by Class</t>
  </si>
  <si>
    <t>LGS&gt;200,000</t>
  </si>
  <si>
    <t>Full install cost per service</t>
  </si>
  <si>
    <t>Full install %</t>
  </si>
  <si>
    <t>DDB install cost per service</t>
  </si>
  <si>
    <t>DDB install %</t>
  </si>
  <si>
    <t>weighted cost per service</t>
  </si>
  <si>
    <t>Customer Accounts: Meter Reading, FERC Account 902</t>
  </si>
  <si>
    <t>Acct. 902 Alocation Factor</t>
  </si>
  <si>
    <t>Meter Reading Expense Category</t>
  </si>
  <si>
    <t>Meter Reading (regular)</t>
  </si>
  <si>
    <t>GM&amp;R Meter Reads</t>
  </si>
  <si>
    <t>Lg Comm, Sm&amp;Lg Ind.</t>
  </si>
  <si>
    <t>Meter Reading Support Activities</t>
  </si>
  <si>
    <t>Above balances</t>
  </si>
  <si>
    <t>Account 902 -Summary by Function</t>
  </si>
  <si>
    <t xml:space="preserve"> Source: SUPP-COS27</t>
  </si>
  <si>
    <t>[SUPP-COS7-2026.xlsx]902-PIVOT-12 Months-9-302025</t>
  </si>
  <si>
    <t>SUMMARY 902 BY FUNCTION</t>
  </si>
  <si>
    <t>Row Labels</t>
  </si>
  <si>
    <t>Sum of FERC Amount
(2024 - 2025)</t>
  </si>
  <si>
    <t>C&amp;M Read Meters for Meter Reading</t>
  </si>
  <si>
    <t>CUSTOMER SERVICE</t>
  </si>
  <si>
    <t>DISPATCH</t>
  </si>
  <si>
    <t>FIELD CUSTOMER SERVICES</t>
  </si>
  <si>
    <t>TOPSIDE DAMAGES MOVED TO 925</t>
  </si>
  <si>
    <t>FIELD SERVICES</t>
  </si>
  <si>
    <t>FMS - High Bill Check/Reread Meter</t>
  </si>
  <si>
    <t>FMS - TRANSFERS</t>
  </si>
  <si>
    <t>FMS reading the gas meter in order to transfer gas service from one customer name to another.</t>
  </si>
  <si>
    <t>FMS Read Meters for Meter Reading</t>
  </si>
  <si>
    <t>FMS SET</t>
  </si>
  <si>
    <t>FMS Theft Investigation</t>
  </si>
  <si>
    <t>GM&amp;R - Read Meters- Gas Sales Day</t>
  </si>
  <si>
    <t>GM&amp;R = Large commercial and small and large industrial</t>
  </si>
  <si>
    <t>GM&amp;R/Big Meter</t>
  </si>
  <si>
    <t>METER READING</t>
  </si>
  <si>
    <t>Primarily GL 5303030</t>
  </si>
  <si>
    <t>Outside Services - Heath Consultants - contractor meter reading</t>
  </si>
  <si>
    <t>UNIFORM COSTS</t>
  </si>
  <si>
    <t>Grand Total</t>
  </si>
  <si>
    <t>TOPSIDES</t>
  </si>
  <si>
    <t>GL 5305020 MOVED TO 925</t>
  </si>
  <si>
    <t>Customer Accounts: Records and Collections, FERC Account 903</t>
  </si>
  <si>
    <t>Acct. 903 Alocation Factor</t>
  </si>
  <si>
    <t>Records Expense Category</t>
  </si>
  <si>
    <t>Billing</t>
  </si>
  <si>
    <t>Allocator-CUSTOMERS</t>
  </si>
  <si>
    <t>Call Center</t>
  </si>
  <si>
    <t>Allocator-CUSTOMERS excl. GM&amp;R</t>
  </si>
  <si>
    <t>Collections</t>
  </si>
  <si>
    <t>Allocator-Dunning Statistics</t>
  </si>
  <si>
    <t>Transportation</t>
  </si>
  <si>
    <t>Allocator-Transportation Customers</t>
  </si>
  <si>
    <t>GM&amp;R</t>
  </si>
  <si>
    <t>Allocator-Lg Comm, Sm&amp;Lg Ind.</t>
  </si>
  <si>
    <t>Support Activities</t>
  </si>
  <si>
    <t>Allocator-Above balances</t>
  </si>
  <si>
    <t>Account 903 -Summary by Function</t>
  </si>
  <si>
    <t>[SUPP-COS7-2026.xlsx]903 PIVOT-12 Months-9-30-2025</t>
  </si>
  <si>
    <t>9903000 Customer Accounts - Customer Records &amp; Collections</t>
  </si>
  <si>
    <t>Atrium Added</t>
  </si>
  <si>
    <t>Bad Debt &amp; Collect E</t>
  </si>
  <si>
    <t>collections</t>
  </si>
  <si>
    <t>BILLING</t>
  </si>
  <si>
    <t>billing</t>
  </si>
  <si>
    <t>CALL CENTER</t>
  </si>
  <si>
    <t>call center</t>
  </si>
  <si>
    <t>CALL CENTER-TELECOM SUPPORT</t>
  </si>
  <si>
    <t>CREDIT AND COLLECTION</t>
  </si>
  <si>
    <t>Credit Work Performed for FMS</t>
  </si>
  <si>
    <t>Credit Work Performed for FMS - NON PAYMENT NON ACCESS</t>
  </si>
  <si>
    <t>CUSTOMER RELATIONS</t>
  </si>
  <si>
    <t>support</t>
  </si>
  <si>
    <t>ENERGY DIVERSION</t>
  </si>
  <si>
    <t>FMS Call Center Issues - Return Trip</t>
  </si>
  <si>
    <t>FMS Field Collection Work</t>
  </si>
  <si>
    <t>FMS Non Pay Turn ons/offs</t>
  </si>
  <si>
    <t>Payment Process Fees</t>
  </si>
  <si>
    <t>TRANSPORTATION SERVICES</t>
  </si>
  <si>
    <t>Miscellaneous</t>
  </si>
  <si>
    <t>TOPSIDE</t>
  </si>
  <si>
    <t>FERC STATEMENT</t>
  </si>
  <si>
    <t>Bret Juth</t>
  </si>
  <si>
    <t>Sum of Counter</t>
  </si>
  <si>
    <t>Atrium added</t>
  </si>
  <si>
    <t>Commercial Small</t>
  </si>
  <si>
    <t>Landlord</t>
  </si>
  <si>
    <t>Commercial Large</t>
  </si>
  <si>
    <t>Not assigned</t>
  </si>
  <si>
    <t>Res</t>
  </si>
  <si>
    <t>Customer Accounts: Uncollectible Accounts, FERC Account 904</t>
  </si>
  <si>
    <t>3-year average net write-offs</t>
  </si>
  <si>
    <t>Commercial-Industrial Allocation</t>
  </si>
  <si>
    <t>Revenue Allocator - commercial</t>
  </si>
  <si>
    <t>Commercial net write-off</t>
  </si>
  <si>
    <t>Revenue Allocator - industrial</t>
  </si>
  <si>
    <t>Industrial net write-off</t>
  </si>
  <si>
    <t>Account 904 -Uncollectible Accounts Data</t>
  </si>
  <si>
    <t xml:space="preserve"> Source: SUPP-COS36</t>
  </si>
  <si>
    <t>TME</t>
  </si>
  <si>
    <t>RESIDENTIAL</t>
  </si>
  <si>
    <t>Write Off</t>
  </si>
  <si>
    <t>Recovery</t>
  </si>
  <si>
    <t>Net Write off</t>
  </si>
  <si>
    <t>COMMERCIAL</t>
  </si>
  <si>
    <t>INDUSTRIAL</t>
  </si>
  <si>
    <t>SALES - C&amp;I Revenue</t>
  </si>
  <si>
    <t>Total Sales Revenue</t>
  </si>
  <si>
    <t>TRANSPORT - C&amp;I Revenue</t>
  </si>
  <si>
    <t>Total Transport Revenue</t>
  </si>
  <si>
    <t>Total C&amp;I Revenue</t>
  </si>
  <si>
    <t>Customer Assistance expense - FERC Account 908</t>
  </si>
  <si>
    <t>Demonstration and Selling expense - FERC Account 912</t>
  </si>
  <si>
    <t>Customer Assistance</t>
  </si>
  <si>
    <t>Residential costs</t>
  </si>
  <si>
    <t>Non-Residential costs</t>
  </si>
  <si>
    <t>Allocator - SGS, MGS, LGS customers</t>
  </si>
  <si>
    <t>Demonstration and Sales</t>
  </si>
  <si>
    <t>Commercial costs</t>
  </si>
  <si>
    <t>Allocator - Commercial customers</t>
  </si>
  <si>
    <t>Account 908 - Customer Assistance and Account 912 - Demonstration and Selling</t>
  </si>
  <si>
    <t xml:space="preserve"> Source: SUPP-COS37</t>
  </si>
  <si>
    <t>Oct 2024 - Sept 2025</t>
  </si>
  <si>
    <t>Expense Category by Customer Class</t>
  </si>
  <si>
    <t>Amount</t>
  </si>
  <si>
    <t>Customer Service Information &amp; Assistance:</t>
  </si>
  <si>
    <t>All Classes</t>
  </si>
  <si>
    <t>Total Customer Service Information &amp; Assistance</t>
  </si>
  <si>
    <t>Demonstration &amp; Sales</t>
  </si>
  <si>
    <t>Total Demonstration &amp; Sales</t>
  </si>
  <si>
    <t>Sales Supervision</t>
  </si>
  <si>
    <t>Total Sales Supervision</t>
  </si>
  <si>
    <t>Total Customer Service &amp; Sales Expenses</t>
  </si>
  <si>
    <t>Uncollectibles</t>
  </si>
  <si>
    <t>Forfeited Discounts</t>
  </si>
  <si>
    <t>Forfieted Discounts</t>
  </si>
  <si>
    <t xml:space="preserve"> Source: Forfeited Discounts Detail.xlsx</t>
  </si>
  <si>
    <t/>
  </si>
  <si>
    <t>FICA Amount</t>
  </si>
  <si>
    <t>FICA Quantity</t>
  </si>
  <si>
    <t>/Late Payments/[Forfeited Discounts Detail.xlsx]BW</t>
  </si>
  <si>
    <t>G/L Account</t>
  </si>
  <si>
    <t>GL Description</t>
  </si>
  <si>
    <t>Rate Category</t>
  </si>
  <si>
    <t>$</t>
  </si>
  <si>
    <t>MCF</t>
  </si>
  <si>
    <t>R/C/I</t>
  </si>
  <si>
    <t>Size</t>
  </si>
  <si>
    <t>4115010</t>
  </si>
  <si>
    <t>Forfeit Disc-Gas</t>
  </si>
  <si>
    <t>COM &amp; IND GAS LIGHTS - POOLING</t>
  </si>
  <si>
    <t>COM &amp; IND GAS LIGHTS - RETAIL</t>
  </si>
  <si>
    <t>COM LGS POOLING 100,000 - 199,999</t>
  </si>
  <si>
    <t>COM LGS POOLING 200,000 - 749,999</t>
  </si>
  <si>
    <t>COM LGS POOLING 25,000 - 49,999</t>
  </si>
  <si>
    <t>COM LGS POOLING 50,000 - 99,999</t>
  </si>
  <si>
    <t>COM LGS RETAIL 25,000 - 49,999</t>
  </si>
  <si>
    <t>COM LGS RETAIL 50,000 - 99,999</t>
  </si>
  <si>
    <t>COM MGS POOLING 1,000-2,499</t>
  </si>
  <si>
    <t>COM MGS POOLING 2,500-24,999</t>
  </si>
  <si>
    <t>COM MGS RETAIL 1,000-2,499</t>
  </si>
  <si>
    <t>COM MGS RETAIL 2,500-24,999</t>
  </si>
  <si>
    <t>COM SGS POOLING 0 - 499</t>
  </si>
  <si>
    <t>COM SGS POOLING 500 - 999</t>
  </si>
  <si>
    <t>COM SGS RETAIL 0-499</t>
  </si>
  <si>
    <t>COM SGS RETAIL 500-999</t>
  </si>
  <si>
    <t>COMM LGS POOLING 25,000 - 49,999 - PTWP</t>
  </si>
  <si>
    <t>COMM LGS POOLING 50,000 - 99,999 - PTWP</t>
  </si>
  <si>
    <t>COMM MGS POOLING 1,000-2,499 - PTWP</t>
  </si>
  <si>
    <t>COMM MGS POOLING 2,500-24,999 - PTWP</t>
  </si>
  <si>
    <t>COMM MGS RETAIL 1000-2499 - PTWP</t>
  </si>
  <si>
    <t>COMM MGS RETAIL 2500-24999 - PTWP</t>
  </si>
  <si>
    <t>COMM SGS POOLING 0-499 - PTWP</t>
  </si>
  <si>
    <t>COMM SGS POOLING 500-999 - PTWP</t>
  </si>
  <si>
    <t>COMM SGS RETAIL 0-499 - PTWP</t>
  </si>
  <si>
    <t>COMM SGS RETAIL 500-999 - PTWP</t>
  </si>
  <si>
    <t>IND LGS POOLING 100,000 - 199,999</t>
  </si>
  <si>
    <t>IND LGS POOLING 200,000 - 749,999</t>
  </si>
  <si>
    <t>IND LGS POOLING 25,000 - 49,999</t>
  </si>
  <si>
    <t>IND LGS POOLING 50,000 - 99,999</t>
  </si>
  <si>
    <t>IND LGS POOLING 750,000 - 1,999,999</t>
  </si>
  <si>
    <t>IND LGS RETAIL 25,000 - 49,999</t>
  </si>
  <si>
    <t>IND LGS RETAIL 750,000 - 1,999,999</t>
  </si>
  <si>
    <t>IND MGS POOLING 1,000-2,499</t>
  </si>
  <si>
    <t>IND MGS POOLING 2,500-24,999</t>
  </si>
  <si>
    <t>IND MGS RETAIL 1,000-2,499</t>
  </si>
  <si>
    <t>IND MGS RETAIL 2,500-24,999</t>
  </si>
  <si>
    <t>IND SGS POOLING 0 - 499</t>
  </si>
  <si>
    <t>IND SGS POOLING 500 - 999</t>
  </si>
  <si>
    <t>IND SGS RETAIL 0-499</t>
  </si>
  <si>
    <t>IND SGS RETAIL 500-999</t>
  </si>
  <si>
    <t>INDUS LGS POOLING 200000-749999</t>
  </si>
  <si>
    <t>INDUS LGS POOLING TRANSTNL 100000-199999</t>
  </si>
  <si>
    <t>INDUS MGS POOLING 2500 to 24999. - PTWP</t>
  </si>
  <si>
    <t>RESIDENTIAL POOLING</t>
  </si>
  <si>
    <t>RESIDENTIAL RETAIL</t>
  </si>
  <si>
    <t>RESIDENTIAL RETAIL - CAP</t>
  </si>
  <si>
    <t>RESIDENTIAL RETAIL - PTWP</t>
  </si>
  <si>
    <t>RESIDENTIALCAP - PTWP</t>
  </si>
  <si>
    <t>RS POOLING - PTWP</t>
  </si>
  <si>
    <t>Overall Result</t>
  </si>
  <si>
    <t>Column Labels</t>
  </si>
  <si>
    <t>Deposits</t>
  </si>
  <si>
    <t>Average Deposits -  10/2024 through 9/2025</t>
  </si>
  <si>
    <t>Monthly Security Deposits</t>
  </si>
  <si>
    <t xml:space="preserve"> Source: SUPP-COS5</t>
  </si>
  <si>
    <t>[SUPP-COS5 Customer Deposits.xlsx]Summary</t>
  </si>
  <si>
    <t>Sum of Security Deposit</t>
  </si>
  <si>
    <t>RETAIL</t>
  </si>
  <si>
    <t>#N/A</t>
  </si>
  <si>
    <t>This sheet is intentionally blank.</t>
  </si>
  <si>
    <t>Mains Mininum System Study</t>
  </si>
  <si>
    <t>Minimum System</t>
  </si>
  <si>
    <t>Material</t>
  </si>
  <si>
    <t>Feet</t>
  </si>
  <si>
    <t>Cost 2025$</t>
  </si>
  <si>
    <t>Minimum Size Cost
(per foot, 2025$)</t>
  </si>
  <si>
    <t>Customer Component %</t>
  </si>
  <si>
    <t>Plastic</t>
  </si>
  <si>
    <t>Steel</t>
  </si>
  <si>
    <t>Minimum System Adjusted for Load Carrying Capacity</t>
  </si>
  <si>
    <t>Adjusted Minimum System</t>
  </si>
  <si>
    <t>Minimum System Cost</t>
  </si>
  <si>
    <t>Minimum Systerm Serving Design Day Demand (%)</t>
  </si>
  <si>
    <t>x</t>
  </si>
  <si>
    <t>Minimum Systerm Serving Design Day Demand (Total)</t>
  </si>
  <si>
    <t>Remaining Customer Portion</t>
  </si>
  <si>
    <t>Total Mains Cost</t>
  </si>
  <si>
    <t>÷</t>
  </si>
  <si>
    <t>Adjusted Customer Component</t>
  </si>
  <si>
    <t>Derrivation of the Load Carrying Capability of 2-inch Main as a Percent of Design Day Peak</t>
  </si>
  <si>
    <t>Minimum System Main Diameter (inches)</t>
  </si>
  <si>
    <t>Pipe Diameter Squared</t>
  </si>
  <si>
    <t>Constant</t>
  </si>
  <si>
    <t>pipeline capacity constant</t>
  </si>
  <si>
    <t>System Operating Pressure (PSIG)</t>
  </si>
  <si>
    <t>assumed average system operating pressure in pounds per square inch guage</t>
  </si>
  <si>
    <t>Cubic Feet of Capacity per Thousand Feet of Main</t>
  </si>
  <si>
    <t>Thousands of Feet in Mile</t>
  </si>
  <si>
    <t>5,280 feet per mile / 1000</t>
  </si>
  <si>
    <t>Cubic Feet of Capacity per Mile</t>
  </si>
  <si>
    <t>Hours in Day</t>
  </si>
  <si>
    <t>Ccf of Capacity per Mile per Day</t>
  </si>
  <si>
    <t>Total Design Day (in Ccf)</t>
  </si>
  <si>
    <t>Total Customers</t>
  </si>
  <si>
    <t>Ccf Per Customer on Design Day</t>
  </si>
  <si>
    <t>Miles of Distribution Main</t>
  </si>
  <si>
    <t>Customers Per Mile</t>
  </si>
  <si>
    <t>Capacity (Ccf) Required on Design Day per Mile</t>
  </si>
  <si>
    <t>Portion of Required Capacity Met by 2-Inch Main Capacity Capablility</t>
  </si>
  <si>
    <t>Diamater (inches)</t>
  </si>
  <si>
    <t>Footage</t>
  </si>
  <si>
    <t>Book Cost</t>
  </si>
  <si>
    <t>Cost (2025 $)</t>
  </si>
  <si>
    <t>Unit Cost (2025 $)</t>
  </si>
  <si>
    <t>Data Screens</t>
  </si>
  <si>
    <t>Footage &gt;= 0</t>
  </si>
  <si>
    <t>Cost &gt;= 0</t>
  </si>
  <si>
    <t>Cost $2025 &gt;100</t>
  </si>
  <si>
    <t>Year Plastic &gt;=</t>
  </si>
  <si>
    <t>Year Steel &gt;=</t>
  </si>
  <si>
    <t>Year CI &gt;=</t>
  </si>
  <si>
    <t>Year Iron &gt;=</t>
  </si>
  <si>
    <t>Total Plastic &amp; Steel</t>
  </si>
  <si>
    <t>Iron</t>
  </si>
  <si>
    <t>Cast Iron</t>
  </si>
  <si>
    <t>Total Plastic, Steel, and CI</t>
  </si>
  <si>
    <t>Company</t>
  </si>
  <si>
    <t>GL Account</t>
  </si>
  <si>
    <t>FERC</t>
  </si>
  <si>
    <t>Kind</t>
  </si>
  <si>
    <t>Vintage</t>
  </si>
  <si>
    <t>Quantity</t>
  </si>
  <si>
    <t>HWI</t>
  </si>
  <si>
    <t>$2025</t>
  </si>
  <si>
    <t>unit cost</t>
  </si>
  <si>
    <t>https://atriumeconcom.sharepoint.com/sites/0674_PeoplesNaturalGas2026RateCase/Shared Documents/General/Atrium Analyses/COSA/Special Studies/Mains Analysis/Support Files/[SUPP-COS29.xlsx]Summary</t>
  </si>
  <si>
    <t>PA-PEOPLES GAS COMPANY LLC (TWP)</t>
  </si>
  <si>
    <t>101-Utility Plant in Service</t>
  </si>
  <si>
    <t>3761-Mains-Distribution-Low Press</t>
  </si>
  <si>
    <t>PLASTIC</t>
  </si>
  <si>
    <t>DATA SCREENS</t>
  </si>
  <si>
    <t>count</t>
  </si>
  <si>
    <t>amount</t>
  </si>
  <si>
    <t>footage</t>
  </si>
  <si>
    <t>Footage &lt;=0</t>
  </si>
  <si>
    <t>Cost &lt;=0</t>
  </si>
  <si>
    <t>Vintage before HW</t>
  </si>
  <si>
    <t>Plastic = 1962</t>
  </si>
  <si>
    <t>Steel = 1912</t>
  </si>
  <si>
    <t>CI = 1912</t>
  </si>
  <si>
    <t>$2025 cost &gt;100</t>
  </si>
  <si>
    <t>$2025 unit cost &gt;1</t>
  </si>
  <si>
    <t>STEEL</t>
  </si>
  <si>
    <t>3762-Mains-Distribution-Reg Press</t>
  </si>
  <si>
    <t>OTHER</t>
  </si>
  <si>
    <t>PA-PEOPLES NATURAL GAS CO LLC</t>
  </si>
  <si>
    <t>CAST IRON</t>
  </si>
  <si>
    <t>IRON</t>
  </si>
  <si>
    <t xml:space="preserve">Handy Whitman Index </t>
  </si>
  <si>
    <t>G1 - North Atlantic Region</t>
  </si>
  <si>
    <t>Index Value (1973 = 100)</t>
  </si>
  <si>
    <t>Index Value (2025 = 1.0000)</t>
  </si>
  <si>
    <t>Year</t>
  </si>
  <si>
    <t xml:space="preserve">   Mains, Cast Iron</t>
  </si>
  <si>
    <t xml:space="preserve">   Mains, Steel</t>
  </si>
  <si>
    <t xml:space="preserve">   Mains, Plastic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</si>
</sst>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000"/>
    <numFmt numFmtId="167" formatCode="0.0%"/>
    <numFmt numFmtId="168" formatCode="_(&quot;$&quot;* #,##0_);_(&quot;$&quot;* \(#,##0\);_(&quot;$&quot;* &quot;-&quot;??_);_(@_)"/>
    <numFmt numFmtId="169" formatCode="\$\ #,##0.00\ ;\$\ &quot;(&quot;#,##0.00&quot;)&quot;"/>
    <numFmt numFmtId="170" formatCode="General_);[Red]\-General_)"/>
    <numFmt numFmtId="171" formatCode="_(* #,##0.0_);_(* \(#,##0.0\);_(* &quot;-&quot;??_);_(@_)"/>
    <numFmt numFmtId="172" formatCode="&quot;$&quot;#,##0"/>
    <numFmt numFmtId="173" formatCode="&quot;$&quot;#,##0.00"/>
    <numFmt numFmtId="174" formatCode="_(* #,##0.000_);_(* \(#,##0.000\);_(* &quot;-&quot;??_);_(@_)"/>
    <numFmt numFmtId="175" formatCode="###,000"/>
    <numFmt numFmtId="176" formatCode="#,##0.00;\-#,##0.00;#,##0.00"/>
    <numFmt numFmtId="177" formatCode="#,##0;\-#,##0;#,##0"/>
    <numFmt numFmtId="178" formatCode="#,##0.00;\(#,##0.00\);#,##0.00"/>
    <numFmt numFmtId="179" formatCode="#,##0;\(#,##0\);#,##0"/>
    <numFmt numFmtId="180" formatCode="_(* #,##0.0000_);_(* \(#,##0.0000\);_(* &quot;-&quot;??_);_(@_)"/>
    <numFmt numFmtId="181" formatCode="0.00000%"/>
  </numFmts>
  <fonts count="49" x14ac:knownFonts="1">
    <font>
      <sz val="11"/>
      <color theme="1"/>
      <name val="Calibri"/>
      <family val="2"/>
      <scheme val="minor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9"/>
      <name val="Helv"/>
    </font>
    <font>
      <sz val="10"/>
      <name val="Tms Rmn"/>
    </font>
    <font>
      <i/>
      <sz val="11"/>
      <name val="Calibri"/>
      <family val="2"/>
      <scheme val="minor"/>
    </font>
    <font>
      <sz val="8"/>
      <name val="Tms Rmn"/>
    </font>
    <font>
      <b/>
      <u val="singleAccounting"/>
      <sz val="11"/>
      <name val="Calibri"/>
      <family val="2"/>
      <scheme val="minor"/>
    </font>
    <font>
      <sz val="10"/>
      <name val="MS Sans Serif"/>
    </font>
    <font>
      <sz val="11"/>
      <color theme="9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2"/>
      <name val="Arial Black"/>
      <family val="2"/>
    </font>
    <font>
      <sz val="9"/>
      <color theme="1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CC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E6F5"/>
        <bgColor rgb="FFC0E6F5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horizontal="left" vertical="center"/>
    </xf>
    <xf numFmtId="164" fontId="2" fillId="0" borderId="0">
      <alignment horizontal="left" wrapText="1"/>
    </xf>
    <xf numFmtId="0" fontId="4" fillId="2" borderId="0">
      <alignment horizontal="left" wrapText="1"/>
    </xf>
    <xf numFmtId="41" fontId="5" fillId="3" borderId="1">
      <alignment horizontal="left"/>
      <protection locked="0"/>
    </xf>
    <xf numFmtId="10" fontId="2" fillId="0" borderId="1"/>
    <xf numFmtId="41" fontId="2" fillId="2" borderId="0"/>
    <xf numFmtId="0" fontId="6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37" fontId="13" fillId="0" borderId="0"/>
    <xf numFmtId="0" fontId="14" fillId="0" borderId="0"/>
    <xf numFmtId="0" fontId="16" fillId="0" borderId="0"/>
    <xf numFmtId="44" fontId="2" fillId="0" borderId="0" applyFont="0" applyFill="0" applyBorder="0" applyAlignment="0" applyProtection="0"/>
    <xf numFmtId="0" fontId="14" fillId="0" borderId="0"/>
    <xf numFmtId="0" fontId="9" fillId="0" borderId="0"/>
    <xf numFmtId="0" fontId="2" fillId="0" borderId="0"/>
    <xf numFmtId="0" fontId="18" fillId="0" borderId="0"/>
    <xf numFmtId="44" fontId="9" fillId="0" borderId="0" applyFont="0" applyFill="0" applyBorder="0" applyAlignment="0" applyProtection="0"/>
    <xf numFmtId="170" fontId="26" fillId="0" borderId="0"/>
    <xf numFmtId="9" fontId="9" fillId="0" borderId="0" applyFont="0" applyFill="0" applyBorder="0" applyAlignment="0" applyProtection="0"/>
    <xf numFmtId="0" fontId="30" fillId="18" borderId="16" applyNumberFormat="0" applyAlignment="0" applyProtection="0">
      <alignment horizontal="left" vertical="center" indent="1"/>
    </xf>
    <xf numFmtId="0" fontId="31" fillId="19" borderId="16" applyNumberFormat="0" applyAlignment="0" applyProtection="0">
      <alignment horizontal="left" vertical="center" indent="1"/>
    </xf>
    <xf numFmtId="175" fontId="32" fillId="20" borderId="16" applyNumberFormat="0" applyAlignment="0" applyProtection="0">
      <alignment horizontal="left" vertical="center" indent="1"/>
    </xf>
    <xf numFmtId="175" fontId="32" fillId="0" borderId="17" applyNumberFormat="0" applyProtection="0">
      <alignment horizontal="right" vertical="center"/>
    </xf>
    <xf numFmtId="0" fontId="30" fillId="18" borderId="19" applyNumberFormat="0" applyAlignment="0" applyProtection="0">
      <alignment horizontal="left" vertical="center" indent="1"/>
    </xf>
    <xf numFmtId="175" fontId="30" fillId="0" borderId="19" applyNumberFormat="0" applyProtection="0">
      <alignment horizontal="right" vertical="center"/>
    </xf>
    <xf numFmtId="37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</cellStyleXfs>
  <cellXfs count="362">
    <xf numFmtId="0" fontId="0" fillId="0" borderId="0" xfId="0"/>
    <xf numFmtId="0" fontId="8" fillId="0" borderId="0" xfId="0" applyFont="1"/>
    <xf numFmtId="164" fontId="12" fillId="0" borderId="0" xfId="4" applyFont="1">
      <alignment horizontal="left" wrapText="1"/>
    </xf>
    <xf numFmtId="165" fontId="12" fillId="0" borderId="0" xfId="1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2" fillId="0" borderId="0" xfId="5" applyFont="1" applyFill="1" applyAlignment="1">
      <alignment horizontal="center"/>
    </xf>
    <xf numFmtId="164" fontId="12" fillId="0" borderId="0" xfId="4" applyFont="1" applyAlignment="1">
      <alignment horizontal="center" wrapText="1"/>
    </xf>
    <xf numFmtId="164" fontId="12" fillId="0" borderId="0" xfId="4" applyFont="1" applyAlignment="1">
      <alignment horizontal="center" vertical="center" wrapText="1"/>
    </xf>
    <xf numFmtId="166" fontId="10" fillId="0" borderId="0" xfId="5" applyNumberFormat="1" applyFont="1" applyFill="1" applyAlignment="1">
      <alignment horizontal="center" wrapText="1"/>
    </xf>
    <xf numFmtId="0" fontId="10" fillId="0" borderId="0" xfId="5" applyFont="1" applyFill="1" applyAlignment="1">
      <alignment horizontal="centerContinuous" wrapText="1"/>
    </xf>
    <xf numFmtId="41" fontId="12" fillId="0" borderId="0" xfId="8" applyFont="1" applyFill="1"/>
    <xf numFmtId="166" fontId="12" fillId="0" borderId="0" xfId="4" applyNumberFormat="1" applyFont="1" applyAlignment="1">
      <alignment horizontal="center" wrapText="1"/>
    </xf>
    <xf numFmtId="165" fontId="12" fillId="0" borderId="0" xfId="1" applyNumberFormat="1" applyFont="1" applyFill="1" applyBorder="1"/>
    <xf numFmtId="0" fontId="12" fillId="0" borderId="0" xfId="4" applyNumberFormat="1" applyFont="1" applyAlignment="1">
      <alignment horizontal="centerContinuous"/>
    </xf>
    <xf numFmtId="166" fontId="12" fillId="0" borderId="0" xfId="4" applyNumberFormat="1" applyFont="1" applyAlignment="1">
      <alignment horizontal="center"/>
    </xf>
    <xf numFmtId="0" fontId="12" fillId="0" borderId="0" xfId="4" applyNumberFormat="1" applyFont="1" applyAlignment="1"/>
    <xf numFmtId="5" fontId="12" fillId="0" borderId="0" xfId="9" applyNumberFormat="1" applyFont="1" applyFill="1" applyAlignment="1">
      <alignment horizontal="centerContinuous"/>
    </xf>
    <xf numFmtId="41" fontId="12" fillId="0" borderId="0" xfId="4" quotePrefix="1" applyNumberFormat="1" applyFont="1" applyAlignment="1">
      <alignment horizontal="left"/>
    </xf>
    <xf numFmtId="167" fontId="12" fillId="0" borderId="0" xfId="2" applyNumberFormat="1" applyFont="1" applyFill="1" applyBorder="1" applyAlignment="1" applyProtection="1">
      <alignment horizontal="center"/>
      <protection locked="0"/>
    </xf>
    <xf numFmtId="0" fontId="12" fillId="0" borderId="0" xfId="4" applyNumberFormat="1" applyFont="1" applyAlignment="1">
      <alignment horizontal="center" wrapText="1"/>
    </xf>
    <xf numFmtId="167" fontId="12" fillId="0" borderId="0" xfId="2" applyNumberFormat="1" applyFont="1" applyFill="1" applyAlignment="1">
      <alignment horizontal="center" wrapText="1"/>
    </xf>
    <xf numFmtId="43" fontId="12" fillId="0" borderId="0" xfId="1" applyFont="1"/>
    <xf numFmtId="165" fontId="12" fillId="0" borderId="0" xfId="1" applyNumberFormat="1" applyFont="1" applyFill="1" applyBorder="1" applyAlignment="1" applyProtection="1">
      <alignment horizontal="center"/>
      <protection locked="0"/>
    </xf>
    <xf numFmtId="165" fontId="12" fillId="0" borderId="0" xfId="1" applyNumberFormat="1" applyFont="1" applyFill="1" applyAlignment="1">
      <alignment horizontal="center" wrapText="1"/>
    </xf>
    <xf numFmtId="10" fontId="15" fillId="0" borderId="0" xfId="2" applyNumberFormat="1" applyFont="1" applyFill="1" applyAlignment="1">
      <alignment horizontal="left" wrapText="1"/>
    </xf>
    <xf numFmtId="41" fontId="12" fillId="0" borderId="2" xfId="6" applyFont="1" applyFill="1" applyBorder="1">
      <alignment horizontal="left"/>
      <protection locked="0"/>
    </xf>
    <xf numFmtId="9" fontId="12" fillId="0" borderId="2" xfId="2" applyFont="1" applyFill="1" applyBorder="1" applyAlignment="1">
      <alignment horizontal="center" wrapText="1"/>
    </xf>
    <xf numFmtId="167" fontId="12" fillId="0" borderId="2" xfId="2" applyNumberFormat="1" applyFont="1" applyFill="1" applyBorder="1" applyAlignment="1">
      <alignment horizontal="center"/>
    </xf>
    <xf numFmtId="41" fontId="12" fillId="0" borderId="2" xfId="8" applyFont="1" applyFill="1" applyBorder="1"/>
    <xf numFmtId="41" fontId="12" fillId="0" borderId="2" xfId="4" quotePrefix="1" applyNumberFormat="1" applyFont="1" applyBorder="1" applyAlignment="1">
      <alignment horizontal="left"/>
    </xf>
    <xf numFmtId="164" fontId="12" fillId="0" borderId="2" xfId="4" applyFont="1" applyBorder="1">
      <alignment horizontal="left" wrapText="1"/>
    </xf>
    <xf numFmtId="165" fontId="12" fillId="0" borderId="2" xfId="1" applyNumberFormat="1" applyFont="1" applyFill="1" applyBorder="1"/>
    <xf numFmtId="165" fontId="12" fillId="0" borderId="2" xfId="1" applyNumberFormat="1" applyFont="1" applyFill="1" applyBorder="1" applyAlignment="1" applyProtection="1">
      <alignment horizontal="center"/>
      <protection locked="0"/>
    </xf>
    <xf numFmtId="41" fontId="12" fillId="0" borderId="2" xfId="4" applyNumberFormat="1" applyFont="1" applyBorder="1" applyAlignment="1"/>
    <xf numFmtId="167" fontId="12" fillId="0" borderId="2" xfId="2" applyNumberFormat="1" applyFont="1" applyFill="1" applyBorder="1" applyAlignment="1">
      <alignment horizontal="center" wrapText="1"/>
    </xf>
    <xf numFmtId="167" fontId="12" fillId="0" borderId="2" xfId="2" applyNumberFormat="1" applyFont="1" applyFill="1" applyBorder="1" applyAlignment="1">
      <alignment horizontal="center" vertical="center" wrapText="1"/>
    </xf>
    <xf numFmtId="167" fontId="12" fillId="0" borderId="2" xfId="2" applyNumberFormat="1" applyFont="1" applyFill="1" applyBorder="1" applyAlignment="1">
      <alignment horizontal="center" vertical="center"/>
    </xf>
    <xf numFmtId="9" fontId="12" fillId="0" borderId="2" xfId="2" applyFont="1" applyFill="1" applyBorder="1"/>
    <xf numFmtId="165" fontId="12" fillId="0" borderId="2" xfId="1" applyNumberFormat="1" applyFont="1" applyFill="1" applyBorder="1" applyAlignment="1">
      <alignment horizontal="left" wrapText="1"/>
    </xf>
    <xf numFmtId="10" fontId="12" fillId="0" borderId="2" xfId="2" applyNumberFormat="1" applyFont="1" applyFill="1" applyBorder="1" applyAlignment="1">
      <alignment horizontal="left" wrapText="1"/>
    </xf>
    <xf numFmtId="0" fontId="17" fillId="0" borderId="0" xfId="5" applyFont="1" applyFill="1" applyAlignment="1">
      <alignment horizontal="center" wrapText="1"/>
    </xf>
    <xf numFmtId="165" fontId="17" fillId="0" borderId="0" xfId="1" applyNumberFormat="1" applyFont="1" applyFill="1" applyAlignment="1">
      <alignment horizontal="center" wrapText="1"/>
    </xf>
    <xf numFmtId="166" fontId="17" fillId="0" borderId="0" xfId="5" applyNumberFormat="1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8" fontId="12" fillId="0" borderId="0" xfId="22" applyNumberFormat="1" applyFont="1"/>
    <xf numFmtId="165" fontId="12" fillId="0" borderId="0" xfId="1" applyNumberFormat="1" applyFont="1"/>
    <xf numFmtId="43" fontId="0" fillId="0" borderId="0" xfId="1" applyFont="1"/>
    <xf numFmtId="165" fontId="0" fillId="0" borderId="0" xfId="1" applyNumberFormat="1" applyFont="1"/>
    <xf numFmtId="165" fontId="20" fillId="0" borderId="0" xfId="1" applyNumberFormat="1" applyFont="1"/>
    <xf numFmtId="0" fontId="21" fillId="0" borderId="0" xfId="0" applyFont="1"/>
    <xf numFmtId="41" fontId="0" fillId="0" borderId="0" xfId="0" applyNumberFormat="1"/>
    <xf numFmtId="0" fontId="23" fillId="0" borderId="0" xfId="0" applyFont="1"/>
    <xf numFmtId="165" fontId="10" fillId="0" borderId="0" xfId="1" applyNumberFormat="1" applyFont="1" applyAlignment="1">
      <alignment horizontal="center"/>
    </xf>
    <xf numFmtId="0" fontId="12" fillId="8" borderId="0" xfId="0" applyFont="1" applyFill="1" applyAlignment="1">
      <alignment horizontal="center"/>
    </xf>
    <xf numFmtId="0" fontId="0" fillId="8" borderId="0" xfId="0" applyFill="1"/>
    <xf numFmtId="168" fontId="0" fillId="0" borderId="0" xfId="22" applyNumberFormat="1" applyFont="1"/>
    <xf numFmtId="41" fontId="12" fillId="0" borderId="0" xfId="0" applyNumberFormat="1" applyFont="1"/>
    <xf numFmtId="0" fontId="12" fillId="0" borderId="0" xfId="0" applyFont="1"/>
    <xf numFmtId="168" fontId="25" fillId="0" borderId="0" xfId="22" applyNumberFormat="1" applyFont="1"/>
    <xf numFmtId="168" fontId="0" fillId="0" borderId="5" xfId="22" applyNumberFormat="1" applyFont="1" applyBorder="1"/>
    <xf numFmtId="168" fontId="12" fillId="0" borderId="5" xfId="22" applyNumberFormat="1" applyFont="1" applyBorder="1"/>
    <xf numFmtId="9" fontId="12" fillId="0" borderId="0" xfId="2" applyFont="1"/>
    <xf numFmtId="9" fontId="19" fillId="0" borderId="0" xfId="2" applyFont="1" applyFill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8" fontId="12" fillId="0" borderId="0" xfId="22" applyNumberFormat="1" applyFont="1" applyFill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171" fontId="12" fillId="0" borderId="0" xfId="1" applyNumberFormat="1" applyFont="1"/>
    <xf numFmtId="171" fontId="10" fillId="0" borderId="0" xfId="1" applyNumberFormat="1" applyFont="1"/>
    <xf numFmtId="171" fontId="12" fillId="0" borderId="2" xfId="1" applyNumberFormat="1" applyFont="1" applyFill="1" applyBorder="1" applyAlignment="1" applyProtection="1">
      <alignment horizontal="center"/>
      <protection locked="0"/>
    </xf>
    <xf numFmtId="164" fontId="12" fillId="0" borderId="0" xfId="4" applyFont="1" applyAlignment="1">
      <alignment horizontal="center"/>
    </xf>
    <xf numFmtId="165" fontId="12" fillId="0" borderId="0" xfId="1" applyNumberFormat="1" applyFont="1" applyFill="1" applyAlignment="1">
      <alignment horizontal="center"/>
    </xf>
    <xf numFmtId="164" fontId="12" fillId="0" borderId="0" xfId="4" applyFont="1" applyAlignment="1">
      <alignment horizontal="left"/>
    </xf>
    <xf numFmtId="164" fontId="12" fillId="0" borderId="0" xfId="4" applyFont="1" applyAlignment="1">
      <alignment horizontal="center" vertical="center"/>
    </xf>
    <xf numFmtId="14" fontId="10" fillId="0" borderId="0" xfId="1" applyNumberFormat="1" applyFont="1" applyAlignment="1">
      <alignment horizontal="center"/>
    </xf>
    <xf numFmtId="0" fontId="27" fillId="15" borderId="2" xfId="0" applyFont="1" applyFill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13" xfId="0" applyFont="1" applyBorder="1" applyAlignment="1">
      <alignment horizontal="right" vertical="center"/>
    </xf>
    <xf numFmtId="0" fontId="27" fillId="15" borderId="2" xfId="0" applyFont="1" applyFill="1" applyBorder="1" applyAlignment="1">
      <alignment horizontal="center" vertical="center" wrapText="1"/>
    </xf>
    <xf numFmtId="165" fontId="27" fillId="0" borderId="2" xfId="1" applyNumberFormat="1" applyFont="1" applyBorder="1" applyAlignment="1">
      <alignment vertical="center"/>
    </xf>
    <xf numFmtId="165" fontId="27" fillId="0" borderId="0" xfId="1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68" fontId="27" fillId="0" borderId="2" xfId="22" applyNumberFormat="1" applyFont="1" applyBorder="1" applyAlignment="1">
      <alignment vertical="center"/>
    </xf>
    <xf numFmtId="168" fontId="27" fillId="0" borderId="0" xfId="22" applyNumberFormat="1" applyFont="1" applyAlignment="1">
      <alignment vertical="center"/>
    </xf>
    <xf numFmtId="9" fontId="27" fillId="16" borderId="2" xfId="24" applyFont="1" applyFill="1" applyBorder="1" applyAlignment="1">
      <alignment horizontal="center" vertical="center"/>
    </xf>
    <xf numFmtId="9" fontId="27" fillId="0" borderId="2" xfId="24" applyFont="1" applyBorder="1" applyAlignment="1">
      <alignment vertical="center"/>
    </xf>
    <xf numFmtId="172" fontId="27" fillId="0" borderId="0" xfId="22" applyNumberFormat="1" applyFont="1" applyAlignment="1">
      <alignment vertical="center"/>
    </xf>
    <xf numFmtId="44" fontId="0" fillId="0" borderId="0" xfId="22" applyFont="1"/>
    <xf numFmtId="168" fontId="0" fillId="0" borderId="0" xfId="0" applyNumberFormat="1"/>
    <xf numFmtId="9" fontId="27" fillId="6" borderId="2" xfId="2" applyFont="1" applyFill="1" applyBorder="1" applyAlignment="1">
      <alignment vertical="center"/>
    </xf>
    <xf numFmtId="41" fontId="12" fillId="0" borderId="0" xfId="4" applyNumberFormat="1" applyFont="1" applyAlignment="1"/>
    <xf numFmtId="165" fontId="12" fillId="0" borderId="2" xfId="1" applyNumberFormat="1" applyFont="1" applyFill="1" applyBorder="1" applyAlignment="1">
      <alignment horizontal="left" wrapText="1" indent="1"/>
    </xf>
    <xf numFmtId="165" fontId="12" fillId="8" borderId="2" xfId="1" applyNumberFormat="1" applyFont="1" applyFill="1" applyBorder="1" applyAlignment="1">
      <alignment horizontal="left" wrapText="1"/>
    </xf>
    <xf numFmtId="10" fontId="12" fillId="8" borderId="2" xfId="2" applyNumberFormat="1" applyFont="1" applyFill="1" applyBorder="1" applyAlignment="1">
      <alignment horizontal="left" wrapText="1"/>
    </xf>
    <xf numFmtId="43" fontId="12" fillId="0" borderId="2" xfId="1" applyFont="1" applyFill="1" applyBorder="1"/>
    <xf numFmtId="43" fontId="12" fillId="0" borderId="2" xfId="1" applyFont="1" applyFill="1" applyBorder="1" applyAlignment="1" applyProtection="1">
      <alignment horizontal="center"/>
      <protection locked="0"/>
    </xf>
    <xf numFmtId="10" fontId="0" fillId="0" borderId="0" xfId="2" applyNumberFormat="1" applyFont="1"/>
    <xf numFmtId="167" fontId="12" fillId="0" borderId="0" xfId="2" applyNumberFormat="1" applyFont="1"/>
    <xf numFmtId="0" fontId="28" fillId="17" borderId="0" xfId="0" applyFont="1" applyFill="1"/>
    <xf numFmtId="0" fontId="28" fillId="17" borderId="0" xfId="0" applyFont="1" applyFill="1" applyAlignment="1">
      <alignment horizontal="center"/>
    </xf>
    <xf numFmtId="0" fontId="28" fillId="17" borderId="14" xfId="0" applyFont="1" applyFill="1" applyBorder="1"/>
    <xf numFmtId="17" fontId="28" fillId="17" borderId="14" xfId="0" applyNumberFormat="1" applyFont="1" applyFill="1" applyBorder="1" applyAlignment="1">
      <alignment horizontal="center"/>
    </xf>
    <xf numFmtId="0" fontId="28" fillId="0" borderId="14" xfId="0" applyFont="1" applyBorder="1" applyAlignment="1">
      <alignment horizontal="left"/>
    </xf>
    <xf numFmtId="173" fontId="28" fillId="0" borderId="14" xfId="0" applyNumberFormat="1" applyFont="1" applyBorder="1" applyAlignment="1">
      <alignment horizontal="center"/>
    </xf>
    <xf numFmtId="0" fontId="29" fillId="0" borderId="0" xfId="0" applyFont="1" applyAlignment="1">
      <alignment horizontal="left" indent="1"/>
    </xf>
    <xf numFmtId="173" fontId="29" fillId="0" borderId="0" xfId="0" applyNumberFormat="1" applyFont="1" applyAlignment="1">
      <alignment horizontal="center"/>
    </xf>
    <xf numFmtId="0" fontId="28" fillId="17" borderId="15" xfId="0" applyFont="1" applyFill="1" applyBorder="1" applyAlignment="1">
      <alignment horizontal="left"/>
    </xf>
    <xf numFmtId="173" fontId="28" fillId="17" borderId="15" xfId="0" applyNumberFormat="1" applyFont="1" applyFill="1" applyBorder="1" applyAlignment="1">
      <alignment horizontal="center"/>
    </xf>
    <xf numFmtId="165" fontId="12" fillId="0" borderId="0" xfId="1" applyNumberFormat="1" applyFont="1" applyFill="1"/>
    <xf numFmtId="165" fontId="12" fillId="0" borderId="5" xfId="1" applyNumberFormat="1" applyFont="1" applyBorder="1"/>
    <xf numFmtId="0" fontId="30" fillId="18" borderId="16" xfId="25" quotePrefix="1" applyNumberFormat="1" applyAlignment="1"/>
    <xf numFmtId="0" fontId="31" fillId="19" borderId="16" xfId="26" quotePrefix="1" applyNumberFormat="1" applyAlignment="1"/>
    <xf numFmtId="0" fontId="30" fillId="18" borderId="16" xfId="25" applyNumberFormat="1" applyAlignment="1"/>
    <xf numFmtId="0" fontId="32" fillId="20" borderId="16" xfId="27" quotePrefix="1" applyNumberFormat="1" applyAlignment="1">
      <alignment horizontal="right"/>
    </xf>
    <xf numFmtId="0" fontId="32" fillId="20" borderId="16" xfId="27" quotePrefix="1" applyNumberFormat="1" applyAlignment="1"/>
    <xf numFmtId="176" fontId="32" fillId="0" borderId="17" xfId="28" applyNumberFormat="1">
      <alignment horizontal="right" vertical="center"/>
    </xf>
    <xf numFmtId="177" fontId="32" fillId="0" borderId="18" xfId="28" applyNumberFormat="1" applyBorder="1">
      <alignment horizontal="right" vertical="center"/>
    </xf>
    <xf numFmtId="0" fontId="32" fillId="20" borderId="0" xfId="27" applyNumberFormat="1" applyBorder="1" applyAlignment="1"/>
    <xf numFmtId="0" fontId="32" fillId="20" borderId="16" xfId="27" applyNumberFormat="1" applyAlignment="1"/>
    <xf numFmtId="176" fontId="0" fillId="0" borderId="0" xfId="0" applyNumberFormat="1"/>
    <xf numFmtId="0" fontId="30" fillId="18" borderId="20" xfId="29" quotePrefix="1" applyNumberFormat="1" applyBorder="1" applyAlignment="1"/>
    <xf numFmtId="0" fontId="30" fillId="18" borderId="21" xfId="29" applyNumberFormat="1" applyBorder="1" applyAlignment="1"/>
    <xf numFmtId="0" fontId="30" fillId="18" borderId="22" xfId="29" applyNumberFormat="1" applyBorder="1" applyAlignment="1"/>
    <xf numFmtId="176" fontId="30" fillId="0" borderId="21" xfId="30" applyNumberFormat="1" applyBorder="1">
      <alignment horizontal="right" vertical="center"/>
    </xf>
    <xf numFmtId="177" fontId="30" fillId="0" borderId="22" xfId="30" applyNumberFormat="1" applyBorder="1">
      <alignment horizontal="right" vertical="center"/>
    </xf>
    <xf numFmtId="0" fontId="0" fillId="0" borderId="0" xfId="0" pivotButton="1"/>
    <xf numFmtId="0" fontId="10" fillId="0" borderId="0" xfId="0" applyFont="1"/>
    <xf numFmtId="0" fontId="10" fillId="0" borderId="2" xfId="0" applyFont="1" applyBorder="1"/>
    <xf numFmtId="37" fontId="12" fillId="0" borderId="2" xfId="31" applyFont="1" applyBorder="1" applyAlignment="1">
      <alignment horizontal="center" vertical="center" wrapText="1"/>
    </xf>
    <xf numFmtId="0" fontId="12" fillId="0" borderId="2" xfId="0" applyFont="1" applyBorder="1"/>
    <xf numFmtId="165" fontId="12" fillId="0" borderId="2" xfId="0" applyNumberFormat="1" applyFont="1" applyBorder="1"/>
    <xf numFmtId="10" fontId="12" fillId="0" borderId="2" xfId="24" applyNumberFormat="1" applyFont="1" applyFill="1" applyBorder="1"/>
    <xf numFmtId="9" fontId="12" fillId="0" borderId="0" xfId="0" applyNumberFormat="1" applyFont="1"/>
    <xf numFmtId="165" fontId="12" fillId="0" borderId="0" xfId="0" applyNumberFormat="1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3" fontId="12" fillId="0" borderId="0" xfId="0" applyNumberFormat="1" applyFont="1"/>
    <xf numFmtId="6" fontId="12" fillId="0" borderId="0" xfId="0" applyNumberFormat="1" applyFont="1"/>
    <xf numFmtId="0" fontId="12" fillId="0" borderId="0" xfId="0" quotePrefix="1" applyFont="1"/>
    <xf numFmtId="0" fontId="12" fillId="0" borderId="4" xfId="0" quotePrefix="1" applyFont="1" applyBorder="1"/>
    <xf numFmtId="3" fontId="12" fillId="0" borderId="4" xfId="0" applyNumberFormat="1" applyFont="1" applyBorder="1"/>
    <xf numFmtId="0" fontId="34" fillId="21" borderId="0" xfId="0" applyFont="1" applyFill="1" applyAlignment="1">
      <alignment horizontal="center"/>
    </xf>
    <xf numFmtId="0" fontId="34" fillId="0" borderId="0" xfId="0" applyFont="1"/>
    <xf numFmtId="165" fontId="0" fillId="0" borderId="0" xfId="32" applyNumberFormat="1" applyFont="1"/>
    <xf numFmtId="165" fontId="12" fillId="21" borderId="0" xfId="0" applyNumberFormat="1" applyFont="1" applyFill="1"/>
    <xf numFmtId="165" fontId="12" fillId="0" borderId="0" xfId="32" applyNumberFormat="1" applyFont="1" applyFill="1"/>
    <xf numFmtId="165" fontId="12" fillId="0" borderId="0" xfId="32" applyNumberFormat="1" applyFont="1" applyFill="1" applyBorder="1"/>
    <xf numFmtId="0" fontId="12" fillId="0" borderId="4" xfId="0" applyFont="1" applyBorder="1"/>
    <xf numFmtId="165" fontId="12" fillId="21" borderId="4" xfId="0" applyNumberFormat="1" applyFont="1" applyFill="1" applyBorder="1"/>
    <xf numFmtId="165" fontId="12" fillId="0" borderId="4" xfId="32" applyNumberFormat="1" applyFont="1" applyFill="1" applyBorder="1"/>
    <xf numFmtId="165" fontId="35" fillId="0" borderId="0" xfId="0" applyNumberFormat="1" applyFont="1"/>
    <xf numFmtId="9" fontId="12" fillId="21" borderId="0" xfId="24" applyFont="1" applyFill="1" applyBorder="1" applyAlignment="1">
      <alignment horizontal="center"/>
    </xf>
    <xf numFmtId="9" fontId="12" fillId="0" borderId="0" xfId="24" applyFont="1" applyFill="1"/>
    <xf numFmtId="9" fontId="12" fillId="0" borderId="0" xfId="24" applyFont="1" applyFill="1" applyBorder="1"/>
    <xf numFmtId="165" fontId="12" fillId="15" borderId="0" xfId="0" applyNumberFormat="1" applyFont="1" applyFill="1"/>
    <xf numFmtId="165" fontId="12" fillId="15" borderId="4" xfId="0" applyNumberFormat="1" applyFont="1" applyFill="1" applyBorder="1"/>
    <xf numFmtId="165" fontId="12" fillId="0" borderId="4" xfId="0" applyNumberFormat="1" applyFont="1" applyBorder="1"/>
    <xf numFmtId="10" fontId="12" fillId="0" borderId="0" xfId="24" applyNumberFormat="1" applyFont="1"/>
    <xf numFmtId="0" fontId="10" fillId="22" borderId="0" xfId="0" applyFont="1" applyFill="1"/>
    <xf numFmtId="0" fontId="12" fillId="22" borderId="0" xfId="0" applyFont="1" applyFill="1"/>
    <xf numFmtId="9" fontId="12" fillId="0" borderId="4" xfId="0" applyNumberFormat="1" applyFont="1" applyBorder="1"/>
    <xf numFmtId="0" fontId="12" fillId="0" borderId="23" xfId="0" applyFont="1" applyBorder="1" applyAlignment="1">
      <alignment horizontal="left" indent="1"/>
    </xf>
    <xf numFmtId="0" fontId="12" fillId="0" borderId="23" xfId="0" applyFont="1" applyBorder="1"/>
    <xf numFmtId="9" fontId="12" fillId="0" borderId="23" xfId="0" applyNumberFormat="1" applyFont="1" applyBorder="1"/>
    <xf numFmtId="3" fontId="12" fillId="0" borderId="23" xfId="0" applyNumberFormat="1" applyFont="1" applyBorder="1"/>
    <xf numFmtId="0" fontId="0" fillId="23" borderId="0" xfId="0" applyFill="1"/>
    <xf numFmtId="168" fontId="0" fillId="23" borderId="0" xfId="22" applyNumberFormat="1" applyFont="1" applyFill="1"/>
    <xf numFmtId="0" fontId="36" fillId="0" borderId="0" xfId="0" applyFont="1" applyAlignment="1">
      <alignment horizontal="center"/>
    </xf>
    <xf numFmtId="178" fontId="0" fillId="0" borderId="0" xfId="0" applyNumberFormat="1"/>
    <xf numFmtId="179" fontId="0" fillId="0" borderId="0" xfId="0" applyNumberFormat="1"/>
    <xf numFmtId="168" fontId="0" fillId="0" borderId="4" xfId="22" applyNumberFormat="1" applyFont="1" applyBorder="1"/>
    <xf numFmtId="165" fontId="0" fillId="0" borderId="4" xfId="32" applyNumberFormat="1" applyFont="1" applyBorder="1"/>
    <xf numFmtId="0" fontId="21" fillId="0" borderId="24" xfId="0" applyFont="1" applyBorder="1" applyAlignment="1">
      <alignment horizontal="right"/>
    </xf>
    <xf numFmtId="168" fontId="21" fillId="0" borderId="25" xfId="22" applyNumberFormat="1" applyFont="1" applyBorder="1" applyAlignment="1">
      <alignment horizontal="right"/>
    </xf>
    <xf numFmtId="165" fontId="21" fillId="0" borderId="25" xfId="32" applyNumberFormat="1" applyFont="1" applyBorder="1" applyAlignment="1">
      <alignment horizontal="right"/>
    </xf>
    <xf numFmtId="0" fontId="21" fillId="0" borderId="26" xfId="0" applyFont="1" applyBorder="1" applyAlignment="1">
      <alignment horizontal="right"/>
    </xf>
    <xf numFmtId="0" fontId="21" fillId="0" borderId="0" xfId="0" applyFont="1" applyAlignment="1">
      <alignment horizontal="left"/>
    </xf>
    <xf numFmtId="0" fontId="0" fillId="0" borderId="0" xfId="0" applyAlignment="1">
      <alignment horizontal="right" indent="1"/>
    </xf>
    <xf numFmtId="165" fontId="12" fillId="0" borderId="0" xfId="32" applyNumberFormat="1" applyFont="1"/>
    <xf numFmtId="0" fontId="10" fillId="0" borderId="0" xfId="3" applyFont="1">
      <alignment horizontal="left" vertical="center"/>
    </xf>
    <xf numFmtId="0" fontId="2" fillId="0" borderId="0" xfId="20"/>
    <xf numFmtId="0" fontId="12" fillId="0" borderId="0" xfId="20" applyFont="1"/>
    <xf numFmtId="10" fontId="10" fillId="0" borderId="0" xfId="24" applyNumberFormat="1" applyFont="1" applyFill="1"/>
    <xf numFmtId="0" fontId="10" fillId="0" borderId="0" xfId="20" applyFont="1"/>
    <xf numFmtId="0" fontId="12" fillId="0" borderId="0" xfId="20" applyFont="1" applyAlignment="1">
      <alignment horizontal="center"/>
    </xf>
    <xf numFmtId="165" fontId="10" fillId="0" borderId="0" xfId="1" applyNumberFormat="1" applyFont="1" applyFill="1"/>
    <xf numFmtId="43" fontId="12" fillId="0" borderId="0" xfId="1" applyFont="1" applyFill="1"/>
    <xf numFmtId="43" fontId="10" fillId="0" borderId="0" xfId="1" applyFont="1" applyFill="1"/>
    <xf numFmtId="0" fontId="15" fillId="0" borderId="0" xfId="20" applyFont="1"/>
    <xf numFmtId="3" fontId="12" fillId="0" borderId="0" xfId="20" applyNumberFormat="1" applyFont="1"/>
    <xf numFmtId="0" fontId="33" fillId="0" borderId="0" xfId="20" applyFont="1"/>
    <xf numFmtId="0" fontId="12" fillId="0" borderId="0" xfId="20" applyFont="1" applyAlignment="1">
      <alignment horizontal="left" indent="1"/>
    </xf>
    <xf numFmtId="0" fontId="38" fillId="0" borderId="0" xfId="20" applyFont="1" applyAlignment="1">
      <alignment horizontal="right"/>
    </xf>
    <xf numFmtId="10" fontId="12" fillId="0" borderId="4" xfId="24" applyNumberFormat="1" applyFont="1" applyFill="1" applyBorder="1"/>
    <xf numFmtId="0" fontId="12" fillId="0" borderId="0" xfId="20" applyFont="1" applyAlignment="1">
      <alignment horizontal="right"/>
    </xf>
    <xf numFmtId="10" fontId="12" fillId="0" borderId="0" xfId="20" applyNumberFormat="1" applyFont="1"/>
    <xf numFmtId="165" fontId="0" fillId="0" borderId="0" xfId="34" applyNumberFormat="1" applyFont="1"/>
    <xf numFmtId="0" fontId="38" fillId="0" borderId="0" xfId="20" applyFont="1"/>
    <xf numFmtId="165" fontId="0" fillId="0" borderId="0" xfId="34" applyNumberFormat="1" applyFont="1" applyBorder="1"/>
    <xf numFmtId="167" fontId="0" fillId="0" borderId="0" xfId="24" applyNumberFormat="1" applyFont="1"/>
    <xf numFmtId="0" fontId="9" fillId="0" borderId="5" xfId="20" applyFont="1" applyBorder="1"/>
    <xf numFmtId="44" fontId="40" fillId="0" borderId="5" xfId="22" applyFont="1" applyBorder="1"/>
    <xf numFmtId="168" fontId="39" fillId="0" borderId="5" xfId="22" applyNumberFormat="1" applyFont="1" applyBorder="1"/>
    <xf numFmtId="165" fontId="39" fillId="0" borderId="30" xfId="34" applyNumberFormat="1" applyFont="1" applyBorder="1"/>
    <xf numFmtId="0" fontId="40" fillId="0" borderId="5" xfId="20" applyFont="1" applyBorder="1"/>
    <xf numFmtId="0" fontId="37" fillId="0" borderId="0" xfId="20" applyFont="1"/>
    <xf numFmtId="0" fontId="9" fillId="0" borderId="0" xfId="20" applyFont="1"/>
    <xf numFmtId="44" fontId="38" fillId="25" borderId="0" xfId="22" applyFont="1" applyFill="1" applyBorder="1"/>
    <xf numFmtId="168" fontId="37" fillId="25" borderId="0" xfId="22" applyNumberFormat="1" applyFont="1" applyFill="1" applyBorder="1"/>
    <xf numFmtId="165" fontId="37" fillId="25" borderId="29" xfId="34" applyNumberFormat="1" applyFont="1" applyFill="1" applyBorder="1"/>
    <xf numFmtId="0" fontId="38" fillId="25" borderId="0" xfId="20" applyFont="1" applyFill="1" applyAlignment="1">
      <alignment horizontal="center"/>
    </xf>
    <xf numFmtId="0" fontId="38" fillId="0" borderId="4" xfId="20" applyFont="1" applyBorder="1"/>
    <xf numFmtId="44" fontId="38" fillId="0" borderId="0" xfId="22" applyFont="1" applyBorder="1"/>
    <xf numFmtId="168" fontId="37" fillId="0" borderId="0" xfId="22" applyNumberFormat="1" applyFont="1" applyBorder="1"/>
    <xf numFmtId="165" fontId="37" fillId="0" borderId="29" xfId="34" applyNumberFormat="1" applyFont="1" applyBorder="1"/>
    <xf numFmtId="0" fontId="38" fillId="0" borderId="0" xfId="20" applyFont="1" applyAlignment="1">
      <alignment horizontal="center"/>
    </xf>
    <xf numFmtId="4" fontId="2" fillId="0" borderId="0" xfId="20" applyNumberFormat="1"/>
    <xf numFmtId="173" fontId="39" fillId="24" borderId="0" xfId="22" applyNumberFormat="1" applyFont="1" applyFill="1" applyBorder="1" applyAlignment="1">
      <alignment horizontal="center" wrapText="1"/>
    </xf>
    <xf numFmtId="173" fontId="39" fillId="24" borderId="29" xfId="22" applyNumberFormat="1" applyFont="1" applyFill="1" applyBorder="1" applyAlignment="1">
      <alignment horizontal="center" wrapText="1"/>
    </xf>
    <xf numFmtId="173" fontId="39" fillId="24" borderId="0" xfId="22" applyNumberFormat="1" applyFont="1" applyFill="1" applyAlignment="1">
      <alignment horizontal="center" wrapText="1"/>
    </xf>
    <xf numFmtId="44" fontId="40" fillId="0" borderId="0" xfId="22" applyFont="1" applyBorder="1"/>
    <xf numFmtId="168" fontId="39" fillId="0" borderId="0" xfId="22" applyNumberFormat="1" applyFont="1" applyBorder="1"/>
    <xf numFmtId="165" fontId="39" fillId="0" borderId="29" xfId="34" applyNumberFormat="1" applyFont="1" applyBorder="1"/>
    <xf numFmtId="0" fontId="40" fillId="0" borderId="0" xfId="20" applyFont="1"/>
    <xf numFmtId="44" fontId="38" fillId="0" borderId="4" xfId="22" applyFont="1" applyBorder="1"/>
    <xf numFmtId="168" fontId="37" fillId="0" borderId="4" xfId="22" applyNumberFormat="1" applyFont="1" applyBorder="1"/>
    <xf numFmtId="165" fontId="37" fillId="0" borderId="28" xfId="34" applyNumberFormat="1" applyFont="1" applyBorder="1"/>
    <xf numFmtId="0" fontId="38" fillId="0" borderId="4" xfId="20" applyFont="1" applyBorder="1" applyAlignment="1">
      <alignment horizontal="center"/>
    </xf>
    <xf numFmtId="168" fontId="37" fillId="0" borderId="0" xfId="22" applyNumberFormat="1" applyFont="1" applyFill="1" applyBorder="1"/>
    <xf numFmtId="165" fontId="37" fillId="0" borderId="29" xfId="34" applyNumberFormat="1" applyFont="1" applyFill="1" applyBorder="1"/>
    <xf numFmtId="165" fontId="39" fillId="0" borderId="0" xfId="34" applyNumberFormat="1" applyFont="1" applyBorder="1" applyAlignment="1"/>
    <xf numFmtId="168" fontId="37" fillId="0" borderId="4" xfId="22" applyNumberFormat="1" applyFont="1" applyFill="1" applyBorder="1"/>
    <xf numFmtId="165" fontId="37" fillId="0" borderId="28" xfId="34" applyNumberFormat="1" applyFont="1" applyFill="1" applyBorder="1"/>
    <xf numFmtId="0" fontId="8" fillId="0" borderId="0" xfId="20" applyFont="1"/>
    <xf numFmtId="44" fontId="41" fillId="0" borderId="0" xfId="22" applyFont="1" applyBorder="1"/>
    <xf numFmtId="168" fontId="41" fillId="0" borderId="0" xfId="22" applyNumberFormat="1" applyFont="1" applyFill="1" applyBorder="1"/>
    <xf numFmtId="165" fontId="41" fillId="0" borderId="29" xfId="34" applyNumberFormat="1" applyFont="1" applyFill="1" applyBorder="1"/>
    <xf numFmtId="0" fontId="41" fillId="0" borderId="0" xfId="20" applyFont="1" applyAlignment="1">
      <alignment horizontal="center"/>
    </xf>
    <xf numFmtId="43" fontId="2" fillId="0" borderId="0" xfId="20" applyNumberFormat="1"/>
    <xf numFmtId="0" fontId="2" fillId="0" borderId="27" xfId="20" applyBorder="1" applyAlignment="1">
      <alignment horizontal="center"/>
    </xf>
    <xf numFmtId="0" fontId="2" fillId="0" borderId="28" xfId="20" applyBorder="1" applyAlignment="1">
      <alignment horizontal="left" indent="1"/>
    </xf>
    <xf numFmtId="0" fontId="2" fillId="0" borderId="13" xfId="20" applyBorder="1" applyAlignment="1">
      <alignment horizontal="center"/>
    </xf>
    <xf numFmtId="0" fontId="2" fillId="0" borderId="29" xfId="20" applyBorder="1" applyAlignment="1">
      <alignment horizontal="left" indent="1"/>
    </xf>
    <xf numFmtId="44" fontId="38" fillId="0" borderId="0" xfId="22" applyFont="1" applyFill="1" applyBorder="1"/>
    <xf numFmtId="0" fontId="2" fillId="0" borderId="31" xfId="20" applyBorder="1"/>
    <xf numFmtId="0" fontId="21" fillId="0" borderId="30" xfId="20" applyFont="1" applyBorder="1"/>
    <xf numFmtId="4" fontId="12" fillId="0" borderId="0" xfId="35" applyNumberFormat="1" applyFont="1"/>
    <xf numFmtId="0" fontId="12" fillId="0" borderId="0" xfId="35" applyFont="1"/>
    <xf numFmtId="10" fontId="10" fillId="0" borderId="5" xfId="24" applyNumberFormat="1" applyFont="1" applyFill="1" applyBorder="1"/>
    <xf numFmtId="165" fontId="38" fillId="0" borderId="0" xfId="34" applyNumberFormat="1" applyFont="1" applyBorder="1"/>
    <xf numFmtId="172" fontId="38" fillId="0" borderId="0" xfId="34" applyNumberFormat="1" applyFont="1" applyBorder="1"/>
    <xf numFmtId="173" fontId="38" fillId="0" borderId="0" xfId="33" applyNumberFormat="1" applyFont="1" applyBorder="1"/>
    <xf numFmtId="172" fontId="38" fillId="0" borderId="0" xfId="20" applyNumberFormat="1" applyFont="1"/>
    <xf numFmtId="9" fontId="38" fillId="0" borderId="0" xfId="24" applyFont="1" applyBorder="1"/>
    <xf numFmtId="0" fontId="38" fillId="0" borderId="2" xfId="20" applyFont="1" applyBorder="1" applyAlignment="1">
      <alignment horizontal="center"/>
    </xf>
    <xf numFmtId="165" fontId="38" fillId="0" borderId="2" xfId="34" applyNumberFormat="1" applyFont="1" applyFill="1" applyBorder="1" applyAlignment="1">
      <alignment horizontal="center"/>
    </xf>
    <xf numFmtId="172" fontId="38" fillId="0" borderId="2" xfId="34" applyNumberFormat="1" applyFont="1" applyFill="1" applyBorder="1" applyAlignment="1">
      <alignment horizontal="center"/>
    </xf>
    <xf numFmtId="173" fontId="38" fillId="0" borderId="2" xfId="33" applyNumberFormat="1" applyFont="1" applyFill="1" applyBorder="1" applyAlignment="1">
      <alignment horizontal="center" wrapText="1"/>
    </xf>
    <xf numFmtId="0" fontId="38" fillId="0" borderId="29" xfId="20" applyFont="1" applyBorder="1"/>
    <xf numFmtId="168" fontId="38" fillId="0" borderId="0" xfId="33" applyNumberFormat="1" applyFont="1" applyBorder="1"/>
    <xf numFmtId="44" fontId="38" fillId="0" borderId="0" xfId="33" applyFont="1" applyBorder="1"/>
    <xf numFmtId="9" fontId="38" fillId="0" borderId="13" xfId="24" applyFont="1" applyBorder="1"/>
    <xf numFmtId="0" fontId="38" fillId="0" borderId="28" xfId="20" applyFont="1" applyBorder="1"/>
    <xf numFmtId="165" fontId="38" fillId="0" borderId="4" xfId="34" applyNumberFormat="1" applyFont="1" applyBorder="1"/>
    <xf numFmtId="168" fontId="38" fillId="0" borderId="4" xfId="33" applyNumberFormat="1" applyFont="1" applyBorder="1"/>
    <xf numFmtId="44" fontId="38" fillId="0" borderId="4" xfId="33" applyFont="1" applyBorder="1"/>
    <xf numFmtId="9" fontId="38" fillId="0" borderId="27" xfId="24" applyFont="1" applyBorder="1"/>
    <xf numFmtId="165" fontId="40" fillId="0" borderId="0" xfId="34" applyNumberFormat="1" applyFont="1" applyFill="1" applyBorder="1"/>
    <xf numFmtId="168" fontId="40" fillId="0" borderId="0" xfId="33" applyNumberFormat="1" applyFont="1" applyFill="1" applyBorder="1"/>
    <xf numFmtId="9" fontId="40" fillId="0" borderId="0" xfId="24" applyFont="1" applyFill="1" applyBorder="1"/>
    <xf numFmtId="180" fontId="12" fillId="0" borderId="0" xfId="1" applyNumberFormat="1" applyFont="1" applyFill="1"/>
    <xf numFmtId="0" fontId="42" fillId="0" borderId="0" xfId="20" applyFont="1" applyAlignment="1">
      <alignment vertical="center"/>
    </xf>
    <xf numFmtId="6" fontId="42" fillId="0" borderId="0" xfId="20" quotePrefix="1" applyNumberFormat="1" applyFont="1" applyAlignment="1">
      <alignment vertical="center"/>
    </xf>
    <xf numFmtId="165" fontId="42" fillId="0" borderId="0" xfId="1" applyNumberFormat="1" applyFont="1" applyFill="1" applyAlignment="1">
      <alignment vertical="center"/>
    </xf>
    <xf numFmtId="43" fontId="42" fillId="0" borderId="0" xfId="1" applyFont="1" applyFill="1" applyAlignment="1">
      <alignment vertical="center"/>
    </xf>
    <xf numFmtId="0" fontId="43" fillId="0" borderId="0" xfId="20" applyFont="1" applyAlignment="1">
      <alignment vertical="center"/>
    </xf>
    <xf numFmtId="181" fontId="42" fillId="0" borderId="0" xfId="24" applyNumberFormat="1" applyFont="1" applyFill="1" applyAlignment="1">
      <alignment vertical="center"/>
    </xf>
    <xf numFmtId="43" fontId="42" fillId="0" borderId="4" xfId="1" applyFont="1" applyFill="1" applyBorder="1" applyAlignment="1">
      <alignment vertical="center"/>
    </xf>
    <xf numFmtId="0" fontId="35" fillId="0" borderId="0" xfId="0" applyFont="1" applyAlignment="1">
      <alignment horizontal="center" wrapText="1"/>
    </xf>
    <xf numFmtId="9" fontId="12" fillId="0" borderId="0" xfId="2" applyFont="1" applyFill="1"/>
    <xf numFmtId="41" fontId="12" fillId="0" borderId="0" xfId="0" applyNumberFormat="1" applyFont="1" applyAlignment="1">
      <alignment horizontal="center"/>
    </xf>
    <xf numFmtId="0" fontId="12" fillId="8" borderId="0" xfId="0" applyFont="1" applyFill="1"/>
    <xf numFmtId="49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0" fontId="44" fillId="9" borderId="9" xfId="0" applyFont="1" applyFill="1" applyBorder="1"/>
    <xf numFmtId="0" fontId="3" fillId="0" borderId="0" xfId="0" applyFont="1" applyAlignment="1">
      <alignment horizontal="left"/>
    </xf>
    <xf numFmtId="169" fontId="3" fillId="0" borderId="0" xfId="0" applyNumberFormat="1" applyFont="1"/>
    <xf numFmtId="43" fontId="3" fillId="10" borderId="0" xfId="0" applyNumberFormat="1" applyFont="1" applyFill="1"/>
    <xf numFmtId="43" fontId="3" fillId="0" borderId="0" xfId="0" applyNumberFormat="1" applyFont="1"/>
    <xf numFmtId="0" fontId="3" fillId="10" borderId="0" xfId="0" applyFont="1" applyFill="1"/>
    <xf numFmtId="165" fontId="12" fillId="5" borderId="0" xfId="1" applyNumberFormat="1" applyFont="1" applyFill="1"/>
    <xf numFmtId="0" fontId="3" fillId="0" borderId="0" xfId="0" applyFont="1" applyAlignment="1">
      <alignment vertical="center"/>
    </xf>
    <xf numFmtId="0" fontId="3" fillId="7" borderId="0" xfId="0" applyFont="1" applyFill="1" applyAlignment="1">
      <alignment horizontal="left"/>
    </xf>
    <xf numFmtId="169" fontId="3" fillId="7" borderId="0" xfId="0" applyNumberFormat="1" applyFont="1" applyFill="1"/>
    <xf numFmtId="0" fontId="3" fillId="7" borderId="0" xfId="0" applyFont="1" applyFill="1" applyAlignment="1">
      <alignment horizontal="left" indent="1"/>
    </xf>
    <xf numFmtId="165" fontId="12" fillId="4" borderId="0" xfId="1" applyNumberFormat="1" applyFont="1" applyFill="1"/>
    <xf numFmtId="0" fontId="3" fillId="11" borderId="0" xfId="0" applyFont="1" applyFill="1" applyAlignment="1">
      <alignment horizontal="left" indent="1"/>
    </xf>
    <xf numFmtId="169" fontId="3" fillId="11" borderId="0" xfId="0" applyNumberFormat="1" applyFont="1" applyFill="1"/>
    <xf numFmtId="0" fontId="3" fillId="11" borderId="0" xfId="0" applyFont="1" applyFill="1"/>
    <xf numFmtId="0" fontId="44" fillId="9" borderId="10" xfId="0" applyFont="1" applyFill="1" applyBorder="1" applyAlignment="1">
      <alignment horizontal="left"/>
    </xf>
    <xf numFmtId="169" fontId="44" fillId="9" borderId="10" xfId="0" applyNumberFormat="1" applyFont="1" applyFill="1" applyBorder="1"/>
    <xf numFmtId="43" fontId="3" fillId="10" borderId="4" xfId="0" applyNumberFormat="1" applyFont="1" applyFill="1" applyBorder="1"/>
    <xf numFmtId="44" fontId="12" fillId="0" borderId="0" xfId="22" applyFont="1" applyFill="1"/>
    <xf numFmtId="0" fontId="12" fillId="0" borderId="0" xfId="0" applyFont="1" applyAlignment="1">
      <alignment horizontal="left"/>
    </xf>
    <xf numFmtId="3" fontId="12" fillId="6" borderId="0" xfId="0" applyNumberFormat="1" applyFont="1" applyFill="1"/>
    <xf numFmtId="9" fontId="12" fillId="6" borderId="0" xfId="0" applyNumberFormat="1" applyFont="1" applyFill="1"/>
    <xf numFmtId="17" fontId="12" fillId="6" borderId="0" xfId="0" applyNumberFormat="1" applyFont="1" applyFill="1" applyAlignment="1">
      <alignment horizontal="left"/>
    </xf>
    <xf numFmtId="165" fontId="12" fillId="0" borderId="5" xfId="0" applyNumberFormat="1" applyFont="1" applyBorder="1"/>
    <xf numFmtId="165" fontId="15" fillId="0" borderId="0" xfId="1" applyNumberFormat="1" applyFont="1"/>
    <xf numFmtId="167" fontId="12" fillId="0" borderId="0" xfId="2" applyNumberFormat="1" applyFont="1" applyFill="1"/>
    <xf numFmtId="167" fontId="12" fillId="0" borderId="0" xfId="0" applyNumberFormat="1" applyFont="1"/>
    <xf numFmtId="17" fontId="12" fillId="0" borderId="0" xfId="0" applyNumberFormat="1" applyFont="1"/>
    <xf numFmtId="165" fontId="12" fillId="23" borderId="0" xfId="1" applyNumberFormat="1" applyFont="1" applyFill="1"/>
    <xf numFmtId="0" fontId="15" fillId="0" borderId="0" xfId="0" applyFont="1"/>
    <xf numFmtId="171" fontId="12" fillId="0" borderId="0" xfId="0" applyNumberFormat="1" applyFont="1"/>
    <xf numFmtId="171" fontId="12" fillId="0" borderId="5" xfId="0" applyNumberFormat="1" applyFont="1" applyBorder="1"/>
    <xf numFmtId="171" fontId="15" fillId="0" borderId="0" xfId="1" applyNumberFormat="1" applyFont="1"/>
    <xf numFmtId="171" fontId="12" fillId="23" borderId="0" xfId="1" applyNumberFormat="1" applyFont="1" applyFill="1"/>
    <xf numFmtId="171" fontId="10" fillId="0" borderId="5" xfId="1" applyNumberFormat="1" applyFont="1" applyBorder="1"/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3" fontId="12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3" fontId="10" fillId="0" borderId="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49" fontId="2" fillId="12" borderId="11" xfId="0" applyNumberFormat="1" applyFont="1" applyFill="1" applyBorder="1" applyAlignment="1">
      <alignment wrapText="1"/>
    </xf>
    <xf numFmtId="4" fontId="2" fillId="13" borderId="12" xfId="0" applyNumberFormat="1" applyFont="1" applyFill="1" applyBorder="1"/>
    <xf numFmtId="0" fontId="47" fillId="14" borderId="9" xfId="0" applyFont="1" applyFill="1" applyBorder="1"/>
    <xf numFmtId="0" fontId="48" fillId="6" borderId="0" xfId="0" applyFont="1" applyFill="1"/>
    <xf numFmtId="43" fontId="3" fillId="7" borderId="0" xfId="0" applyNumberFormat="1" applyFont="1" applyFill="1"/>
    <xf numFmtId="0" fontId="3" fillId="6" borderId="0" xfId="0" applyFont="1" applyFill="1"/>
    <xf numFmtId="43" fontId="44" fillId="9" borderId="10" xfId="0" applyNumberFormat="1" applyFont="1" applyFill="1" applyBorder="1"/>
    <xf numFmtId="43" fontId="3" fillId="0" borderId="4" xfId="0" applyNumberFormat="1" applyFont="1" applyBorder="1"/>
    <xf numFmtId="0" fontId="44" fillId="9" borderId="9" xfId="0" applyFont="1" applyFill="1" applyBorder="1" applyAlignment="1">
      <alignment horizontal="center"/>
    </xf>
    <xf numFmtId="0" fontId="12" fillId="6" borderId="0" xfId="0" applyFont="1" applyFill="1"/>
    <xf numFmtId="165" fontId="3" fillId="0" borderId="0" xfId="0" applyNumberFormat="1" applyFont="1" applyAlignment="1">
      <alignment horizontal="center"/>
    </xf>
    <xf numFmtId="166" fontId="12" fillId="6" borderId="0" xfId="1" applyNumberFormat="1" applyFont="1" applyFill="1"/>
    <xf numFmtId="165" fontId="44" fillId="9" borderId="10" xfId="0" applyNumberFormat="1" applyFont="1" applyFill="1" applyBorder="1" applyAlignment="1">
      <alignment horizontal="center"/>
    </xf>
    <xf numFmtId="168" fontId="12" fillId="0" borderId="5" xfId="22" applyNumberFormat="1" applyFont="1" applyFill="1" applyBorder="1"/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6" xfId="0" applyFont="1" applyBorder="1" applyAlignment="1">
      <alignment horizontal="center" vertical="center" wrapText="1"/>
    </xf>
    <xf numFmtId="165" fontId="38" fillId="0" borderId="0" xfId="32" applyNumberFormat="1" applyFont="1" applyFill="1"/>
    <xf numFmtId="174" fontId="12" fillId="0" borderId="2" xfId="1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7" xfId="35" applyFont="1" applyBorder="1" applyAlignment="1">
      <alignment horizontal="center"/>
    </xf>
    <xf numFmtId="0" fontId="12" fillId="0" borderId="23" xfId="35" applyFont="1" applyBorder="1" applyAlignment="1">
      <alignment horizontal="center"/>
    </xf>
    <xf numFmtId="0" fontId="12" fillId="0" borderId="8" xfId="35" applyFont="1" applyBorder="1" applyAlignment="1">
      <alignment horizontal="center"/>
    </xf>
  </cellXfs>
  <cellStyles count="36">
    <cellStyle name="Calculation 2" xfId="8" xr:uid="{2CCC1703-2B34-419B-8C94-D9C1A2C3BB06}"/>
    <cellStyle name="Comma" xfId="1" builtinId="3"/>
    <cellStyle name="Comma 2" xfId="32" xr:uid="{CE762EFA-9C9B-4568-AA93-5A71042DAE36}"/>
    <cellStyle name="Comma 4" xfId="34" xr:uid="{0D529AC2-10C5-4A3D-AD02-DEA0D823C102}"/>
    <cellStyle name="Currency" xfId="22" builtinId="4"/>
    <cellStyle name="Currency 2" xfId="17" xr:uid="{29C6AF4A-9D68-4B0E-8F96-83A5DBBA0B4C}"/>
    <cellStyle name="Currency 2 2" xfId="33" xr:uid="{ED3B5497-FE54-4BFB-86FC-962CE5D0F4DF}"/>
    <cellStyle name="Heading 2 2" xfId="9" xr:uid="{E89F98CA-4416-4A0A-8C0B-38424A6E6968}"/>
    <cellStyle name="Hyperlink 2" xfId="12" xr:uid="{AF1AAFC8-F32B-4020-8F4E-ECCC2F02BCBB}"/>
    <cellStyle name="Hyperlink 2 2" xfId="13" xr:uid="{84E3892D-4F96-40B3-ACC4-629ADA4717B1}"/>
    <cellStyle name="Input Cells" xfId="6" xr:uid="{0D9D8380-9057-428D-9921-F40AC49E182E}"/>
    <cellStyle name="Normal" xfId="0" builtinId="0"/>
    <cellStyle name="Normal 15" xfId="14" xr:uid="{143A2505-FDA3-4997-84B9-747DE012F365}"/>
    <cellStyle name="Normal 2" xfId="11" xr:uid="{2C004740-4A9C-40B3-A4B8-9AB4868B5E29}"/>
    <cellStyle name="Normal 2 2" xfId="18" xr:uid="{338B3BE6-DDBD-4DF4-9CC0-3CC74BF324DD}"/>
    <cellStyle name="Normal 2 2 2" xfId="35" xr:uid="{7DDE4A0F-11CE-4B0F-8F0F-0DF771A0AD0B}"/>
    <cellStyle name="Normal 3" xfId="10" xr:uid="{40C094B7-9DAD-45CA-968F-A7827E25B3EE}"/>
    <cellStyle name="Normal 3 2" xfId="20" xr:uid="{876D0DB9-4F94-4040-B064-96E810AB3014}"/>
    <cellStyle name="Normal 4" xfId="4" xr:uid="{4A933374-8AA0-4797-A516-FB3F212AAB5B}"/>
    <cellStyle name="Normal 4 11" xfId="23" xr:uid="{2484C6C2-DA26-473F-96AF-56EF0434C361}"/>
    <cellStyle name="Normal 5" xfId="15" xr:uid="{0E5F0F08-845F-4A83-BE1B-4302C8683F36}"/>
    <cellStyle name="Normal 5 2" xfId="19" xr:uid="{8EB5FECF-6860-4163-8263-54AA53A94CBB}"/>
    <cellStyle name="Normal 6" xfId="16" xr:uid="{75CDFB6E-4A77-4E8D-BDA8-6EBED1968AE5}"/>
    <cellStyle name="Normal 7" xfId="21" xr:uid="{B3F8D422-F7A2-4EFB-8FA3-F6402A309CB9}"/>
    <cellStyle name="Normal_Empire Data" xfId="31" xr:uid="{E0AD67F1-BB90-4738-A020-45C9E793345E}"/>
    <cellStyle name="Percent" xfId="2" builtinId="5"/>
    <cellStyle name="Percent 2" xfId="24" xr:uid="{A64A1F2D-0F9F-4BC2-A24F-BADF0B5A7786}"/>
    <cellStyle name="Percent 3" xfId="7" xr:uid="{EC9392AA-FA7F-4CB7-960D-B2F6655EB99A}"/>
    <cellStyle name="SAPDataCell" xfId="28" xr:uid="{47337C6A-D5FC-4E64-982E-1BC3131FC60B}"/>
    <cellStyle name="SAPDataTotalCell" xfId="30" xr:uid="{9D1D1182-ECB9-49F3-8E63-D8C689FA3732}"/>
    <cellStyle name="SAPDimensionCell" xfId="25" xr:uid="{9E0F5781-A3F1-45F1-91C1-0B27C62663E0}"/>
    <cellStyle name="SAPHierarchyCell0" xfId="26" xr:uid="{B8715B00-C5ED-402F-BB0D-CD0183819133}"/>
    <cellStyle name="SAPMemberCell" xfId="27" xr:uid="{7BD651DB-371F-49AC-A6EE-AC6905C51CC3}"/>
    <cellStyle name="SAPMemberTotalCell" xfId="29" xr:uid="{B704EB3C-F151-4FFE-BC69-FD197E497D25}"/>
    <cellStyle name="Title: Minor" xfId="5" xr:uid="{E2704968-CE47-4348-B882-504FF38EA7CF}"/>
    <cellStyle name="Title: Worksheet" xfId="3" xr:uid="{3B56C9BD-202B-4201-A338-BD230333003D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</xdr:col>
      <xdr:colOff>2101958</xdr:colOff>
      <xdr:row>63</xdr:row>
      <xdr:rowOff>147337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36213DC-986D-2A48-8AAF-761F1D90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2140" y="701040"/>
          <a:ext cx="2101958" cy="33021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triumeconcom.sharepoint.com/sites/0674_PeoplesNaturalGas2026RateCase/Shared%20Documents/General/Atrium%20Analyses/COSA/Special%20Studies/Late%20Payments/Forfeited%20Discounts%20Deta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c4980" refreshedDate="46085.498986574072" createdVersion="8" refreshedVersion="8" minRefreshableVersion="3" recordCount="51" xr:uid="{BB922684-F009-4268-A9E6-C410FAFB2C28}">
  <cacheSource type="worksheet">
    <worksheetSource ref="A2:G53" sheet="BW" r:id="rId2"/>
  </cacheSource>
  <cacheFields count="7">
    <cacheField name="G/L Account" numFmtId="0">
      <sharedItems containsBlank="1"/>
    </cacheField>
    <cacheField name="GL Description" numFmtId="0">
      <sharedItems containsBlank="1"/>
    </cacheField>
    <cacheField name="Rate Category" numFmtId="0">
      <sharedItems/>
    </cacheField>
    <cacheField name="$" numFmtId="176">
      <sharedItems containsSemiMixedTypes="0" containsString="0" containsNumber="1" minValue="-17628.099999999999" maxValue="4257931.01"/>
    </cacheField>
    <cacheField name="MCF" numFmtId="177">
      <sharedItems containsSemiMixedTypes="0" containsString="0" containsNumber="1" containsInteger="1" minValue="0" maxValue="0"/>
    </cacheField>
    <cacheField name="R/C/I" numFmtId="0">
      <sharedItems count="3">
        <s v="Commercial"/>
        <s v="Industrial"/>
        <s v="Residential"/>
      </sharedItems>
    </cacheField>
    <cacheField name="Size" numFmtId="0">
      <sharedItems count="4">
        <s v="SGS"/>
        <s v="LGS"/>
        <s v="MGS"/>
        <s v="R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s v="4115010"/>
    <s v="Forfeit Disc-Gas"/>
    <s v="COM &amp; IND GAS LIGHTS - POOLING"/>
    <n v="6.73"/>
    <n v="0"/>
    <x v="0"/>
    <x v="0"/>
  </r>
  <r>
    <m/>
    <m/>
    <s v="COM &amp; IND GAS LIGHTS - RETAIL"/>
    <n v="30.46"/>
    <n v="0"/>
    <x v="0"/>
    <x v="0"/>
  </r>
  <r>
    <m/>
    <m/>
    <s v="COM LGS POOLING 100,000 - 199,999"/>
    <n v="349.92"/>
    <n v="0"/>
    <x v="0"/>
    <x v="1"/>
  </r>
  <r>
    <m/>
    <m/>
    <s v="COM LGS POOLING 200,000 - 749,999"/>
    <n v="-1478.98"/>
    <n v="0"/>
    <x v="0"/>
    <x v="1"/>
  </r>
  <r>
    <m/>
    <m/>
    <s v="COM LGS POOLING 25,000 - 49,999"/>
    <n v="17501.509999999998"/>
    <n v="0"/>
    <x v="0"/>
    <x v="1"/>
  </r>
  <r>
    <m/>
    <m/>
    <s v="COM LGS POOLING 50,000 - 99,999"/>
    <n v="7911.69"/>
    <n v="0"/>
    <x v="0"/>
    <x v="1"/>
  </r>
  <r>
    <m/>
    <m/>
    <s v="COM LGS RETAIL 25,000 - 49,999"/>
    <n v="9796.4699999999993"/>
    <n v="0"/>
    <x v="0"/>
    <x v="1"/>
  </r>
  <r>
    <m/>
    <m/>
    <s v="COM LGS RETAIL 50,000 - 99,999"/>
    <n v="50.94"/>
    <n v="0"/>
    <x v="0"/>
    <x v="1"/>
  </r>
  <r>
    <m/>
    <m/>
    <s v="COM MGS POOLING 1,000-2,499"/>
    <n v="22636.43"/>
    <n v="0"/>
    <x v="0"/>
    <x v="2"/>
  </r>
  <r>
    <m/>
    <m/>
    <s v="COM MGS POOLING 2,500-24,999"/>
    <n v="52420.97"/>
    <n v="0"/>
    <x v="0"/>
    <x v="2"/>
  </r>
  <r>
    <m/>
    <m/>
    <s v="COM MGS RETAIL 1,000-2,499"/>
    <n v="68952.03"/>
    <n v="0"/>
    <x v="0"/>
    <x v="2"/>
  </r>
  <r>
    <m/>
    <m/>
    <s v="COM MGS RETAIL 2,500-24,999"/>
    <n v="29141.97"/>
    <n v="0"/>
    <x v="0"/>
    <x v="2"/>
  </r>
  <r>
    <m/>
    <m/>
    <s v="COM SGS POOLING 0 - 499"/>
    <n v="26279.65"/>
    <n v="0"/>
    <x v="0"/>
    <x v="0"/>
  </r>
  <r>
    <m/>
    <m/>
    <s v="COM SGS POOLING 500 - 999"/>
    <n v="18862.55"/>
    <n v="0"/>
    <x v="0"/>
    <x v="0"/>
  </r>
  <r>
    <m/>
    <m/>
    <s v="COM SGS RETAIL 0-499"/>
    <n v="235078.33"/>
    <n v="0"/>
    <x v="0"/>
    <x v="0"/>
  </r>
  <r>
    <m/>
    <m/>
    <s v="COM SGS RETAIL 500-999"/>
    <n v="57724.45"/>
    <n v="0"/>
    <x v="0"/>
    <x v="0"/>
  </r>
  <r>
    <m/>
    <m/>
    <s v="COMM LGS POOLING 25,000 - 49,999 - PTWP"/>
    <n v="432.05"/>
    <n v="0"/>
    <x v="0"/>
    <x v="1"/>
  </r>
  <r>
    <m/>
    <m/>
    <s v="COMM LGS POOLING 50,000 - 99,999 - PTWP"/>
    <n v="2216.6"/>
    <n v="0"/>
    <x v="0"/>
    <x v="1"/>
  </r>
  <r>
    <m/>
    <m/>
    <s v="COMM MGS POOLING 1,000-2,499 - PTWP"/>
    <n v="1653.28"/>
    <n v="0"/>
    <x v="0"/>
    <x v="2"/>
  </r>
  <r>
    <m/>
    <m/>
    <s v="COMM MGS POOLING 2,500-24,999 - PTWP"/>
    <n v="3758.07"/>
    <n v="0"/>
    <x v="0"/>
    <x v="2"/>
  </r>
  <r>
    <m/>
    <m/>
    <s v="COMM MGS RETAIL 1000-2499 - PTWP"/>
    <n v="5752.55"/>
    <n v="0"/>
    <x v="0"/>
    <x v="2"/>
  </r>
  <r>
    <m/>
    <m/>
    <s v="COMM MGS RETAIL 2500-24999 - PTWP"/>
    <n v="6530.72"/>
    <n v="0"/>
    <x v="0"/>
    <x v="2"/>
  </r>
  <r>
    <m/>
    <m/>
    <s v="COMM SGS POOLING 0-499 - PTWP"/>
    <n v="753"/>
    <n v="0"/>
    <x v="0"/>
    <x v="0"/>
  </r>
  <r>
    <m/>
    <m/>
    <s v="COMM SGS POOLING 500-999 - PTWP"/>
    <n v="394.03"/>
    <n v="0"/>
    <x v="0"/>
    <x v="0"/>
  </r>
  <r>
    <m/>
    <m/>
    <s v="COMM SGS RETAIL 0-499 - PTWP"/>
    <n v="16631.55"/>
    <n v="0"/>
    <x v="0"/>
    <x v="0"/>
  </r>
  <r>
    <m/>
    <m/>
    <s v="COMM SGS RETAIL 500-999 - PTWP"/>
    <n v="4286.6400000000003"/>
    <n v="0"/>
    <x v="0"/>
    <x v="0"/>
  </r>
  <r>
    <m/>
    <m/>
    <s v="IND LGS POOLING 100,000 - 199,999"/>
    <n v="19845.98"/>
    <n v="0"/>
    <x v="1"/>
    <x v="1"/>
  </r>
  <r>
    <m/>
    <m/>
    <s v="IND LGS POOLING 200,000 - 749,999"/>
    <n v="6648.41"/>
    <n v="0"/>
    <x v="1"/>
    <x v="1"/>
  </r>
  <r>
    <m/>
    <m/>
    <s v="IND LGS POOLING 25,000 - 49,999"/>
    <n v="8858.0400000000009"/>
    <n v="0"/>
    <x v="1"/>
    <x v="1"/>
  </r>
  <r>
    <m/>
    <m/>
    <s v="IND LGS POOLING 50,000 - 99,999"/>
    <n v="10388.82"/>
    <n v="0"/>
    <x v="1"/>
    <x v="1"/>
  </r>
  <r>
    <m/>
    <m/>
    <s v="IND LGS POOLING 750,000 - 1,999,999"/>
    <n v="696.26"/>
    <n v="0"/>
    <x v="1"/>
    <x v="1"/>
  </r>
  <r>
    <m/>
    <m/>
    <s v="IND LGS RETAIL 25,000 - 49,999"/>
    <n v="41.01"/>
    <n v="0"/>
    <x v="1"/>
    <x v="1"/>
  </r>
  <r>
    <m/>
    <m/>
    <s v="IND LGS RETAIL 750,000 - 1,999,999"/>
    <n v="105.28"/>
    <n v="0"/>
    <x v="1"/>
    <x v="1"/>
  </r>
  <r>
    <m/>
    <m/>
    <s v="IND MGS POOLING 1,000-2,499"/>
    <n v="345.61"/>
    <n v="0"/>
    <x v="1"/>
    <x v="2"/>
  </r>
  <r>
    <m/>
    <m/>
    <s v="IND MGS POOLING 2,500-24,999"/>
    <n v="8427.48"/>
    <n v="0"/>
    <x v="1"/>
    <x v="2"/>
  </r>
  <r>
    <m/>
    <m/>
    <s v="IND MGS RETAIL 1,000-2,499"/>
    <n v="486.02"/>
    <n v="0"/>
    <x v="1"/>
    <x v="2"/>
  </r>
  <r>
    <m/>
    <m/>
    <s v="IND MGS RETAIL 2,500-24,999"/>
    <n v="4079.88"/>
    <n v="0"/>
    <x v="1"/>
    <x v="2"/>
  </r>
  <r>
    <m/>
    <m/>
    <s v="IND SGS POOLING 0 - 499"/>
    <n v="300.95"/>
    <n v="0"/>
    <x v="1"/>
    <x v="0"/>
  </r>
  <r>
    <m/>
    <m/>
    <s v="IND SGS POOLING 500 - 999"/>
    <n v="-5.09"/>
    <n v="0"/>
    <x v="1"/>
    <x v="0"/>
  </r>
  <r>
    <m/>
    <m/>
    <s v="IND SGS RETAIL 0-499"/>
    <n v="283.94"/>
    <n v="0"/>
    <x v="1"/>
    <x v="0"/>
  </r>
  <r>
    <m/>
    <m/>
    <s v="IND SGS RETAIL 500-999"/>
    <n v="1027.26"/>
    <n v="0"/>
    <x v="1"/>
    <x v="0"/>
  </r>
  <r>
    <m/>
    <m/>
    <s v="INDUS LGS POOLING 200000-749999"/>
    <n v="1356.94"/>
    <n v="0"/>
    <x v="1"/>
    <x v="1"/>
  </r>
  <r>
    <m/>
    <m/>
    <s v="INDUS LGS POOLING TRANSTNL 100000-199999"/>
    <n v="1323.22"/>
    <n v="0"/>
    <x v="1"/>
    <x v="1"/>
  </r>
  <r>
    <m/>
    <m/>
    <s v="INDUS MGS POOLING 2500 to 24999. - PTWP"/>
    <n v="594.52"/>
    <n v="0"/>
    <x v="1"/>
    <x v="2"/>
  </r>
  <r>
    <m/>
    <m/>
    <s v="RESIDENTIAL POOLING"/>
    <n v="526105.59999999998"/>
    <n v="0"/>
    <x v="2"/>
    <x v="3"/>
  </r>
  <r>
    <m/>
    <m/>
    <s v="RESIDENTIAL RETAIL"/>
    <n v="4257931.01"/>
    <n v="0"/>
    <x v="2"/>
    <x v="3"/>
  </r>
  <r>
    <m/>
    <m/>
    <s v="RESIDENTIAL RETAIL - CAP"/>
    <n v="557.82000000000005"/>
    <n v="0"/>
    <x v="2"/>
    <x v="3"/>
  </r>
  <r>
    <m/>
    <m/>
    <s v="RESIDENTIAL RETAIL - PTWP"/>
    <n v="400987.21"/>
    <n v="0"/>
    <x v="2"/>
    <x v="3"/>
  </r>
  <r>
    <m/>
    <m/>
    <s v="RESIDENTIALCAP - PTWP"/>
    <n v="105.15"/>
    <n v="0"/>
    <x v="2"/>
    <x v="3"/>
  </r>
  <r>
    <m/>
    <m/>
    <s v="RS POOLING - PTWP"/>
    <n v="4318.5600000000004"/>
    <n v="0"/>
    <x v="2"/>
    <x v="3"/>
  </r>
  <r>
    <m/>
    <m/>
    <s v="Not assigned"/>
    <n v="-17628.099999999999"/>
    <n v="0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9BE2D5-B8E9-47DA-8F15-D90F4C1C626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76:I78" firstHeaderRow="1" firstDataRow="2" firstDataCol="1"/>
  <pivotFields count="7">
    <pivotField showAll="0"/>
    <pivotField showAll="0"/>
    <pivotField showAll="0"/>
    <pivotField dataField="1" numFmtId="176" showAll="0"/>
    <pivotField numFmtId="177" showAll="0"/>
    <pivotField showAll="0"/>
    <pivotField axis="axisCol" showAll="0">
      <items count="5">
        <item x="3"/>
        <item x="0"/>
        <item x="2"/>
        <item x="1"/>
        <item t="default"/>
      </items>
    </pivotField>
  </pivotFields>
  <rowItems count="1">
    <i/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Sum of $" fld="3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8B03-92B3-4E81-87B0-99282B1034FA}">
  <sheetPr codeName="Sheet1"/>
  <dimension ref="A1:Q128"/>
  <sheetViews>
    <sheetView topLeftCell="A116" workbookViewId="0"/>
  </sheetViews>
  <sheetFormatPr defaultColWidth="9.140625" defaultRowHeight="15" x14ac:dyDescent="0.25"/>
  <cols>
    <col min="1" max="1" width="5.7109375" style="2" customWidth="1"/>
    <col min="2" max="2" width="28.42578125" style="2" customWidth="1"/>
    <col min="3" max="3" width="53" style="2" customWidth="1"/>
    <col min="4" max="4" width="14.7109375" style="3" bestFit="1" customWidth="1"/>
    <col min="5" max="5" width="15.85546875" style="11" bestFit="1" customWidth="1"/>
    <col min="6" max="6" width="13.28515625" style="11" bestFit="1" customWidth="1"/>
    <col min="7" max="7" width="15.7109375" style="11" customWidth="1"/>
    <col min="8" max="8" width="12.85546875" style="11" customWidth="1"/>
    <col min="9" max="9" width="14.85546875" style="11" bestFit="1" customWidth="1"/>
    <col min="10" max="16384" width="9.140625" style="2"/>
  </cols>
  <sheetData>
    <row r="1" spans="1:17" x14ac:dyDescent="0.25">
      <c r="A1" s="182" t="s">
        <v>0</v>
      </c>
      <c r="J1" s="74"/>
      <c r="K1" s="74"/>
      <c r="L1" s="74"/>
      <c r="M1" s="74"/>
      <c r="N1" s="74"/>
      <c r="O1" s="74"/>
      <c r="P1" s="74"/>
      <c r="Q1" s="74"/>
    </row>
    <row r="2" spans="1:17" x14ac:dyDescent="0.25">
      <c r="A2" s="182" t="s">
        <v>1</v>
      </c>
      <c r="J2" s="74"/>
      <c r="K2" s="74"/>
      <c r="L2" s="74"/>
      <c r="M2" s="74"/>
      <c r="N2" s="74"/>
      <c r="O2" s="74"/>
      <c r="P2" s="74"/>
      <c r="Q2" s="74"/>
    </row>
    <row r="3" spans="1:17" s="6" customFormat="1" x14ac:dyDescent="0.25">
      <c r="A3" s="4" t="s">
        <v>2</v>
      </c>
      <c r="C3" s="2"/>
      <c r="D3" s="23"/>
      <c r="E3" s="11"/>
      <c r="F3" s="11"/>
      <c r="G3" s="11"/>
      <c r="H3" s="11"/>
      <c r="I3" s="11"/>
      <c r="J3" s="72"/>
      <c r="K3" s="72"/>
      <c r="L3" s="72"/>
      <c r="M3" s="72"/>
      <c r="N3" s="72"/>
      <c r="O3" s="72"/>
      <c r="P3" s="72"/>
      <c r="Q3" s="72"/>
    </row>
    <row r="4" spans="1:17" s="6" customFormat="1" x14ac:dyDescent="0.25">
      <c r="A4" s="4" t="s">
        <v>3</v>
      </c>
      <c r="B4" s="5"/>
      <c r="C4" s="2"/>
      <c r="D4" s="23"/>
      <c r="E4" s="11"/>
      <c r="F4" s="11"/>
      <c r="G4" s="11"/>
      <c r="H4" s="11"/>
      <c r="I4" s="11"/>
      <c r="J4" s="72"/>
      <c r="K4" s="72"/>
      <c r="L4" s="72"/>
      <c r="M4" s="72"/>
      <c r="N4" s="72"/>
      <c r="O4" s="72"/>
      <c r="P4" s="72"/>
      <c r="Q4" s="72"/>
    </row>
    <row r="5" spans="1:17" s="72" customFormat="1" x14ac:dyDescent="0.25">
      <c r="B5" s="5"/>
      <c r="C5" s="2"/>
      <c r="D5" s="73"/>
      <c r="E5" s="14"/>
      <c r="F5" s="14"/>
      <c r="G5" s="14"/>
      <c r="H5" s="14"/>
      <c r="I5" s="14"/>
    </row>
    <row r="6" spans="1:17" s="7" customFormat="1" ht="34.5" x14ac:dyDescent="0.4">
      <c r="A6" s="40" t="s">
        <v>4</v>
      </c>
      <c r="B6" s="40" t="s">
        <v>5</v>
      </c>
      <c r="C6" s="40" t="s">
        <v>6</v>
      </c>
      <c r="D6" s="41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12</v>
      </c>
      <c r="J6" s="75"/>
      <c r="K6" s="75"/>
      <c r="L6" s="75"/>
      <c r="M6" s="75"/>
      <c r="N6" s="75"/>
      <c r="O6" s="75"/>
      <c r="P6" s="75"/>
      <c r="Q6" s="75"/>
    </row>
    <row r="7" spans="1:17" x14ac:dyDescent="0.25">
      <c r="E7" s="8"/>
      <c r="F7" s="8"/>
      <c r="G7" s="8"/>
      <c r="H7" s="8"/>
      <c r="I7" s="8"/>
      <c r="J7" s="74"/>
      <c r="K7" s="74"/>
      <c r="L7" s="74"/>
      <c r="M7" s="74"/>
      <c r="N7" s="74"/>
      <c r="O7" s="74"/>
      <c r="P7" s="74"/>
      <c r="Q7" s="74"/>
    </row>
    <row r="8" spans="1:17" x14ac:dyDescent="0.25">
      <c r="A8" s="19">
        <f>IF(AND(ISBLANK(B8),ISBLANK(C8)),"",MAX(A$7:$A7)+1)</f>
        <v>1</v>
      </c>
      <c r="B8" s="4" t="s">
        <v>13</v>
      </c>
      <c r="C8" s="16"/>
      <c r="J8" s="74"/>
      <c r="K8" s="74"/>
      <c r="L8" s="74"/>
      <c r="M8" s="74"/>
      <c r="N8" s="74"/>
      <c r="O8" s="74"/>
      <c r="P8" s="74"/>
      <c r="Q8" s="74"/>
    </row>
    <row r="9" spans="1:17" x14ac:dyDescent="0.25">
      <c r="A9" s="19" t="str">
        <f>IF(AND(ISBLANK(B9),ISBLANK(C9)),"",MAX(A$7:$A8)+1)</f>
        <v/>
      </c>
      <c r="B9" s="15"/>
      <c r="J9" s="74"/>
      <c r="K9" s="74"/>
      <c r="L9" s="74"/>
      <c r="M9" s="74"/>
      <c r="N9" s="74"/>
      <c r="O9" s="74"/>
      <c r="P9" s="74"/>
      <c r="Q9" s="74"/>
    </row>
    <row r="10" spans="1:17" x14ac:dyDescent="0.25">
      <c r="A10" s="19">
        <f>IF(AND(ISBLANK(B10),ISBLANK(C10)),"",MAX(A$7:$A9)+1)</f>
        <v>2</v>
      </c>
      <c r="B10" s="25" t="s">
        <v>14</v>
      </c>
      <c r="C10" s="25" t="s">
        <v>15</v>
      </c>
      <c r="D10" s="35">
        <f>SUM(E10:I10)</f>
        <v>0.99999999999999978</v>
      </c>
      <c r="E10" s="36">
        <f>IF(E11=0,0,E11/$D11)</f>
        <v>0.56838241834341485</v>
      </c>
      <c r="F10" s="36">
        <f>IF(F11=0,0,F11/$D11)</f>
        <v>0.11041769633530087</v>
      </c>
      <c r="G10" s="36">
        <f>IF(G11=0,0,G11/$D11)</f>
        <v>0.15869965492303512</v>
      </c>
      <c r="H10" s="36">
        <f>IF(H11=0,0,H11/$D11)</f>
        <v>9.1949922656962071E-2</v>
      </c>
      <c r="I10" s="36">
        <f>IF(I11=0,0,I11/$D11)</f>
        <v>7.0550307741286927E-2</v>
      </c>
      <c r="J10" s="74"/>
      <c r="K10" s="74"/>
      <c r="L10" s="74"/>
      <c r="M10" s="74"/>
      <c r="N10" s="74"/>
      <c r="O10" s="74"/>
      <c r="P10" s="74"/>
      <c r="Q10" s="74"/>
    </row>
    <row r="11" spans="1:17" x14ac:dyDescent="0.25">
      <c r="A11" s="19">
        <f>IF(AND(ISBLANK(B11),ISBLANK(C11)),"",MAX(A$7:$A10)+1)</f>
        <v>3</v>
      </c>
      <c r="B11" s="29" t="str">
        <f>IF(B10="~","~","")</f>
        <v/>
      </c>
      <c r="C11" s="29"/>
      <c r="D11" s="31">
        <f>SUM(E11:I11)</f>
        <v>1392.0727125600304</v>
      </c>
      <c r="E11" s="71">
        <f>DesignDay!E8</f>
        <v>791.22965487474744</v>
      </c>
      <c r="F11" s="71">
        <f>DesignDay!F8</f>
        <v>153.709462052112</v>
      </c>
      <c r="G11" s="71">
        <f>DesignDay!G8</f>
        <v>220.92145911105027</v>
      </c>
      <c r="H11" s="71">
        <f>DesignDay!H8</f>
        <v>128.0009782527622</v>
      </c>
      <c r="I11" s="71">
        <f>DesignDay!I8</f>
        <v>98.211158269358194</v>
      </c>
      <c r="J11" s="74"/>
      <c r="K11" s="74"/>
      <c r="L11" s="74"/>
      <c r="M11" s="74"/>
      <c r="N11" s="74"/>
      <c r="O11" s="74"/>
      <c r="P11" s="74"/>
      <c r="Q11" s="74"/>
    </row>
    <row r="12" spans="1:17" x14ac:dyDescent="0.25">
      <c r="A12" s="19" t="str">
        <f>IF(AND(ISBLANK(B12),ISBLANK(C12)),"",MAX(A$7:$A11)+1)</f>
        <v/>
      </c>
      <c r="B12" s="15"/>
      <c r="G12" s="14"/>
      <c r="J12" s="74"/>
      <c r="K12" s="74"/>
      <c r="L12" s="74"/>
      <c r="M12" s="74"/>
      <c r="N12" s="74"/>
      <c r="O12" s="74"/>
      <c r="P12" s="74"/>
      <c r="Q12" s="74"/>
    </row>
    <row r="13" spans="1:17" x14ac:dyDescent="0.25">
      <c r="A13" s="19">
        <f>IF(AND(ISBLANK(B13),ISBLANK(C13)),"",MAX(A$7:$A12)+1)</f>
        <v>4</v>
      </c>
      <c r="B13" s="25" t="s">
        <v>16</v>
      </c>
      <c r="C13" s="25" t="s">
        <v>17</v>
      </c>
      <c r="D13" s="35">
        <f>SUM(E13:I13)</f>
        <v>1</v>
      </c>
      <c r="E13" s="36">
        <f>IF(E14=0,0,E14/$D14)</f>
        <v>0.61152574806082693</v>
      </c>
      <c r="F13" s="36">
        <f>IF(F14=0,0,F14/$D14)</f>
        <v>0.11879900252263037</v>
      </c>
      <c r="G13" s="36">
        <f>IF(G14=0,0,G14/$D14)</f>
        <v>0.17074582545438183</v>
      </c>
      <c r="H13" s="36">
        <f>IF(H14=0,0,H14/$D14)</f>
        <v>9.892942396216077E-2</v>
      </c>
      <c r="I13" s="36">
        <f>IF(I14=0,0,I14/$D14)</f>
        <v>0</v>
      </c>
      <c r="J13" s="74"/>
      <c r="K13" s="74"/>
      <c r="L13" s="74"/>
      <c r="M13" s="74"/>
      <c r="N13" s="74"/>
      <c r="O13" s="74"/>
      <c r="P13" s="74"/>
      <c r="Q13" s="74"/>
    </row>
    <row r="14" spans="1:17" x14ac:dyDescent="0.25">
      <c r="A14" s="19">
        <f>IF(AND(ISBLANK(B14),ISBLANK(C14)),"",MAX(A$7:$A13)+1)</f>
        <v>5</v>
      </c>
      <c r="B14" s="29" t="str">
        <f>IF(B13="~","~","")</f>
        <v/>
      </c>
      <c r="C14" s="29" t="s">
        <v>18</v>
      </c>
      <c r="D14" s="31">
        <f>SUM(E14:I14)</f>
        <v>1293.8615542906721</v>
      </c>
      <c r="E14" s="71">
        <f>E11</f>
        <v>791.22965487474744</v>
      </c>
      <c r="F14" s="71">
        <f t="shared" ref="F14:H14" si="0">F11</f>
        <v>153.709462052112</v>
      </c>
      <c r="G14" s="71">
        <f t="shared" si="0"/>
        <v>220.92145911105027</v>
      </c>
      <c r="H14" s="71">
        <f t="shared" si="0"/>
        <v>128.0009782527622</v>
      </c>
      <c r="I14" s="32"/>
      <c r="J14" s="74"/>
      <c r="K14" s="74"/>
      <c r="L14" s="74"/>
      <c r="M14" s="74"/>
      <c r="N14" s="74"/>
      <c r="O14" s="74"/>
      <c r="P14" s="74"/>
      <c r="Q14" s="74"/>
    </row>
    <row r="15" spans="1:17" x14ac:dyDescent="0.25">
      <c r="A15" s="19" t="str">
        <f>IF(AND(ISBLANK(B15),ISBLANK(C15)),"",MAX(A$7:$A14)+1)</f>
        <v/>
      </c>
      <c r="B15" s="15"/>
      <c r="G15" s="14"/>
      <c r="J15" s="74"/>
      <c r="K15" s="74"/>
      <c r="L15" s="74"/>
      <c r="M15" s="74"/>
      <c r="N15" s="74"/>
      <c r="O15" s="74"/>
      <c r="P15" s="74"/>
      <c r="Q15" s="74"/>
    </row>
    <row r="16" spans="1:17" x14ac:dyDescent="0.25">
      <c r="A16" s="19">
        <f>IF(AND(ISBLANK(B16),ISBLANK(C16)),"",MAX(A$7:$A15)+1)</f>
        <v>6</v>
      </c>
      <c r="B16" s="25" t="s">
        <v>19</v>
      </c>
      <c r="C16" s="25" t="s">
        <v>20</v>
      </c>
      <c r="D16" s="35">
        <f>SUM(E16:I16)</f>
        <v>0.99999999999999978</v>
      </c>
      <c r="E16" s="36">
        <f>IF(E17=0,0,E17/$D17)</f>
        <v>0.67866576084396157</v>
      </c>
      <c r="F16" s="36">
        <f>IF(F17=0,0,F17/$D17)</f>
        <v>0.131842061745052</v>
      </c>
      <c r="G16" s="36">
        <f>IF(G17=0,0,G17/$D17)</f>
        <v>0.18949217741098628</v>
      </c>
      <c r="H16" s="36">
        <f>IF(H17=0,0,H17/$D17)</f>
        <v>0</v>
      </c>
      <c r="I16" s="36">
        <f>IF(I17=0,0,I17/$D17)</f>
        <v>0</v>
      </c>
      <c r="J16" s="74"/>
      <c r="K16" s="74"/>
      <c r="L16" s="74"/>
      <c r="M16" s="74"/>
      <c r="N16" s="74"/>
      <c r="O16" s="74"/>
      <c r="P16" s="74"/>
      <c r="Q16" s="74"/>
    </row>
    <row r="17" spans="1:9" x14ac:dyDescent="0.25">
      <c r="A17" s="19">
        <f>IF(AND(ISBLANK(B17),ISBLANK(C17)),"",MAX(A$7:$A16)+1)</f>
        <v>7</v>
      </c>
      <c r="B17" s="29" t="str">
        <f>IF(B16="~","~","")</f>
        <v/>
      </c>
      <c r="C17" s="29" t="s">
        <v>21</v>
      </c>
      <c r="D17" s="31">
        <f>SUM(E17:I17)</f>
        <v>1165.8605760379098</v>
      </c>
      <c r="E17" s="71">
        <f>E11</f>
        <v>791.22965487474744</v>
      </c>
      <c r="F17" s="71">
        <f t="shared" ref="F17:G17" si="1">F11</f>
        <v>153.709462052112</v>
      </c>
      <c r="G17" s="71">
        <f t="shared" si="1"/>
        <v>220.92145911105027</v>
      </c>
      <c r="H17" s="32"/>
      <c r="I17" s="32"/>
    </row>
    <row r="18" spans="1:9" x14ac:dyDescent="0.25">
      <c r="A18" s="19" t="str">
        <f>IF(AND(ISBLANK(B18),ISBLANK(C18)),"",MAX(A$7:$A17)+1)</f>
        <v/>
      </c>
      <c r="B18" s="15"/>
      <c r="G18" s="14"/>
    </row>
    <row r="19" spans="1:9" x14ac:dyDescent="0.25">
      <c r="A19" s="19">
        <f>IF(AND(ISBLANK(B19),ISBLANK(C19)),"",MAX(A$7:$A18)+1)</f>
        <v>8</v>
      </c>
      <c r="B19" s="25" t="s">
        <v>22</v>
      </c>
      <c r="C19" s="25" t="s">
        <v>23</v>
      </c>
      <c r="D19" s="35">
        <f>SUM(E19:I19)</f>
        <v>1</v>
      </c>
      <c r="E19" s="36">
        <f>IF(E20=0,0,E20/$D20)</f>
        <v>0.46123109576092269</v>
      </c>
      <c r="F19" s="36">
        <f>IF(F20=0,0,F20/$D20)</f>
        <v>9.4792856052156191E-2</v>
      </c>
      <c r="G19" s="36">
        <f>IF(G20=0,0,G20/$D20)</f>
        <v>0.13574197501701293</v>
      </c>
      <c r="H19" s="36">
        <f>IF(H20=0,0,H20/$D20)</f>
        <v>0.16063026881128864</v>
      </c>
      <c r="I19" s="36">
        <f>IF(I20=0,0,I20/$D20)</f>
        <v>0.14760380435861961</v>
      </c>
    </row>
    <row r="20" spans="1:9" x14ac:dyDescent="0.25">
      <c r="A20" s="19">
        <f>IF(AND(ISBLANK(B20),ISBLANK(C20)),"",MAX(A$7:$A19)+1)</f>
        <v>9</v>
      </c>
      <c r="B20" s="29" t="str">
        <f>IF(B19="~","~","")</f>
        <v/>
      </c>
      <c r="C20" s="25" t="s">
        <v>24</v>
      </c>
      <c r="D20" s="97">
        <f>SUM(E20:I20)</f>
        <v>1</v>
      </c>
      <c r="E20" s="355">
        <f>Storage!E9</f>
        <v>0.46123109576092269</v>
      </c>
      <c r="F20" s="355">
        <f>Storage!F9</f>
        <v>9.4792856052156191E-2</v>
      </c>
      <c r="G20" s="355">
        <f>Storage!G9</f>
        <v>0.13574197501701293</v>
      </c>
      <c r="H20" s="355">
        <f>Storage!H9</f>
        <v>0.16063026881128864</v>
      </c>
      <c r="I20" s="355">
        <f>Storage!I9</f>
        <v>0.14760380435861961</v>
      </c>
    </row>
    <row r="21" spans="1:9" x14ac:dyDescent="0.25">
      <c r="A21" s="19" t="str">
        <f>IF(AND(ISBLANK(B21),ISBLANK(C21)),"",MAX(A$7:$A20)+1)</f>
        <v/>
      </c>
      <c r="B21" s="15"/>
    </row>
    <row r="22" spans="1:9" x14ac:dyDescent="0.25">
      <c r="A22" s="19">
        <f>IF(AND(ISBLANK(B22),ISBLANK(C22)),"",MAX(A$7:$A21)+1)</f>
        <v>10</v>
      </c>
      <c r="B22" s="25" t="s">
        <v>25</v>
      </c>
      <c r="C22" s="25" t="s">
        <v>26</v>
      </c>
      <c r="D22" s="35">
        <f>SUM(E22:I22)</f>
        <v>1.0000000000000002</v>
      </c>
      <c r="E22" s="36">
        <f>IF(E23=0,0,E23/$D23)</f>
        <v>0.56332760958890471</v>
      </c>
      <c r="F22" s="36">
        <f>IF(F23=0,0,F23/$D23)</f>
        <v>0.1062702779617682</v>
      </c>
      <c r="G22" s="36">
        <f>IF(G23=0,0,G23/$D23)</f>
        <v>0.15866341403346546</v>
      </c>
      <c r="H22" s="36">
        <f>IF(H23=0,0,H23/$D23)</f>
        <v>0.1717386984158617</v>
      </c>
      <c r="I22" s="36">
        <f>IF(I23=0,0,I23/$D23)</f>
        <v>0</v>
      </c>
    </row>
    <row r="23" spans="1:9" x14ac:dyDescent="0.25">
      <c r="A23" s="19">
        <f>IF(AND(ISBLANK(B23),ISBLANK(C23)),"",MAX(A$7:$A22)+1)</f>
        <v>11</v>
      </c>
      <c r="B23" s="29" t="str">
        <f>IF(B22="~","~","")</f>
        <v/>
      </c>
      <c r="C23" s="29" t="s">
        <v>27</v>
      </c>
      <c r="D23" s="97">
        <f>SUM(E23:I23)</f>
        <v>1.9999999999999996</v>
      </c>
      <c r="E23" s="98">
        <f t="shared" ref="E23:G23" si="2">E13+E46</f>
        <v>1.1266552191778092</v>
      </c>
      <c r="F23" s="98">
        <f t="shared" si="2"/>
        <v>0.21254055592353635</v>
      </c>
      <c r="G23" s="98">
        <f t="shared" si="2"/>
        <v>0.31732682806693085</v>
      </c>
      <c r="H23" s="98">
        <f>H13+H46</f>
        <v>0.34347739683172335</v>
      </c>
      <c r="I23" s="98">
        <f>I13+I46</f>
        <v>0</v>
      </c>
    </row>
    <row r="24" spans="1:9" x14ac:dyDescent="0.25">
      <c r="A24" s="19" t="str">
        <f>IF(AND(ISBLANK(B24),ISBLANK(C24)),"",MAX(A$7:$A23)+1)</f>
        <v/>
      </c>
      <c r="B24" s="15"/>
      <c r="G24" s="14"/>
    </row>
    <row r="25" spans="1:9" x14ac:dyDescent="0.25">
      <c r="A25" s="19">
        <f>IF(AND(ISBLANK(B25),ISBLANK(C25)),"",MAX(A$7:$A24)+1)</f>
        <v>12</v>
      </c>
      <c r="B25" s="25" t="s">
        <v>28</v>
      </c>
      <c r="C25" s="25" t="s">
        <v>29</v>
      </c>
      <c r="D25" s="35">
        <f>SUM(E25:I25)</f>
        <v>1</v>
      </c>
      <c r="E25" s="36">
        <f>IF(E26=0,0,E26/$D26)</f>
        <v>0.68027410012701406</v>
      </c>
      <c r="F25" s="36">
        <f>IF(F26=0,0,F26/$D26)</f>
        <v>0.12796438374893601</v>
      </c>
      <c r="G25" s="36">
        <f>IF(G26=0,0,G26/$D26)</f>
        <v>0.1917615161240499</v>
      </c>
      <c r="H25" s="36">
        <f>IF(H26=0,0,H26/$D26)</f>
        <v>0</v>
      </c>
      <c r="I25" s="36">
        <f>IF(I26=0,0,I26/$D26)</f>
        <v>0</v>
      </c>
    </row>
    <row r="26" spans="1:9" x14ac:dyDescent="0.25">
      <c r="A26" s="19">
        <f>IF(AND(ISBLANK(B26),ISBLANK(C26)),"",MAX(A$7:$A25)+1)</f>
        <v>13</v>
      </c>
      <c r="B26" s="29" t="str">
        <f>IF(B25="~","~","")</f>
        <v/>
      </c>
      <c r="C26" s="29" t="s">
        <v>30</v>
      </c>
      <c r="D26" s="97">
        <f>SUM(E26:I26)</f>
        <v>2</v>
      </c>
      <c r="E26" s="98">
        <f>E16+E49</f>
        <v>1.3605482002540281</v>
      </c>
      <c r="F26" s="98">
        <f>F16+F49</f>
        <v>0.25592876749787202</v>
      </c>
      <c r="G26" s="98">
        <f>G16+G49</f>
        <v>0.3835230322480998</v>
      </c>
      <c r="H26" s="98">
        <f>H16+H49</f>
        <v>0</v>
      </c>
      <c r="I26" s="98">
        <f>I16+I49</f>
        <v>0</v>
      </c>
    </row>
    <row r="27" spans="1:9" x14ac:dyDescent="0.25">
      <c r="A27" s="19" t="str">
        <f>IF(AND(ISBLANK(B27),ISBLANK(C27)),"",MAX(A$7:$A26)+1)</f>
        <v/>
      </c>
      <c r="B27" s="15"/>
      <c r="E27" s="20"/>
      <c r="F27" s="20"/>
      <c r="G27" s="20"/>
      <c r="H27" s="20"/>
      <c r="I27" s="20"/>
    </row>
    <row r="28" spans="1:9" x14ac:dyDescent="0.25">
      <c r="A28" s="19">
        <f>IF(AND(ISBLANK(B28),ISBLANK(C28)),"",MAX(A$7:$A27)+1)</f>
        <v>14</v>
      </c>
      <c r="B28" s="25" t="s">
        <v>31</v>
      </c>
      <c r="C28" s="25" t="s">
        <v>32</v>
      </c>
      <c r="D28" s="37">
        <f>SUM(E28:I28)</f>
        <v>1</v>
      </c>
      <c r="E28" s="27">
        <f t="shared" ref="E28:H28" si="3">$D$125/$D$127*E$46+$D$126/$D$127*E$13</f>
        <v>0.57978721357385066</v>
      </c>
      <c r="F28" s="27">
        <f t="shared" si="3"/>
        <v>0.11054882172395911</v>
      </c>
      <c r="G28" s="27">
        <f t="shared" si="3"/>
        <v>0.16278954241677063</v>
      </c>
      <c r="H28" s="27">
        <f t="shared" si="3"/>
        <v>0.14687442228541964</v>
      </c>
      <c r="I28" s="27">
        <f>$D$125/$D$127*I$46+$D$126/$D$127*I$13</f>
        <v>0</v>
      </c>
    </row>
    <row r="29" spans="1:9" x14ac:dyDescent="0.25">
      <c r="A29" s="19" t="str">
        <f>IF(AND(ISBLANK(B29),ISBLANK(C29)),"",MAX(A$7:$A28)+1)</f>
        <v/>
      </c>
      <c r="B29" s="17"/>
      <c r="C29" s="17"/>
      <c r="D29" s="12"/>
      <c r="E29" s="18"/>
      <c r="F29" s="18"/>
      <c r="G29" s="18"/>
      <c r="H29" s="18"/>
      <c r="I29" s="18"/>
    </row>
    <row r="30" spans="1:9" x14ac:dyDescent="0.25">
      <c r="A30" s="19">
        <f>IF(AND(ISBLANK(B30),ISBLANK(C30)),"",MAX(A$7:$A29)+1)</f>
        <v>15</v>
      </c>
      <c r="B30" s="25" t="s">
        <v>33</v>
      </c>
      <c r="C30" s="25" t="s">
        <v>34</v>
      </c>
      <c r="D30" s="37">
        <f>SUM(E30:I30)</f>
        <v>0.99999999999999989</v>
      </c>
      <c r="E30" s="27">
        <f>$D$125/$D$127*E$49+$D$126/$D$127*E$16</f>
        <v>0.6797248542741291</v>
      </c>
      <c r="F30" s="27">
        <f>$D$125/$D$127*F$49+$D$126/$D$127*F$16</f>
        <v>0.12928860593304359</v>
      </c>
      <c r="G30" s="27">
        <f>$D$125/$D$127*G$49+$D$126/$D$127*G$16</f>
        <v>0.1909865397928272</v>
      </c>
      <c r="H30" s="27">
        <f>$D$125/$D$127*H$49+$D$126/$D$127*H$16</f>
        <v>0</v>
      </c>
      <c r="I30" s="27">
        <f>$D$125/$D$127*I$49+$D$126/$D$127*I$16</f>
        <v>0</v>
      </c>
    </row>
    <row r="31" spans="1:9" x14ac:dyDescent="0.25">
      <c r="A31" s="19" t="str">
        <f>IF(AND(ISBLANK(B31),ISBLANK(C31)),"",MAX(A$7:$A30)+1)</f>
        <v/>
      </c>
      <c r="B31" s="17"/>
      <c r="C31" s="17"/>
      <c r="D31" s="12"/>
      <c r="E31" s="18"/>
      <c r="F31" s="18"/>
      <c r="G31" s="18"/>
      <c r="H31" s="18"/>
      <c r="I31" s="18"/>
    </row>
    <row r="32" spans="1:9" x14ac:dyDescent="0.25">
      <c r="A32" s="19">
        <f>IF(AND(ISBLANK(B32),ISBLANK(C32)),"",MAX(A$7:$A31)+1)</f>
        <v>16</v>
      </c>
      <c r="B32" s="4" t="s">
        <v>35</v>
      </c>
      <c r="C32" s="13"/>
    </row>
    <row r="33" spans="1:9" x14ac:dyDescent="0.25">
      <c r="A33" s="19" t="str">
        <f>IF(AND(ISBLANK(B33),ISBLANK(C33)),"",MAX(A$7:$A32)+1)</f>
        <v/>
      </c>
      <c r="B33" s="10"/>
    </row>
    <row r="34" spans="1:9" x14ac:dyDescent="0.25">
      <c r="A34" s="19">
        <f>IF(AND(ISBLANK(B34),ISBLANK(C34)),"",MAX(A$7:$A33)+1)</f>
        <v>17</v>
      </c>
      <c r="B34" s="25" t="s">
        <v>36</v>
      </c>
      <c r="C34" s="25" t="s">
        <v>37</v>
      </c>
      <c r="D34" s="34">
        <f>SUM(E34:I34)</f>
        <v>0.99999999999999989</v>
      </c>
      <c r="E34" s="27">
        <f>IF(E35=0,0,E35/$D35)</f>
        <v>0.42185400219148683</v>
      </c>
      <c r="F34" s="27">
        <f t="shared" ref="F34:I34" si="4">IF(F35=0,0,F35/$D35)</f>
        <v>7.6767592791907507E-2</v>
      </c>
      <c r="G34" s="27">
        <f t="shared" si="4"/>
        <v>0.12003930286353609</v>
      </c>
      <c r="H34" s="27">
        <f t="shared" si="4"/>
        <v>0.2002672082790084</v>
      </c>
      <c r="I34" s="27">
        <f t="shared" si="4"/>
        <v>0.18107189387406111</v>
      </c>
    </row>
    <row r="35" spans="1:9" x14ac:dyDescent="0.25">
      <c r="A35" s="19" t="str">
        <f>IF(AND(ISBLANK(B35),ISBLANK(C35)),"",MAX(A$7:$A34)+1)</f>
        <v/>
      </c>
      <c r="B35" s="28"/>
      <c r="C35" s="33"/>
      <c r="D35" s="31">
        <f>SUM(E35:I35)</f>
        <v>132812818.07725665</v>
      </c>
      <c r="E35" s="32">
        <f>E38+E41</f>
        <v>56027618.848220572</v>
      </c>
      <c r="F35" s="32">
        <f t="shared" ref="F35:I35" si="5">F38+F41</f>
        <v>10195720.335700531</v>
      </c>
      <c r="G35" s="32">
        <f t="shared" si="5"/>
        <v>15942758.093335532</v>
      </c>
      <c r="H35" s="32">
        <f>H38+H41</f>
        <v>26598052.300000008</v>
      </c>
      <c r="I35" s="32">
        <f t="shared" si="5"/>
        <v>24048668.5</v>
      </c>
    </row>
    <row r="36" spans="1:9" x14ac:dyDescent="0.25">
      <c r="A36" s="19" t="str">
        <f>IF(AND(ISBLANK(B36),ISBLANK(C36)),"",MAX(A$7:$A35)+1)</f>
        <v/>
      </c>
      <c r="B36" s="10"/>
    </row>
    <row r="37" spans="1:9" x14ac:dyDescent="0.25">
      <c r="A37" s="19">
        <f>IF(AND(ISBLANK(B37),ISBLANK(C37)),"",MAX(A$7:$A36)+1)</f>
        <v>18</v>
      </c>
      <c r="B37" s="25" t="s">
        <v>38</v>
      </c>
      <c r="C37" s="25" t="s">
        <v>39</v>
      </c>
      <c r="D37" s="34">
        <f>SUM(E37:I37)</f>
        <v>1</v>
      </c>
      <c r="E37" s="27">
        <f>IF(E38=0,0,E38/$D38)</f>
        <v>0.82096490603211736</v>
      </c>
      <c r="F37" s="27">
        <f t="shared" ref="F37:I37" si="6">IF(F38=0,0,F38/$D38)</f>
        <v>0.11501811370871602</v>
      </c>
      <c r="G37" s="27">
        <f t="shared" si="6"/>
        <v>5.8596981901368021E-2</v>
      </c>
      <c r="H37" s="27">
        <f t="shared" si="6"/>
        <v>5.4199983577985621E-3</v>
      </c>
      <c r="I37" s="27">
        <f t="shared" si="6"/>
        <v>0</v>
      </c>
    </row>
    <row r="38" spans="1:9" x14ac:dyDescent="0.25">
      <c r="A38" s="19" t="str">
        <f>IF(AND(ISBLANK(B38),ISBLANK(C38)),"",MAX(A$7:$A37)+1)</f>
        <v/>
      </c>
      <c r="B38" s="28"/>
      <c r="C38" s="33"/>
      <c r="D38" s="31">
        <f>SUM(E38:I38)</f>
        <v>61362712.319176093</v>
      </c>
      <c r="E38" s="32">
        <f>CustomersVolume!E32</f>
        <v>50376633.352988251</v>
      </c>
      <c r="F38" s="32">
        <f>CustomersVolume!F32</f>
        <v>7057823.4230022253</v>
      </c>
      <c r="G38" s="32">
        <f>CustomersVolume!G32</f>
        <v>3595669.7431856142</v>
      </c>
      <c r="H38" s="32">
        <f>CustomersVolume!H32</f>
        <v>332585.80000000005</v>
      </c>
      <c r="I38" s="32">
        <f>CustomersVolume!I32</f>
        <v>0</v>
      </c>
    </row>
    <row r="39" spans="1:9" x14ac:dyDescent="0.25">
      <c r="A39" s="19" t="str">
        <f>IF(AND(ISBLANK(B39),ISBLANK(C39)),"",MAX(A$7:$A38)+1)</f>
        <v/>
      </c>
      <c r="B39" s="10"/>
    </row>
    <row r="40" spans="1:9" x14ac:dyDescent="0.25">
      <c r="A40" s="19">
        <f>IF(AND(ISBLANK(B40),ISBLANK(C40)),"",MAX(A$7:$A39)+1)</f>
        <v>19</v>
      </c>
      <c r="B40" s="25" t="s">
        <v>40</v>
      </c>
      <c r="C40" s="25" t="s">
        <v>41</v>
      </c>
      <c r="D40" s="34">
        <f>SUM(E40:I40)</f>
        <v>0.99999999999999978</v>
      </c>
      <c r="E40" s="27">
        <f>IF(E41=0,0,E41/$D41)</f>
        <v>7.9089952845776315E-2</v>
      </c>
      <c r="F40" s="27">
        <f t="shared" ref="F40:I40" si="7">IF(F41=0,0,F41/$D41)</f>
        <v>4.3917316558253365E-2</v>
      </c>
      <c r="G40" s="27">
        <f t="shared" si="7"/>
        <v>0.17280713889991045</v>
      </c>
      <c r="H40" s="27">
        <f t="shared" si="7"/>
        <v>0.3676057050066654</v>
      </c>
      <c r="I40" s="27">
        <f t="shared" si="7"/>
        <v>0.33657988668939437</v>
      </c>
    </row>
    <row r="41" spans="1:9" x14ac:dyDescent="0.25">
      <c r="A41" s="19" t="str">
        <f>IF(AND(ISBLANK(B41),ISBLANK(C41)),"",MAX(A$7:$A40)+1)</f>
        <v/>
      </c>
      <c r="B41" s="28"/>
      <c r="C41" s="33"/>
      <c r="D41" s="31">
        <f>SUM(E41:I41)</f>
        <v>71450105.758080557</v>
      </c>
      <c r="E41" s="32">
        <f>CustomersVolume!E40</f>
        <v>5650985.4952323223</v>
      </c>
      <c r="F41" s="32">
        <f>CustomersVolume!F40</f>
        <v>3137896.9126983052</v>
      </c>
      <c r="G41" s="32">
        <f>CustomersVolume!G40</f>
        <v>12347088.350149918</v>
      </c>
      <c r="H41" s="32">
        <f>CustomersVolume!H40</f>
        <v>26265466.500000007</v>
      </c>
      <c r="I41" s="32">
        <f>CustomersVolume!I40</f>
        <v>24048668.5</v>
      </c>
    </row>
    <row r="42" spans="1:9" x14ac:dyDescent="0.25">
      <c r="A42" s="19" t="str">
        <f>IF(AND(ISBLANK(B42),ISBLANK(C42)),"",MAX(A$7:$A41)+1)</f>
        <v/>
      </c>
      <c r="B42" s="10"/>
    </row>
    <row r="43" spans="1:9" x14ac:dyDescent="0.25">
      <c r="A43" s="19">
        <f>IF(AND(ISBLANK(B43),ISBLANK(C43)),"",MAX(A$7:$A42)+1)</f>
        <v>20</v>
      </c>
      <c r="B43" s="25" t="s">
        <v>42</v>
      </c>
      <c r="C43" s="25" t="s">
        <v>43</v>
      </c>
      <c r="D43" s="34">
        <f>SUM(E43:I43)</f>
        <v>1</v>
      </c>
      <c r="E43" s="27">
        <f>IF(E44=0,0,E44/$D44)</f>
        <v>0.14005268004688806</v>
      </c>
      <c r="F43" s="27">
        <f t="shared" ref="F43:I43" si="8">IF(F44=0,0,F44/$D44)</f>
        <v>5.0132657652098039E-2</v>
      </c>
      <c r="G43" s="27">
        <f t="shared" si="8"/>
        <v>0.16586710798132526</v>
      </c>
      <c r="H43" s="27">
        <f t="shared" si="8"/>
        <v>0.33641333181561389</v>
      </c>
      <c r="I43" s="27">
        <f t="shared" si="8"/>
        <v>0.30753422250407469</v>
      </c>
    </row>
    <row r="44" spans="1:9" x14ac:dyDescent="0.25">
      <c r="A44" s="19" t="str">
        <f>IF(AND(ISBLANK(B44),ISBLANK(C44)),"",MAX(A$7:$A43)+1)</f>
        <v/>
      </c>
      <c r="B44" s="28"/>
      <c r="C44" s="33"/>
      <c r="D44" s="31">
        <f>SUM(E44:I44)</f>
        <v>34622085</v>
      </c>
      <c r="E44" s="32">
        <f>Gathering!D5</f>
        <v>4848915.7930611623</v>
      </c>
      <c r="F44" s="32">
        <f>Gathering!E5</f>
        <v>1735697.1345068389</v>
      </c>
      <c r="G44" s="32">
        <f>Gathering!F5</f>
        <v>5742665.1112336218</v>
      </c>
      <c r="H44" s="32">
        <f>Gathering!G5</f>
        <v>11647330.969253389</v>
      </c>
      <c r="I44" s="32">
        <f>Gathering!H5</f>
        <v>10647475.991944987</v>
      </c>
    </row>
    <row r="45" spans="1:9" x14ac:dyDescent="0.25">
      <c r="A45" s="19" t="str">
        <f>IF(AND(ISBLANK(B45),ISBLANK(C45)),"",MAX(A$7:$A44)+1)</f>
        <v/>
      </c>
      <c r="B45" s="10"/>
      <c r="E45" s="3"/>
      <c r="F45" s="3"/>
      <c r="G45" s="3"/>
      <c r="H45" s="3"/>
      <c r="I45" s="3"/>
    </row>
    <row r="46" spans="1:9" x14ac:dyDescent="0.25">
      <c r="A46" s="19">
        <f>IF(AND(ISBLANK(B46),ISBLANK(C46)),"",MAX(A$7:$A45)+1)</f>
        <v>21</v>
      </c>
      <c r="B46" s="25" t="s">
        <v>44</v>
      </c>
      <c r="C46" s="25" t="s">
        <v>45</v>
      </c>
      <c r="D46" s="34">
        <f>SUM(E46:I46)</f>
        <v>0.99999999999999978</v>
      </c>
      <c r="E46" s="27">
        <f>IF(E47=0,0,E47/$D47)</f>
        <v>0.51512947111698226</v>
      </c>
      <c r="F46" s="27">
        <f t="shared" ref="F46:I46" si="9">IF(F47=0,0,F47/$D47)</f>
        <v>9.374155340090598E-2</v>
      </c>
      <c r="G46" s="27">
        <f t="shared" si="9"/>
        <v>0.14658100261254903</v>
      </c>
      <c r="H46" s="27">
        <f t="shared" si="9"/>
        <v>0.24454797286956259</v>
      </c>
      <c r="I46" s="27">
        <f t="shared" si="9"/>
        <v>0</v>
      </c>
    </row>
    <row r="47" spans="1:9" x14ac:dyDescent="0.25">
      <c r="A47" s="19">
        <f>IF(AND(ISBLANK(B47),ISBLANK(C47)),"",MAX(A$7:$A46)+1)</f>
        <v>22</v>
      </c>
      <c r="B47" s="28"/>
      <c r="C47" s="33" t="s">
        <v>46</v>
      </c>
      <c r="D47" s="31">
        <f>SUM(E47:I47)</f>
        <v>108764149.57725665</v>
      </c>
      <c r="E47" s="32">
        <f>E35</f>
        <v>56027618.848220572</v>
      </c>
      <c r="F47" s="32">
        <f t="shared" ref="F47:H47" si="10">F35</f>
        <v>10195720.335700531</v>
      </c>
      <c r="G47" s="32">
        <f t="shared" si="10"/>
        <v>15942758.093335532</v>
      </c>
      <c r="H47" s="32">
        <f t="shared" si="10"/>
        <v>26598052.300000008</v>
      </c>
      <c r="I47" s="32"/>
    </row>
    <row r="48" spans="1:9" x14ac:dyDescent="0.25">
      <c r="A48" s="19" t="str">
        <f>IF(AND(ISBLANK(B48),ISBLANK(C48)),"",MAX(A$7:$A47)+1)</f>
        <v/>
      </c>
      <c r="B48" s="10"/>
      <c r="E48" s="14"/>
      <c r="F48" s="14"/>
      <c r="G48" s="14"/>
      <c r="H48" s="14"/>
      <c r="I48" s="14"/>
    </row>
    <row r="49" spans="1:9" x14ac:dyDescent="0.25">
      <c r="A49" s="19">
        <f>IF(AND(ISBLANK(B49),ISBLANK(C49)),"",MAX(A$7:$A48)+1)</f>
        <v>23</v>
      </c>
      <c r="B49" s="25" t="s">
        <v>47</v>
      </c>
      <c r="C49" s="25" t="s">
        <v>48</v>
      </c>
      <c r="D49" s="34">
        <f>SUM(E49:I49)</f>
        <v>1</v>
      </c>
      <c r="E49" s="27">
        <f>IF(E50=0,0,E50/$D50)</f>
        <v>0.68188243941006643</v>
      </c>
      <c r="F49" s="27">
        <f t="shared" ref="F49:I49" si="11">IF(F50=0,0,F50/$D50)</f>
        <v>0.12408670575282002</v>
      </c>
      <c r="G49" s="27">
        <f t="shared" si="11"/>
        <v>0.19403085483711352</v>
      </c>
      <c r="H49" s="27">
        <f t="shared" si="11"/>
        <v>0</v>
      </c>
      <c r="I49" s="27">
        <f t="shared" si="11"/>
        <v>0</v>
      </c>
    </row>
    <row r="50" spans="1:9" x14ac:dyDescent="0.25">
      <c r="A50" s="19">
        <f>IF(AND(ISBLANK(B50),ISBLANK(C50)),"",MAX(A$7:$A49)+1)</f>
        <v>24</v>
      </c>
      <c r="B50" s="28"/>
      <c r="C50" s="33" t="s">
        <v>49</v>
      </c>
      <c r="D50" s="31">
        <f>SUM(E50:I50)</f>
        <v>82166097.277256638</v>
      </c>
      <c r="E50" s="32">
        <f>E35</f>
        <v>56027618.848220572</v>
      </c>
      <c r="F50" s="32">
        <f t="shared" ref="F50:G50" si="12">F35</f>
        <v>10195720.335700531</v>
      </c>
      <c r="G50" s="32">
        <f t="shared" si="12"/>
        <v>15942758.093335532</v>
      </c>
      <c r="H50" s="32"/>
      <c r="I50" s="32"/>
    </row>
    <row r="51" spans="1:9" x14ac:dyDescent="0.25">
      <c r="A51" s="19" t="str">
        <f>IF(AND(ISBLANK(B51),ISBLANK(C51)),"",MAX(A$7:$A50)+1)</f>
        <v/>
      </c>
      <c r="B51" s="10"/>
      <c r="E51" s="14"/>
      <c r="F51" s="14"/>
      <c r="G51" s="14"/>
      <c r="H51" s="14"/>
      <c r="I51" s="14"/>
    </row>
    <row r="52" spans="1:9" x14ac:dyDescent="0.25">
      <c r="A52" s="19">
        <f>IF(AND(ISBLANK(B52),ISBLANK(C52)),"",MAX(A$7:$A51)+1)</f>
        <v>25</v>
      </c>
      <c r="B52" s="4" t="s">
        <v>50</v>
      </c>
      <c r="C52" s="9"/>
      <c r="E52" s="8"/>
      <c r="F52" s="8"/>
      <c r="G52" s="8"/>
      <c r="H52" s="8"/>
      <c r="I52" s="8"/>
    </row>
    <row r="53" spans="1:9" x14ac:dyDescent="0.25">
      <c r="A53" s="19" t="str">
        <f>IF(AND(ISBLANK(B53),ISBLANK(C53)),"",MAX(A$7:$A52)+1)</f>
        <v/>
      </c>
      <c r="E53" s="8"/>
      <c r="F53" s="8"/>
      <c r="G53" s="8"/>
      <c r="H53" s="8"/>
      <c r="I53" s="8"/>
    </row>
    <row r="54" spans="1:9" x14ac:dyDescent="0.25">
      <c r="A54" s="19">
        <f>IF(AND(ISBLANK(B54),ISBLANK(C54)),"",MAX(A$7:$A53)+1)</f>
        <v>26</v>
      </c>
      <c r="B54" s="25" t="s">
        <v>51</v>
      </c>
      <c r="C54" s="25" t="s">
        <v>52</v>
      </c>
      <c r="D54" s="26">
        <f>SUM(E54:I54)</f>
        <v>1</v>
      </c>
      <c r="E54" s="27">
        <f>IF(E55=0,0,E55/$D55)</f>
        <v>0.92357635200457289</v>
      </c>
      <c r="F54" s="27">
        <f>IF(F55=0,0,F55/$D55)</f>
        <v>6.9063617324208196E-2</v>
      </c>
      <c r="G54" s="27">
        <f>IF(G55=0,0,G55/$D55)</f>
        <v>7.0219486720107136E-3</v>
      </c>
      <c r="H54" s="27">
        <f>IF(H55=0,0,H55/$D55)</f>
        <v>3.267575498278684E-4</v>
      </c>
      <c r="I54" s="27">
        <f>IF(I55=0,0,I55/$D55)</f>
        <v>1.1324449380316015E-5</v>
      </c>
    </row>
    <row r="55" spans="1:9" x14ac:dyDescent="0.25">
      <c r="A55" s="19">
        <f>IF(AND(ISBLANK(B55),ISBLANK(C55)),"",MAX(A$7:$A54)+1)</f>
        <v>27</v>
      </c>
      <c r="B55" s="28"/>
      <c r="C55" s="29" t="s">
        <v>53</v>
      </c>
      <c r="D55" s="31">
        <f>SUM(E55:I55)</f>
        <v>706436.11281493981</v>
      </c>
      <c r="E55" s="32">
        <f>CustomersVolume!E8</f>
        <v>652447.68799791299</v>
      </c>
      <c r="F55" s="32">
        <f>CustomersVolume!F8</f>
        <v>48789.033359452173</v>
      </c>
      <c r="G55" s="32">
        <f>CustomersVolume!G8</f>
        <v>4960.5581242412773</v>
      </c>
      <c r="H55" s="32">
        <f>CustomersVolume!H8</f>
        <v>230.83333333333334</v>
      </c>
      <c r="I55" s="32">
        <f>CustomersVolume!I8</f>
        <v>8</v>
      </c>
    </row>
    <row r="56" spans="1:9" x14ac:dyDescent="0.25">
      <c r="A56" s="19" t="str">
        <f>IF(AND(ISBLANK(B56),ISBLANK(C56)),"",MAX(A$7:$A55)+1)</f>
        <v/>
      </c>
      <c r="B56" s="10"/>
    </row>
    <row r="57" spans="1:9" x14ac:dyDescent="0.25">
      <c r="A57" s="19">
        <f>IF(AND(ISBLANK(B57),ISBLANK(C57)),"",MAX(A$7:$A56)+1)</f>
        <v>28</v>
      </c>
      <c r="B57" s="25" t="s">
        <v>54</v>
      </c>
      <c r="C57" s="25" t="s">
        <v>55</v>
      </c>
      <c r="D57" s="26">
        <f>SUM(E57:I57)</f>
        <v>1</v>
      </c>
      <c r="E57" s="27">
        <f>IF(E58=0,0,E58/$D58)</f>
        <v>0.93042430341495452</v>
      </c>
      <c r="F57" s="27">
        <f>IF(F58=0,0,F58/$D58)</f>
        <v>6.957569658504556E-2</v>
      </c>
      <c r="G57" s="27">
        <f>IF(G58=0,0,G58/$D58)</f>
        <v>0</v>
      </c>
      <c r="H57" s="27">
        <f>IF(H58=0,0,H58/$D58)</f>
        <v>0</v>
      </c>
      <c r="I57" s="27">
        <f>IF(I58=0,0,I58/$D58)</f>
        <v>0</v>
      </c>
    </row>
    <row r="58" spans="1:9" x14ac:dyDescent="0.25">
      <c r="A58" s="19">
        <f>IF(AND(ISBLANK(B58),ISBLANK(C58)),"",MAX(A$7:$A57)+1)</f>
        <v>29</v>
      </c>
      <c r="B58" s="28"/>
      <c r="C58" s="29" t="s">
        <v>53</v>
      </c>
      <c r="D58" s="31">
        <f>SUM(E58:I58)</f>
        <v>701236.72135736514</v>
      </c>
      <c r="E58" s="32">
        <f>E55</f>
        <v>652447.68799791299</v>
      </c>
      <c r="F58" s="32">
        <f>F55</f>
        <v>48789.033359452173</v>
      </c>
      <c r="G58" s="32"/>
      <c r="H58" s="32"/>
      <c r="I58" s="32"/>
    </row>
    <row r="59" spans="1:9" x14ac:dyDescent="0.25">
      <c r="A59" s="19" t="str">
        <f>IF(AND(ISBLANK(B59),ISBLANK(C59)),"",MAX(A$7:$A58)+1)</f>
        <v/>
      </c>
      <c r="B59" s="10"/>
    </row>
    <row r="60" spans="1:9" x14ac:dyDescent="0.25">
      <c r="A60" s="19">
        <f>IF(AND(ISBLANK(B60),ISBLANK(C60)),"",MAX(A$7:$A59)+1)</f>
        <v>30</v>
      </c>
      <c r="B60" s="25" t="s">
        <v>56</v>
      </c>
      <c r="C60" s="25" t="s">
        <v>57</v>
      </c>
      <c r="D60" s="26">
        <f>SUM(E60:I60)</f>
        <v>1</v>
      </c>
      <c r="E60" s="27">
        <f>IF(E61=0,0,E61/$D61)</f>
        <v>0.92358681111666363</v>
      </c>
      <c r="F60" s="27">
        <f>IF(F61=0,0,F61/$D61)</f>
        <v>6.9064399440503646E-2</v>
      </c>
      <c r="G60" s="27">
        <f>IF(G61=0,0,G61/$D61)</f>
        <v>7.022028192613528E-3</v>
      </c>
      <c r="H60" s="27">
        <f>IF(H61=0,0,H61/$D61)</f>
        <v>3.2676125021910592E-4</v>
      </c>
      <c r="I60" s="27">
        <f>IF(I61=0,0,I61/$D61)</f>
        <v>0</v>
      </c>
    </row>
    <row r="61" spans="1:9" x14ac:dyDescent="0.25">
      <c r="A61" s="19" t="str">
        <f>IF(AND(ISBLANK(B61),ISBLANK(C61)),"",MAX(A$7:$A60)+1)</f>
        <v/>
      </c>
      <c r="B61" s="28"/>
      <c r="C61" s="29"/>
      <c r="D61" s="31">
        <f>SUM(E61:I61)</f>
        <v>706428.11281493981</v>
      </c>
      <c r="E61" s="32">
        <f>E55</f>
        <v>652447.68799791299</v>
      </c>
      <c r="F61" s="32">
        <f t="shared" ref="F61:H61" si="13">F55</f>
        <v>48789.033359452173</v>
      </c>
      <c r="G61" s="32">
        <f t="shared" si="13"/>
        <v>4960.5581242412773</v>
      </c>
      <c r="H61" s="32">
        <f t="shared" si="13"/>
        <v>230.83333333333334</v>
      </c>
      <c r="I61" s="32"/>
    </row>
    <row r="62" spans="1:9" x14ac:dyDescent="0.25">
      <c r="A62" s="19" t="str">
        <f>IF(AND(ISBLANK(B62),ISBLANK(C62)),"",MAX(A$7:$A61)+1)</f>
        <v/>
      </c>
      <c r="B62" s="10"/>
    </row>
    <row r="63" spans="1:9" x14ac:dyDescent="0.25">
      <c r="A63" s="19">
        <f>IF(AND(ISBLANK(B63),ISBLANK(C63)),"",MAX(A$7:$A62)+1)</f>
        <v>31</v>
      </c>
      <c r="B63" s="25" t="s">
        <v>58</v>
      </c>
      <c r="C63" s="25" t="s">
        <v>59</v>
      </c>
      <c r="D63" s="26">
        <f>SUM(E63:I63)</f>
        <v>1</v>
      </c>
      <c r="E63" s="27">
        <f>IF(E64=0,0,E64/$D64)</f>
        <v>0.92388870214403962</v>
      </c>
      <c r="F63" s="27">
        <f>IF(F64=0,0,F64/$D64)</f>
        <v>6.9086974386628072E-2</v>
      </c>
      <c r="G63" s="27">
        <f>IF(G64=0,0,G64/$D64)</f>
        <v>7.0243234693323107E-3</v>
      </c>
      <c r="H63" s="27">
        <f>IF(H64=0,0,H64/$D64)</f>
        <v>0</v>
      </c>
      <c r="I63" s="27">
        <f>IF(I64=0,0,I64/$D64)</f>
        <v>0</v>
      </c>
    </row>
    <row r="64" spans="1:9" x14ac:dyDescent="0.25">
      <c r="A64" s="19" t="str">
        <f>IF(AND(ISBLANK(B64),ISBLANK(C64)),"",MAX(A$7:$A63)+1)</f>
        <v/>
      </c>
      <c r="B64" s="28"/>
      <c r="C64" s="29"/>
      <c r="D64" s="31">
        <f>SUM(E64:I64)</f>
        <v>706197.27948160644</v>
      </c>
      <c r="E64" s="32">
        <f>E55</f>
        <v>652447.68799791299</v>
      </c>
      <c r="F64" s="32">
        <f t="shared" ref="F64:G64" si="14">F55</f>
        <v>48789.033359452173</v>
      </c>
      <c r="G64" s="32">
        <f t="shared" si="14"/>
        <v>4960.5581242412773</v>
      </c>
      <c r="H64" s="32"/>
      <c r="I64" s="32"/>
    </row>
    <row r="65" spans="1:9" x14ac:dyDescent="0.25">
      <c r="A65" s="19" t="str">
        <f>IF(AND(ISBLANK(B65),ISBLANK(C65)),"",MAX(A$7:$A64)+1)</f>
        <v/>
      </c>
      <c r="B65" s="10"/>
    </row>
    <row r="66" spans="1:9" x14ac:dyDescent="0.25">
      <c r="A66" s="19">
        <f>IF(AND(ISBLANK(B66),ISBLANK(C66)),"",MAX(A$7:$A65)+1)</f>
        <v>32</v>
      </c>
      <c r="B66" s="25" t="s">
        <v>60</v>
      </c>
      <c r="C66" s="25" t="s">
        <v>61</v>
      </c>
      <c r="D66" s="26">
        <f>SUM(E66:I66)</f>
        <v>0.99999999999999978</v>
      </c>
      <c r="E66" s="27">
        <f>IF(E67=0,0,E67/$D67)</f>
        <v>0.92314953558458357</v>
      </c>
      <c r="F66" s="27">
        <f>IF(F67=0,0,F67/$D67)</f>
        <v>6.9031700649605329E-2</v>
      </c>
      <c r="G66" s="27">
        <f>IF(G67=0,0,G67/$D67)</f>
        <v>7.4501138304792708E-3</v>
      </c>
      <c r="H66" s="27">
        <f>IF(H67=0,0,H67/$D67)</f>
        <v>3.5424571643116059E-4</v>
      </c>
      <c r="I66" s="27">
        <f>IF(I67=0,0,I67/$D67)</f>
        <v>1.4404218900558961E-5</v>
      </c>
    </row>
    <row r="67" spans="1:9" x14ac:dyDescent="0.25">
      <c r="A67" s="19">
        <f>IF(AND(ISBLANK(B67),ISBLANK(C67)),"",MAX(A$7:$A66)+1)</f>
        <v>33</v>
      </c>
      <c r="B67" s="28"/>
      <c r="C67" s="29" t="s">
        <v>62</v>
      </c>
      <c r="D67" s="31">
        <f>SUM(E67:I67)</f>
        <v>1638295541.251755</v>
      </c>
      <c r="E67" s="32">
        <f>Services!E8</f>
        <v>1512391768.0568516</v>
      </c>
      <c r="F67" s="32">
        <f>Services!F8</f>
        <v>113094327.37927429</v>
      </c>
      <c r="G67" s="32">
        <f>Services!G8</f>
        <v>12205488.270292222</v>
      </c>
      <c r="H67" s="32">
        <f>Services!H8</f>
        <v>580359.177736704</v>
      </c>
      <c r="I67" s="32">
        <f>Services!I8</f>
        <v>23598.367600000001</v>
      </c>
    </row>
    <row r="68" spans="1:9" x14ac:dyDescent="0.25">
      <c r="A68" s="19" t="str">
        <f>IF(AND(ISBLANK(B68),ISBLANK(C68)),"",MAX(A$7:$A67)+1)</f>
        <v/>
      </c>
      <c r="B68" s="10"/>
    </row>
    <row r="69" spans="1:9" x14ac:dyDescent="0.25">
      <c r="A69" s="19">
        <f>IF(AND(ISBLANK(B69),ISBLANK(C69)),"",MAX(A$7:$A68)+1)</f>
        <v>34</v>
      </c>
      <c r="B69" s="25" t="s">
        <v>63</v>
      </c>
      <c r="C69" s="25" t="s">
        <v>64</v>
      </c>
      <c r="D69" s="26">
        <f>SUM(E69:I69)</f>
        <v>0.99999999999999989</v>
      </c>
      <c r="E69" s="27">
        <f>IF(E70=0,0,E70/$D70)</f>
        <v>0.74065699726097589</v>
      </c>
      <c r="F69" s="27">
        <f>IF(F70=0,0,F70/$D70)</f>
        <v>0.19197276650717882</v>
      </c>
      <c r="G69" s="27">
        <f>IF(G70=0,0,G70/$D70)</f>
        <v>6.1912564074977944E-2</v>
      </c>
      <c r="H69" s="27">
        <f>IF(H70=0,0,H70/$D70)</f>
        <v>5.4218354274162559E-3</v>
      </c>
      <c r="I69" s="27">
        <f>IF(I70=0,0,I70/$D70)</f>
        <v>3.5836729451074014E-5</v>
      </c>
    </row>
    <row r="70" spans="1:9" x14ac:dyDescent="0.25">
      <c r="A70" s="19" t="str">
        <f>IF(AND(ISBLANK(B70),ISBLANK(C70)),"",MAX(A$7:$A69)+1)</f>
        <v/>
      </c>
      <c r="B70" s="28"/>
      <c r="C70" s="33"/>
      <c r="D70" s="31">
        <f>SUM(E70:I70)</f>
        <v>200591771.41018501</v>
      </c>
      <c r="E70" s="32">
        <f>Meters!E9</f>
        <v>148569699.0879277</v>
      </c>
      <c r="F70" s="32">
        <f>Meters!F9</f>
        <v>38508157.296188831</v>
      </c>
      <c r="G70" s="32">
        <f>Meters!G9</f>
        <v>12419150.900346408</v>
      </c>
      <c r="H70" s="32">
        <f>Meters!H9</f>
        <v>1087575.5726799243</v>
      </c>
      <c r="I70" s="32">
        <f>Meters!I9</f>
        <v>7188.5530421384838</v>
      </c>
    </row>
    <row r="71" spans="1:9" x14ac:dyDescent="0.25">
      <c r="A71" s="19" t="str">
        <f>IF(AND(ISBLANK(B71),ISBLANK(C71)),"",MAX(A$7:$A70)+1)</f>
        <v/>
      </c>
      <c r="B71" s="10"/>
    </row>
    <row r="72" spans="1:9" x14ac:dyDescent="0.25">
      <c r="A72" s="19">
        <f>IF(AND(ISBLANK(B72),ISBLANK(C72)),"",MAX(A$7:$A71)+1)</f>
        <v>35</v>
      </c>
      <c r="B72" s="25" t="s">
        <v>65</v>
      </c>
      <c r="C72" s="25" t="s">
        <v>66</v>
      </c>
      <c r="D72" s="26">
        <f>SUM(E72:I72)</f>
        <v>1</v>
      </c>
      <c r="E72" s="27">
        <f>IF(E73=0,0,E73/$D73)</f>
        <v>0</v>
      </c>
      <c r="F72" s="27">
        <f>IF(F73=0,0,F73/$D73)</f>
        <v>7.2931360338712739E-2</v>
      </c>
      <c r="G72" s="27">
        <f>IF(G73=0,0,G73/$D73)</f>
        <v>0.50272388609193308</v>
      </c>
      <c r="H72" s="27">
        <f>IF(H73=0,0,H73/$D73)</f>
        <v>0.39722285187650613</v>
      </c>
      <c r="I72" s="27">
        <f>IF(I73=0,0,I73/$D73)</f>
        <v>2.7121901692848213E-2</v>
      </c>
    </row>
    <row r="73" spans="1:9" x14ac:dyDescent="0.25">
      <c r="A73" s="19" t="str">
        <f>IF(AND(ISBLANK(B73),ISBLANK(C73)),"",MAX(A$7:$A72)+1)</f>
        <v/>
      </c>
      <c r="B73" s="28"/>
      <c r="C73" s="33"/>
      <c r="D73" s="31">
        <f>SUM(E73:I73)</f>
        <v>1060184.2191669084</v>
      </c>
      <c r="E73" s="32">
        <f>Meters!E18</f>
        <v>0</v>
      </c>
      <c r="F73" s="32">
        <f>Meters!F18</f>
        <v>77320.677313478605</v>
      </c>
      <c r="G73" s="32">
        <f>Meters!G18</f>
        <v>532979.9306329299</v>
      </c>
      <c r="H73" s="32">
        <f>Meters!H18</f>
        <v>421129.39905194618</v>
      </c>
      <c r="I73" s="32">
        <f>Meters!I18</f>
        <v>28754.212168553935</v>
      </c>
    </row>
    <row r="74" spans="1:9" x14ac:dyDescent="0.25">
      <c r="A74" s="19" t="str">
        <f>IF(AND(ISBLANK(B74),ISBLANK(C74)),"",MAX(A$7:$A73)+1)</f>
        <v/>
      </c>
      <c r="B74" s="10"/>
      <c r="C74" s="93"/>
      <c r="D74" s="12"/>
      <c r="E74" s="22"/>
      <c r="F74" s="22"/>
      <c r="G74" s="22"/>
      <c r="H74" s="22"/>
      <c r="I74" s="22"/>
    </row>
    <row r="75" spans="1:9" x14ac:dyDescent="0.25">
      <c r="A75" s="19">
        <f>IF(AND(ISBLANK(B75),ISBLANK(C75)),"",MAX(A$7:$A74)+1)</f>
        <v>36</v>
      </c>
      <c r="B75" s="25" t="s">
        <v>67</v>
      </c>
      <c r="C75" s="25" t="s">
        <v>68</v>
      </c>
      <c r="D75" s="26">
        <f>SUM(E75:I75)</f>
        <v>1</v>
      </c>
      <c r="E75" s="27">
        <f>IF(E76=0,0,E76/$D76)</f>
        <v>0.90528057312856425</v>
      </c>
      <c r="F75" s="27">
        <f>IF(F76=0,0,F76/$D76)</f>
        <v>7.1360819968663142E-2</v>
      </c>
      <c r="G75" s="27">
        <f>IF(G76=0,0,G76/$D76)</f>
        <v>1.3706154024560321E-2</v>
      </c>
      <c r="H75" s="27">
        <f>IF(H76=0,0,H76/$D76)</f>
        <v>9.329132753889793E-3</v>
      </c>
      <c r="I75" s="27">
        <f>IF(I76=0,0,I76/$D76)</f>
        <v>3.2332012432253441E-4</v>
      </c>
    </row>
    <row r="76" spans="1:9" x14ac:dyDescent="0.25">
      <c r="A76" s="19" t="str">
        <f>IF(AND(ISBLANK(B76),ISBLANK(C76)),"",MAX(A$7:$A75)+1)</f>
        <v/>
      </c>
      <c r="B76" s="28"/>
      <c r="C76" s="33"/>
      <c r="D76" s="31">
        <f>SUM(E76:I76)</f>
        <v>2519099.85</v>
      </c>
      <c r="E76" s="32">
        <f>MeterRead!E8</f>
        <v>2280492.1559760803</v>
      </c>
      <c r="F76" s="32">
        <f>MeterRead!F8</f>
        <v>179765.03087893632</v>
      </c>
      <c r="G76" s="32">
        <f>MeterRead!G8</f>
        <v>34527.170547346803</v>
      </c>
      <c r="H76" s="32">
        <f>MeterRead!H8</f>
        <v>23501.016920953865</v>
      </c>
      <c r="I76" s="32">
        <f>MeterRead!I8</f>
        <v>814.47567668287775</v>
      </c>
    </row>
    <row r="77" spans="1:9" x14ac:dyDescent="0.25">
      <c r="A77" s="19" t="str">
        <f>IF(AND(ISBLANK(B77),ISBLANK(C77)),"",MAX(A$7:$A76)+1)</f>
        <v/>
      </c>
      <c r="E77" s="8"/>
      <c r="F77" s="8"/>
      <c r="G77" s="8"/>
      <c r="H77" s="8"/>
      <c r="I77" s="8"/>
    </row>
    <row r="78" spans="1:9" x14ac:dyDescent="0.25">
      <c r="A78" s="19">
        <f>IF(AND(ISBLANK(B78),ISBLANK(C78)),"",MAX(A$7:$A77)+1)</f>
        <v>37</v>
      </c>
      <c r="B78" s="25" t="s">
        <v>69</v>
      </c>
      <c r="C78" s="25" t="s">
        <v>70</v>
      </c>
      <c r="D78" s="26">
        <f>SUM(E78:I78)</f>
        <v>1.0000000000000002</v>
      </c>
      <c r="E78" s="27">
        <f>IF(E79=0,0,E79/$D79)</f>
        <v>0.9202172133037072</v>
      </c>
      <c r="F78" s="27">
        <f>IF(F79=0,0,F79/$D79)</f>
        <v>7.3012879288120558E-2</v>
      </c>
      <c r="G78" s="27">
        <f>IF(G79=0,0,G79/$D79)</f>
        <v>6.2477777131563321E-3</v>
      </c>
      <c r="H78" s="27">
        <f>IF(H79=0,0,H79/$D79)</f>
        <v>5.0505367670655255E-4</v>
      </c>
      <c r="I78" s="27">
        <f>IF(I79=0,0,I79/$D79)</f>
        <v>1.7076018309555678E-5</v>
      </c>
    </row>
    <row r="79" spans="1:9" x14ac:dyDescent="0.25">
      <c r="A79" s="19" t="str">
        <f>IF(AND(ISBLANK(B79),ISBLANK(C79)),"",MAX(A$7:$A78)+1)</f>
        <v/>
      </c>
      <c r="B79" s="28"/>
      <c r="C79" s="29"/>
      <c r="D79" s="31">
        <f>SUM(E79:I79)</f>
        <v>21061046.889999997</v>
      </c>
      <c r="E79" s="32">
        <f>CustRecords!E8</f>
        <v>19380737.878374506</v>
      </c>
      <c r="F79" s="32">
        <f>CustRecords!F8</f>
        <v>1537727.6742610168</v>
      </c>
      <c r="G79" s="32">
        <f>CustRecords!G8</f>
        <v>131584.73937508246</v>
      </c>
      <c r="H79" s="32">
        <f>CustRecords!H8</f>
        <v>10636.959167083603</v>
      </c>
      <c r="I79" s="32">
        <f>CustRecords!I8</f>
        <v>359.63882231205059</v>
      </c>
    </row>
    <row r="80" spans="1:9" x14ac:dyDescent="0.25">
      <c r="A80" s="19" t="str">
        <f>IF(AND(ISBLANK(B80),ISBLANK(C80)),"",MAX(A$7:$A79)+1)</f>
        <v/>
      </c>
      <c r="B80" s="10"/>
    </row>
    <row r="81" spans="1:9" x14ac:dyDescent="0.25">
      <c r="A81" s="19">
        <f>IF(AND(ISBLANK(B81),ISBLANK(C81)),"",MAX(A$7:$A80)+1)</f>
        <v>38</v>
      </c>
      <c r="B81" s="25" t="s">
        <v>71</v>
      </c>
      <c r="C81" s="25" t="s">
        <v>72</v>
      </c>
      <c r="D81" s="26">
        <f>SUM(E81:I81)</f>
        <v>1</v>
      </c>
      <c r="E81" s="27">
        <f>IF(E82=0,0,E82/$D82)</f>
        <v>0.9111691533752152</v>
      </c>
      <c r="F81" s="27">
        <f>IF(F82=0,0,F82/$D82)</f>
        <v>4.0673568607930859E-2</v>
      </c>
      <c r="G81" s="27">
        <f>IF(G82=0,0,G82/$D82)</f>
        <v>3.544176376781661E-2</v>
      </c>
      <c r="H81" s="27">
        <f>IF(H82=0,0,H82/$D82)</f>
        <v>1.2715514249037418E-2</v>
      </c>
      <c r="I81" s="27">
        <f>IF(I82=0,0,I82/$D82)</f>
        <v>0</v>
      </c>
    </row>
    <row r="82" spans="1:9" x14ac:dyDescent="0.25">
      <c r="A82" s="19">
        <f>IF(AND(ISBLANK(B82),ISBLANK(C82)),"",MAX(A$7:$A81)+1)</f>
        <v>39</v>
      </c>
      <c r="B82" s="28"/>
      <c r="C82" s="29" t="s">
        <v>73</v>
      </c>
      <c r="D82" s="31">
        <f>SUM(E82:I82)</f>
        <v>11228854.666666666</v>
      </c>
      <c r="E82" s="32">
        <f>Uncollectible!E8</f>
        <v>10231386</v>
      </c>
      <c r="F82" s="32">
        <f>Uncollectible!F8</f>
        <v>456717.59067315125</v>
      </c>
      <c r="G82" s="32">
        <f>Uncollectible!G8</f>
        <v>397970.41447914508</v>
      </c>
      <c r="H82" s="32">
        <f>Uncollectible!H8</f>
        <v>142780.66151437029</v>
      </c>
      <c r="I82" s="32">
        <f>Uncollectible!I8</f>
        <v>0</v>
      </c>
    </row>
    <row r="83" spans="1:9" x14ac:dyDescent="0.25">
      <c r="A83" s="19" t="str">
        <f>IF(AND(ISBLANK(B83),ISBLANK(C83)),"",MAX(A$7:$A82)+1)</f>
        <v/>
      </c>
      <c r="B83" s="10"/>
    </row>
    <row r="84" spans="1:9" x14ac:dyDescent="0.25">
      <c r="A84" s="19">
        <f>IF(AND(ISBLANK(B84),ISBLANK(C84)),"",MAX(A$7:$A83)+1)</f>
        <v>40</v>
      </c>
      <c r="B84" s="25" t="s">
        <v>74</v>
      </c>
      <c r="C84" s="25" t="s">
        <v>75</v>
      </c>
      <c r="D84" s="26">
        <f>SUM(E84:I84)</f>
        <v>1</v>
      </c>
      <c r="E84" s="27">
        <f>IF(E85=0,0,E85/$D85)</f>
        <v>0.99042011913341332</v>
      </c>
      <c r="F84" s="27">
        <f>IF(F85=0,0,F85/$D85)</f>
        <v>8.6572840152963747E-3</v>
      </c>
      <c r="G84" s="27">
        <f>IF(G85=0,0,G85/$D85)</f>
        <v>8.8021749149130466E-4</v>
      </c>
      <c r="H84" s="27">
        <f>IF(H85=0,0,H85/$D85)</f>
        <v>4.0959813902053608E-5</v>
      </c>
      <c r="I84" s="27">
        <f>IF(I85=0,0,I85/$D85)</f>
        <v>1.4195458969664785E-6</v>
      </c>
    </row>
    <row r="85" spans="1:9" x14ac:dyDescent="0.25">
      <c r="A85" s="19" t="str">
        <f>IF(AND(ISBLANK(B85),ISBLANK(C85)),"",MAX(A$7:$A84)+1)</f>
        <v/>
      </c>
      <c r="B85" s="28"/>
      <c r="C85" s="29"/>
      <c r="D85" s="31">
        <f>SUM(E85:I85)</f>
        <v>13298704</v>
      </c>
      <c r="E85" s="32">
        <f>ACCTS_908_912!E8</f>
        <v>13171304</v>
      </c>
      <c r="F85" s="32">
        <f>ACCTS_908_912!F8</f>
        <v>115130.65756335795</v>
      </c>
      <c r="G85" s="32">
        <f>ACCTS_908_912!G8</f>
        <v>11705.751874965379</v>
      </c>
      <c r="H85" s="32">
        <f>ACCTS_908_912!H8</f>
        <v>544.71244097849592</v>
      </c>
      <c r="I85" s="32">
        <f>ACCTS_908_912!I8</f>
        <v>18.878120698171696</v>
      </c>
    </row>
    <row r="86" spans="1:9" x14ac:dyDescent="0.25">
      <c r="A86" s="19" t="str">
        <f>IF(AND(ISBLANK(B86),ISBLANK(C86)),"",MAX(A$7:$A85)+1)</f>
        <v/>
      </c>
      <c r="B86" s="10"/>
    </row>
    <row r="87" spans="1:9" x14ac:dyDescent="0.25">
      <c r="A87" s="19">
        <f>IF(AND(ISBLANK(B87),ISBLANK(C87)),"",MAX(A$7:$A86)+1)</f>
        <v>41</v>
      </c>
      <c r="B87" s="25" t="s">
        <v>76</v>
      </c>
      <c r="C87" s="25" t="s">
        <v>77</v>
      </c>
      <c r="D87" s="26">
        <f>SUM(E87:I87)</f>
        <v>0.99999999999999989</v>
      </c>
      <c r="E87" s="27">
        <f>IF(E88=0,0,E88/$D88)</f>
        <v>0.13690260121771866</v>
      </c>
      <c r="F87" s="27">
        <f>IF(F88=0,0,F88/$D88)</f>
        <v>0.7841965529944025</v>
      </c>
      <c r="G87" s="27">
        <f>IF(G88=0,0,G88/$D88)</f>
        <v>7.7070333526193011E-2</v>
      </c>
      <c r="H87" s="27">
        <f>IF(H88=0,0,H88/$D88)</f>
        <v>1.8305122616857799E-3</v>
      </c>
      <c r="I87" s="27">
        <f>IF(I88=0,0,I88/$D88)</f>
        <v>0</v>
      </c>
    </row>
    <row r="88" spans="1:9" x14ac:dyDescent="0.25">
      <c r="A88" s="19" t="str">
        <f>IF(AND(ISBLANK(B88),ISBLANK(C88)),"",MAX(A$7:$A87)+1)</f>
        <v/>
      </c>
      <c r="B88" s="28"/>
      <c r="C88" s="29"/>
      <c r="D88" s="31">
        <f>SUM(E88:I88)</f>
        <v>1068884</v>
      </c>
      <c r="E88" s="32">
        <f>ACCTS_908_912!E15</f>
        <v>146333</v>
      </c>
      <c r="F88" s="32">
        <f>ACCTS_908_912!F15</f>
        <v>838215.14835086896</v>
      </c>
      <c r="G88" s="32">
        <f>ACCTS_908_912!G15</f>
        <v>82379.246380811295</v>
      </c>
      <c r="H88" s="32">
        <f>ACCTS_908_912!H15</f>
        <v>1956.6052683197431</v>
      </c>
      <c r="I88" s="32">
        <f>ACCTS_908_912!I15</f>
        <v>0</v>
      </c>
    </row>
    <row r="89" spans="1:9" x14ac:dyDescent="0.25">
      <c r="A89" s="19" t="str">
        <f>IF(AND(ISBLANK(B89),ISBLANK(C89)),"",MAX(A$7:$A88)+1)</f>
        <v/>
      </c>
      <c r="B89" s="10"/>
    </row>
    <row r="90" spans="1:9" x14ac:dyDescent="0.25">
      <c r="A90" s="19">
        <f>IF(AND(ISBLANK(B90),ISBLANK(C90)),"",MAX(A$7:$A89)+1)</f>
        <v>42</v>
      </c>
      <c r="B90" s="25" t="s">
        <v>78</v>
      </c>
      <c r="C90" s="25" t="s">
        <v>79</v>
      </c>
      <c r="D90" s="26">
        <f>SUM(E90:I90)</f>
        <v>0.99999999999999989</v>
      </c>
      <c r="E90" s="27">
        <f>IF(E91=0,0,E91/$D91)</f>
        <v>0.88798380452154013</v>
      </c>
      <c r="F90" s="27">
        <f>IF(F91=0,0,F91/$D91)</f>
        <v>6.2088142243133006E-2</v>
      </c>
      <c r="G90" s="27">
        <f>IF(G91=0,0,G91/$D91)</f>
        <v>3.5156156898171503E-2</v>
      </c>
      <c r="H90" s="27">
        <f>IF(H91=0,0,H91/$D91)</f>
        <v>1.4771896337155246E-2</v>
      </c>
      <c r="I90" s="27">
        <f>IF(I91=0,0,I91/$D91)</f>
        <v>0</v>
      </c>
    </row>
    <row r="91" spans="1:9" x14ac:dyDescent="0.25">
      <c r="A91" s="19" t="str">
        <f>IF(AND(ISBLANK(B91),ISBLANK(C91)),"",MAX(A$7:$A90)+1)</f>
        <v/>
      </c>
      <c r="B91" s="28"/>
      <c r="C91" s="33"/>
      <c r="D91" s="31">
        <f>SUM(E91:I91)</f>
        <v>5824855.3900000006</v>
      </c>
      <c r="E91" s="32">
        <f>LateFees!E8</f>
        <v>5172377.25</v>
      </c>
      <c r="F91" s="32">
        <f>LateFees!F8</f>
        <v>361654.45</v>
      </c>
      <c r="G91" s="32">
        <f>LateFees!G8</f>
        <v>204779.52999999997</v>
      </c>
      <c r="H91" s="32">
        <f>LateFees!H8</f>
        <v>86044.160000000003</v>
      </c>
      <c r="I91" s="32">
        <f>LateFees!I8</f>
        <v>0</v>
      </c>
    </row>
    <row r="92" spans="1:9" x14ac:dyDescent="0.25">
      <c r="A92" s="19" t="str">
        <f>IF(AND(ISBLANK(B92),ISBLANK(C92)),"",MAX(A$7:$A91)+1)</f>
        <v/>
      </c>
      <c r="B92" s="10"/>
    </row>
    <row r="93" spans="1:9" x14ac:dyDescent="0.25">
      <c r="A93" s="19">
        <f>IF(AND(ISBLANK(B93),ISBLANK(C93)),"",MAX(A$7:$A92)+1)</f>
        <v>43</v>
      </c>
      <c r="B93" s="25" t="s">
        <v>80</v>
      </c>
      <c r="C93" s="25"/>
      <c r="D93" s="26">
        <f>SUM(E93:I93)</f>
        <v>1</v>
      </c>
      <c r="E93" s="27">
        <f>IF(E94=0,0,E94/$D94)</f>
        <v>0.31691186043055286</v>
      </c>
      <c r="F93" s="27">
        <f>IF(F94=0,0,F94/$D94)</f>
        <v>0.32752702856373817</v>
      </c>
      <c r="G93" s="27">
        <f>IF(G94=0,0,G94/$D94)</f>
        <v>0.32921884474546709</v>
      </c>
      <c r="H93" s="27">
        <f>IF(H94=0,0,H94/$D94)</f>
        <v>2.6342266260241973E-2</v>
      </c>
      <c r="I93" s="27">
        <f>IF(I94=0,0,I94/$D94)</f>
        <v>0</v>
      </c>
    </row>
    <row r="94" spans="1:9" x14ac:dyDescent="0.25">
      <c r="A94" s="19" t="str">
        <f>IF(AND(ISBLANK(B94),ISBLANK(C94)),"",MAX(A$7:$A93)+1)</f>
        <v/>
      </c>
      <c r="B94" s="28"/>
      <c r="C94" s="33"/>
      <c r="D94" s="31">
        <f>SUM(E94:I94)</f>
        <v>-1827481.3383333329</v>
      </c>
      <c r="E94" s="32">
        <f>Deposits!E11</f>
        <v>-579150.51083333313</v>
      </c>
      <c r="F94" s="32">
        <f>Deposits!F11</f>
        <v>-598549.53249999997</v>
      </c>
      <c r="G94" s="32">
        <f>Deposits!G11</f>
        <v>-601641.29499999993</v>
      </c>
      <c r="H94" s="32">
        <f>Deposits!H11</f>
        <v>-48140</v>
      </c>
      <c r="I94" s="32">
        <f>Deposits!I11</f>
        <v>0</v>
      </c>
    </row>
    <row r="95" spans="1:9" x14ac:dyDescent="0.25">
      <c r="A95" s="19" t="str">
        <f>IF(AND(ISBLANK(B95),ISBLANK(C95)),"",MAX(A$7:$A94)+1)</f>
        <v/>
      </c>
      <c r="B95" s="10"/>
    </row>
    <row r="96" spans="1:9" x14ac:dyDescent="0.25">
      <c r="A96" s="19">
        <f>IF(AND(ISBLANK(B96),ISBLANK(C96)),"",MAX(A$7:$A95)+1)</f>
        <v>44</v>
      </c>
      <c r="B96" s="4" t="s">
        <v>81</v>
      </c>
      <c r="C96" s="13"/>
    </row>
    <row r="97" spans="1:9" x14ac:dyDescent="0.25">
      <c r="A97" s="19" t="str">
        <f>IF(AND(ISBLANK(B97),ISBLANK(C97)),"",MAX(A$7:$A96)+1)</f>
        <v/>
      </c>
      <c r="B97" s="10"/>
    </row>
    <row r="98" spans="1:9" x14ac:dyDescent="0.25">
      <c r="A98" s="19">
        <f>IF(AND(ISBLANK(B98),ISBLANK(C98)),"",MAX(A$7:$A97)+1)</f>
        <v>45</v>
      </c>
      <c r="B98" s="25" t="s">
        <v>82</v>
      </c>
      <c r="C98" s="25" t="s">
        <v>83</v>
      </c>
      <c r="D98" s="34">
        <f>SUM(E98:I98)</f>
        <v>0.99999999999999989</v>
      </c>
      <c r="E98" s="27">
        <f>IF(E99=0,0,E99/$D99)</f>
        <v>0.69983694807282415</v>
      </c>
      <c r="F98" s="27">
        <f t="shared" ref="F98:I98" si="15">IF(F99=0,0,F99/$D99)</f>
        <v>8.8862705700972752E-2</v>
      </c>
      <c r="G98" s="27">
        <f t="shared" si="15"/>
        <v>0.10612402872580085</v>
      </c>
      <c r="H98" s="27">
        <f t="shared" si="15"/>
        <v>9.3532684686281745E-2</v>
      </c>
      <c r="I98" s="27">
        <f t="shared" si="15"/>
        <v>1.1643632814120369E-2</v>
      </c>
    </row>
    <row r="99" spans="1:9" x14ac:dyDescent="0.25">
      <c r="A99" s="19" t="str">
        <f>IF(AND(ISBLANK(B99),ISBLANK(C99)),"",MAX(A$7:$A98)+1)</f>
        <v/>
      </c>
      <c r="B99" s="28"/>
      <c r="C99" s="33"/>
      <c r="D99" s="31">
        <f>SUM(E99:I99)</f>
        <v>616555782.19513726</v>
      </c>
      <c r="E99" s="32">
        <f>Revenue!E11</f>
        <v>431488516.92809772</v>
      </c>
      <c r="F99" s="32">
        <f>Revenue!F11</f>
        <v>54788815.021439537</v>
      </c>
      <c r="G99" s="32">
        <f>Revenue!G11</f>
        <v>65431383.540735357</v>
      </c>
      <c r="H99" s="32">
        <f>Revenue!H11</f>
        <v>57668117.567561574</v>
      </c>
      <c r="I99" s="32">
        <f>Revenue!I11</f>
        <v>7178949.1373029519</v>
      </c>
    </row>
    <row r="100" spans="1:9" x14ac:dyDescent="0.25">
      <c r="A100" s="19" t="str">
        <f>IF(AND(ISBLANK(B100),ISBLANK(C100)),"",MAX(A$7:$A99)+1)</f>
        <v/>
      </c>
      <c r="B100" s="10"/>
    </row>
    <row r="101" spans="1:9" x14ac:dyDescent="0.25">
      <c r="A101" s="19">
        <f>IF(AND(ISBLANK(B101),ISBLANK(C101)),"",MAX(A$7:$A100)+1)</f>
        <v>46</v>
      </c>
      <c r="B101" s="25" t="s">
        <v>84</v>
      </c>
      <c r="C101" s="25" t="s">
        <v>85</v>
      </c>
      <c r="D101" s="34">
        <f>SUM(E101:I101)</f>
        <v>1.0000000000000002</v>
      </c>
      <c r="E101" s="27">
        <f>IF(E102=0,0,E102/$D102)</f>
        <v>0.78972418717856396</v>
      </c>
      <c r="F101" s="27">
        <f t="shared" ref="F101:I101" si="16">IF(F102=0,0,F102/$D102)</f>
        <v>0.11287210070514424</v>
      </c>
      <c r="G101" s="27">
        <f t="shared" si="16"/>
        <v>7.5137358132209744E-2</v>
      </c>
      <c r="H101" s="27">
        <f t="shared" si="16"/>
        <v>1.3995336112943572E-2</v>
      </c>
      <c r="I101" s="27">
        <f t="shared" si="16"/>
        <v>8.271017871138606E-3</v>
      </c>
    </row>
    <row r="102" spans="1:9" x14ac:dyDescent="0.25">
      <c r="A102" s="19" t="str">
        <f>IF(AND(ISBLANK(B102),ISBLANK(C102)),"",MAX(A$7:$A101)+1)</f>
        <v/>
      </c>
      <c r="B102" s="28"/>
      <c r="C102" s="33"/>
      <c r="D102" s="31">
        <f>SUM(E102:I102)</f>
        <v>505919390.35720599</v>
      </c>
      <c r="E102" s="32">
        <f>Revenue!E16</f>
        <v>399536779.32771909</v>
      </c>
      <c r="F102" s="32">
        <f>Revenue!F16</f>
        <v>57104184.377083734</v>
      </c>
      <c r="G102" s="32">
        <f>Revenue!G16</f>
        <v>38013446.419298604</v>
      </c>
      <c r="H102" s="32">
        <f>Revenue!H16</f>
        <v>7080511.9141046004</v>
      </c>
      <c r="I102" s="32">
        <f>Revenue!I16</f>
        <v>4184468.3189999997</v>
      </c>
    </row>
    <row r="103" spans="1:9" x14ac:dyDescent="0.25">
      <c r="A103" s="19" t="str">
        <f>IF(AND(ISBLANK(B103),ISBLANK(C103)),"",MAX(A$7:$A102)+1)</f>
        <v/>
      </c>
      <c r="B103" s="10"/>
    </row>
    <row r="104" spans="1:9" x14ac:dyDescent="0.25">
      <c r="A104" s="19">
        <f>IF(AND(ISBLANK(B104),ISBLANK(C104)),"",MAX(A$7:$A103)+1)</f>
        <v>47</v>
      </c>
      <c r="B104" s="25" t="s">
        <v>86</v>
      </c>
      <c r="C104" s="25" t="s">
        <v>87</v>
      </c>
      <c r="D104" s="34">
        <f>SUM(E104:I104)</f>
        <v>1</v>
      </c>
      <c r="E104" s="27">
        <f>IF(E105=0,0,E105/$D105)</f>
        <v>0.70419548075744742</v>
      </c>
      <c r="F104" s="27">
        <f t="shared" ref="F104:I104" si="17">IF(F105=0,0,F105/$D105)</f>
        <v>8.7443404221935556E-2</v>
      </c>
      <c r="G104" s="27">
        <f t="shared" si="17"/>
        <v>0.10360508220503993</v>
      </c>
      <c r="H104" s="27">
        <f t="shared" si="17"/>
        <v>9.4311883972031649E-2</v>
      </c>
      <c r="I104" s="27">
        <f t="shared" si="17"/>
        <v>1.0444148843545513E-2</v>
      </c>
    </row>
    <row r="105" spans="1:9" x14ac:dyDescent="0.25">
      <c r="A105" s="19" t="str">
        <f>IF(AND(ISBLANK(B105),ISBLANK(C105)),"",MAX(A$7:$A104)+1)</f>
        <v/>
      </c>
      <c r="B105" s="28"/>
      <c r="C105" s="33"/>
      <c r="D105" s="31">
        <f>SUM(E105:I105)</f>
        <v>663905711.98173738</v>
      </c>
      <c r="E105" s="32">
        <f>E99+E108</f>
        <v>467519402.026595</v>
      </c>
      <c r="F105" s="32">
        <f>F99+F108</f>
        <v>58054175.538070984</v>
      </c>
      <c r="G105" s="32">
        <f>G99+G108</f>
        <v>68784005.866263464</v>
      </c>
      <c r="H105" s="32">
        <f>H99+H108</f>
        <v>62614198.476790681</v>
      </c>
      <c r="I105" s="32">
        <f>I99+I108</f>
        <v>6933930.0740173236</v>
      </c>
    </row>
    <row r="106" spans="1:9" x14ac:dyDescent="0.25">
      <c r="A106" s="19" t="str">
        <f>IF(AND(ISBLANK(B106),ISBLANK(C106)),"",MAX(A$7:$A105)+1)</f>
        <v/>
      </c>
      <c r="B106" s="10"/>
      <c r="E106" s="14"/>
      <c r="F106" s="14"/>
      <c r="G106" s="14"/>
      <c r="H106" s="14"/>
      <c r="I106" s="14"/>
    </row>
    <row r="107" spans="1:9" x14ac:dyDescent="0.25">
      <c r="A107" s="19">
        <f>IF(AND(ISBLANK(B107),ISBLANK(C107)),"",MAX(A$7:$A106)+1)</f>
        <v>48</v>
      </c>
      <c r="B107" s="25" t="s">
        <v>88</v>
      </c>
      <c r="C107" s="25" t="s">
        <v>89</v>
      </c>
      <c r="D107" s="34">
        <f>SUM(E107:I107)</f>
        <v>1</v>
      </c>
      <c r="E107" s="27">
        <f>IF(E108=0,0,E108/$D108)</f>
        <v>0.76094907132668543</v>
      </c>
      <c r="F107" s="27">
        <f t="shared" ref="F107:I107" si="18">IF(F108=0,0,F108/$D108)</f>
        <v>6.8962309582041262E-2</v>
      </c>
      <c r="G107" s="27">
        <f t="shared" si="18"/>
        <v>7.0805222745586455E-2</v>
      </c>
      <c r="H107" s="27">
        <f t="shared" si="18"/>
        <v>0.10445804104716569</v>
      </c>
      <c r="I107" s="27">
        <f t="shared" si="18"/>
        <v>-5.1746447014788819E-3</v>
      </c>
    </row>
    <row r="108" spans="1:9" x14ac:dyDescent="0.25">
      <c r="A108" s="19">
        <f>IF(AND(ISBLANK(B108),ISBLANK(C108)),"",MAX(A$7:$A107)+1)</f>
        <v>49</v>
      </c>
      <c r="B108" s="28"/>
      <c r="C108" s="33" t="s">
        <v>90</v>
      </c>
      <c r="D108" s="31">
        <f>SUM(E108:I108)</f>
        <v>47349929.786600299</v>
      </c>
      <c r="E108" s="32">
        <f>Revenue!E21</f>
        <v>36030885.098497257</v>
      </c>
      <c r="F108" s="32">
        <f>Revenue!F21</f>
        <v>3265360.5166314468</v>
      </c>
      <c r="G108" s="32">
        <f>Revenue!G21</f>
        <v>3352622.3255281132</v>
      </c>
      <c r="H108" s="32">
        <f>Revenue!H21</f>
        <v>4946080.9092291072</v>
      </c>
      <c r="I108" s="32">
        <f>Revenue!I21</f>
        <v>-245019.0632856283</v>
      </c>
    </row>
    <row r="109" spans="1:9" x14ac:dyDescent="0.25">
      <c r="A109" s="19" t="str">
        <f>IF(AND(ISBLANK(B109),ISBLANK(C109)),"",MAX(A$7:$A108)+1)</f>
        <v/>
      </c>
      <c r="B109" s="10"/>
      <c r="E109" s="14"/>
      <c r="F109" s="14"/>
      <c r="G109" s="14"/>
      <c r="H109" s="14"/>
      <c r="I109" s="14"/>
    </row>
    <row r="110" spans="1:9" x14ac:dyDescent="0.25">
      <c r="A110" s="19">
        <f>IF(AND(ISBLANK(B110),ISBLANK(C110)),"",MAX(A$7:$A109)+1)</f>
        <v>50</v>
      </c>
      <c r="B110" s="25" t="s">
        <v>91</v>
      </c>
      <c r="C110" s="25" t="s">
        <v>92</v>
      </c>
      <c r="D110" s="26">
        <f>SUM(E110:I110)</f>
        <v>1</v>
      </c>
      <c r="E110" s="27">
        <f>IF(E111=0,0,E111/$D111)</f>
        <v>0.8847203166143307</v>
      </c>
      <c r="F110" s="27">
        <f>IF(F111=0,0,F111/$D111)</f>
        <v>0.1041775961686642</v>
      </c>
      <c r="G110" s="27">
        <f>IF(G111=0,0,G111/$D111)</f>
        <v>1.0592114363714395E-2</v>
      </c>
      <c r="H110" s="27">
        <f>IF(H111=0,0,H111/$D111)</f>
        <v>4.9289072003325042E-4</v>
      </c>
      <c r="I110" s="27">
        <f>IF(I111=0,0,I111/$D111)</f>
        <v>1.7082133257470048E-5</v>
      </c>
    </row>
    <row r="111" spans="1:9" x14ac:dyDescent="0.25">
      <c r="A111" s="19" t="str">
        <f>IF(AND(ISBLANK(B111),ISBLANK(C111)),"",MAX(A$7:$A110)+1)</f>
        <v/>
      </c>
      <c r="B111" s="28"/>
      <c r="C111" s="33"/>
      <c r="D111" s="31">
        <f>SUM(E111:I111)</f>
        <v>946767</v>
      </c>
      <c r="E111" s="32">
        <f>MiscRevenue!E8</f>
        <v>837624</v>
      </c>
      <c r="F111" s="32">
        <f>MiscRevenue!F8</f>
        <v>98631.910191817704</v>
      </c>
      <c r="G111" s="32">
        <f>MiscRevenue!G8</f>
        <v>10028.264339790787</v>
      </c>
      <c r="H111" s="32">
        <f>MiscRevenue!H8</f>
        <v>466.65266833372044</v>
      </c>
      <c r="I111" s="32">
        <f>MiscRevenue!I8</f>
        <v>16.172800057775145</v>
      </c>
    </row>
    <row r="112" spans="1:9" x14ac:dyDescent="0.25">
      <c r="A112" s="19" t="str">
        <f>IF(AND(ISBLANK(B112),ISBLANK(C112)),"",MAX(A$7:$A111)+1)</f>
        <v/>
      </c>
      <c r="B112" s="10"/>
      <c r="C112" s="93"/>
      <c r="D112" s="12"/>
      <c r="E112" s="22"/>
      <c r="F112" s="22"/>
      <c r="G112" s="22"/>
      <c r="H112" s="22"/>
      <c r="I112" s="22"/>
    </row>
    <row r="113" spans="1:4" x14ac:dyDescent="0.25">
      <c r="A113" s="19">
        <f>IF(AND(ISBLANK(B113),ISBLANK(C113)),"",MAX(A$7:$A112)+1)</f>
        <v>51</v>
      </c>
      <c r="B113" s="4" t="s">
        <v>93</v>
      </c>
      <c r="C113" s="17"/>
      <c r="D113" s="12"/>
    </row>
    <row r="114" spans="1:4" x14ac:dyDescent="0.25">
      <c r="A114" s="19" t="str">
        <f>IF(AND(ISBLANK(B114),ISBLANK(C114)),"",MAX(A$7:$A113)+1)</f>
        <v/>
      </c>
      <c r="B114" s="3"/>
      <c r="C114" s="17"/>
      <c r="D114" s="12"/>
    </row>
    <row r="115" spans="1:4" x14ac:dyDescent="0.25">
      <c r="A115" s="19">
        <f>IF(AND(ISBLANK(B115),ISBLANK(C115)),"",MAX(A$7:$A114)+1)</f>
        <v>52</v>
      </c>
      <c r="B115" s="38"/>
      <c r="C115" s="38" t="s">
        <v>94</v>
      </c>
      <c r="D115" s="30"/>
    </row>
    <row r="116" spans="1:4" x14ac:dyDescent="0.25">
      <c r="A116" s="19">
        <f>IF(AND(ISBLANK(B116),ISBLANK(C116)),"",MAX(A$7:$A115)+1)</f>
        <v>53</v>
      </c>
      <c r="B116" s="38"/>
      <c r="C116" s="38" t="s">
        <v>95</v>
      </c>
      <c r="D116" s="39">
        <f>'Mains Summary'!$F$21</f>
        <v>0.48139999999999999</v>
      </c>
    </row>
    <row r="117" spans="1:4" x14ac:dyDescent="0.25">
      <c r="A117" s="19">
        <f>IF(AND(ISBLANK(B117),ISBLANK(C117)),"",MAX(A$7:$A116)+1)</f>
        <v>54</v>
      </c>
      <c r="B117" s="38" t="s">
        <v>96</v>
      </c>
      <c r="C117" s="38" t="s">
        <v>97</v>
      </c>
      <c r="D117" s="39">
        <f>1-D116</f>
        <v>0.51859999999999995</v>
      </c>
    </row>
    <row r="118" spans="1:4" x14ac:dyDescent="0.25">
      <c r="A118" s="19" t="str">
        <f>IF(AND(ISBLANK(B118),ISBLANK(C118)),"",MAX(A$7:$A117)+1)</f>
        <v/>
      </c>
      <c r="B118" s="3"/>
      <c r="C118" s="3"/>
      <c r="D118" s="2"/>
    </row>
    <row r="119" spans="1:4" x14ac:dyDescent="0.25">
      <c r="A119" s="19">
        <f>IF(AND(ISBLANK(B119),ISBLANK(C119)),"",MAX(A$7:$A118)+1)</f>
        <v>55</v>
      </c>
      <c r="B119" s="38"/>
      <c r="C119" s="38" t="s">
        <v>98</v>
      </c>
      <c r="D119" s="30"/>
    </row>
    <row r="120" spans="1:4" x14ac:dyDescent="0.25">
      <c r="A120" s="19">
        <f>IF(AND(ISBLANK(B120),ISBLANK(C120)),"",MAX(A$7:$A119)+1)</f>
        <v>56</v>
      </c>
      <c r="B120" s="38"/>
      <c r="C120" s="38" t="s">
        <v>99</v>
      </c>
      <c r="D120" s="39">
        <v>0.5</v>
      </c>
    </row>
    <row r="121" spans="1:4" x14ac:dyDescent="0.25">
      <c r="A121" s="19">
        <f>IF(AND(ISBLANK(B121),ISBLANK(C121)),"",MAX(A$7:$A120)+1)</f>
        <v>57</v>
      </c>
      <c r="B121" s="38" t="s">
        <v>100</v>
      </c>
      <c r="C121" s="38" t="s">
        <v>101</v>
      </c>
      <c r="D121" s="39">
        <f>1-D120</f>
        <v>0.5</v>
      </c>
    </row>
    <row r="122" spans="1:4" x14ac:dyDescent="0.25">
      <c r="A122" s="19" t="str">
        <f>IF(AND(ISBLANK(B122),ISBLANK(C122)),"",MAX(A$7:$A121)+1)</f>
        <v/>
      </c>
      <c r="B122" s="3"/>
      <c r="C122" s="3"/>
      <c r="D122" s="2"/>
    </row>
    <row r="123" spans="1:4" ht="30" x14ac:dyDescent="0.25">
      <c r="A123" s="19">
        <f>IF(AND(ISBLANK(B123),ISBLANK(C123)),"",MAX(A$7:$A122)+1)</f>
        <v>58</v>
      </c>
      <c r="B123" s="38"/>
      <c r="C123" s="38" t="s">
        <v>102</v>
      </c>
      <c r="D123" s="30"/>
    </row>
    <row r="124" spans="1:4" x14ac:dyDescent="0.25">
      <c r="A124" s="19">
        <f>IF(AND(ISBLANK(B124),ISBLANK(C124)),"",MAX(A$7:$A123)+1)</f>
        <v>59</v>
      </c>
      <c r="B124" s="38"/>
      <c r="C124" s="95" t="s">
        <v>103</v>
      </c>
      <c r="D124" s="96">
        <f>D116/2</f>
        <v>0.2407</v>
      </c>
    </row>
    <row r="125" spans="1:4" x14ac:dyDescent="0.25">
      <c r="A125" s="19">
        <f>IF(AND(ISBLANK(B125),ISBLANK(C125)),"",MAX(A$7:$A124)+1)</f>
        <v>60</v>
      </c>
      <c r="B125" s="38"/>
      <c r="C125" s="94" t="s">
        <v>104</v>
      </c>
      <c r="D125" s="39">
        <f>D120/2</f>
        <v>0.25</v>
      </c>
    </row>
    <row r="126" spans="1:4" x14ac:dyDescent="0.25">
      <c r="A126" s="19">
        <f>IF(AND(ISBLANK(B126),ISBLANK(C126)),"",MAX(A$7:$A125)+1)</f>
        <v>61</v>
      </c>
      <c r="B126" s="38"/>
      <c r="C126" s="94" t="s">
        <v>105</v>
      </c>
      <c r="D126" s="39">
        <f>(D117+D121)/2</f>
        <v>0.50929999999999997</v>
      </c>
    </row>
    <row r="127" spans="1:4" x14ac:dyDescent="0.25">
      <c r="A127" s="19">
        <f>IF(AND(ISBLANK(B127),ISBLANK(C127)),"",MAX(A$7:$A126)+1)</f>
        <v>62</v>
      </c>
      <c r="B127" s="38" t="s">
        <v>106</v>
      </c>
      <c r="C127" s="95" t="s">
        <v>107</v>
      </c>
      <c r="D127" s="96">
        <f>SUM(D125:D126)</f>
        <v>0.75929999999999997</v>
      </c>
    </row>
    <row r="128" spans="1:4" x14ac:dyDescent="0.25">
      <c r="A128" s="19" t="str">
        <f>IF(AND(ISBLANK(B128),ISBLANK(C128)),"",MAX(A$7:$A127)+1)</f>
        <v/>
      </c>
      <c r="D128" s="24">
        <f>SUM(D124:D126)</f>
        <v>1</v>
      </c>
    </row>
  </sheetData>
  <pageMargins left="0.7" right="0.7" top="0.75" bottom="0.5" header="0.3" footer="0.3"/>
  <pageSetup scale="70" fitToHeight="2" orientation="landscape" r:id="rId1"/>
  <rowBreaks count="2" manualBreakCount="2">
    <brk id="50" max="8" man="1"/>
    <brk id="94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BC5A-1A53-4DB8-A05C-2B46AA948492}">
  <sheetPr codeName="Sheet13"/>
  <dimension ref="A1:J48"/>
  <sheetViews>
    <sheetView topLeftCell="A23" workbookViewId="0"/>
  </sheetViews>
  <sheetFormatPr defaultColWidth="8.85546875" defaultRowHeight="15" x14ac:dyDescent="0.25"/>
  <cols>
    <col min="1" max="1" width="4.7109375" style="58" bestFit="1" customWidth="1"/>
    <col min="2" max="3" width="31.5703125" style="58" bestFit="1" customWidth="1"/>
    <col min="4" max="4" width="15.28515625" style="58" customWidth="1"/>
    <col min="5" max="5" width="11.85546875" style="58" bestFit="1" customWidth="1"/>
    <col min="6" max="6" width="14.7109375" style="58" customWidth="1"/>
    <col min="7" max="7" width="14.5703125" style="58" bestFit="1" customWidth="1"/>
    <col min="8" max="8" width="14.28515625" style="58" bestFit="1" customWidth="1"/>
    <col min="9" max="9" width="15.28515625" style="58" customWidth="1"/>
    <col min="10" max="16384" width="8.85546875" style="58"/>
  </cols>
  <sheetData>
    <row r="1" spans="1:10" x14ac:dyDescent="0.25">
      <c r="A1" s="58" t="str">
        <f>EXTERNAL!A1</f>
        <v>Peoples Natural Gas Company LLC</v>
      </c>
    </row>
    <row r="2" spans="1:10" x14ac:dyDescent="0.25">
      <c r="A2" s="58" t="s">
        <v>316</v>
      </c>
    </row>
    <row r="6" spans="1:10" ht="34.5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</row>
    <row r="8" spans="1:10" x14ac:dyDescent="0.25">
      <c r="A8" s="44">
        <f>IF(AND(ISBLANK(B8),ISBLANK(C8)),"",MAX(A$6:$A7)+1)</f>
        <v>1</v>
      </c>
      <c r="B8" s="283" t="str">
        <f>EXTERNAL!B75</f>
        <v>METER_READ</v>
      </c>
      <c r="C8" s="58" t="s">
        <v>317</v>
      </c>
      <c r="D8" s="45">
        <f>SUM(E8:I8)</f>
        <v>2519099.85</v>
      </c>
      <c r="E8" s="45">
        <f>SUM(E11,E14,E17)</f>
        <v>2280492.1559760803</v>
      </c>
      <c r="F8" s="45">
        <f>SUM(F11,F14,F17)</f>
        <v>179765.03087893632</v>
      </c>
      <c r="G8" s="45">
        <f t="shared" ref="G8:I8" si="0">SUM(G11,G14,G17)</f>
        <v>34527.170547346803</v>
      </c>
      <c r="H8" s="45">
        <f t="shared" si="0"/>
        <v>23501.016920953865</v>
      </c>
      <c r="I8" s="45">
        <f t="shared" si="0"/>
        <v>814.47567668287775</v>
      </c>
      <c r="J8" s="46" t="b">
        <f>C42=D8</f>
        <v>1</v>
      </c>
    </row>
    <row r="9" spans="1:10" x14ac:dyDescent="0.25">
      <c r="A9" s="44" t="str">
        <f>IF(AND(ISBLANK(B9),ISBLANK(C9)),"",MAX(A$6:$A8)+1)</f>
        <v/>
      </c>
      <c r="D9" s="45"/>
      <c r="E9" s="45"/>
      <c r="F9" s="45"/>
      <c r="G9" s="45"/>
      <c r="H9" s="45"/>
      <c r="I9" s="45"/>
    </row>
    <row r="10" spans="1:10" x14ac:dyDescent="0.25">
      <c r="A10" s="44">
        <f>IF(AND(ISBLANK(B10),ISBLANK(C10)),"",MAX(A$6:$A9)+1)</f>
        <v>2</v>
      </c>
      <c r="C10" s="145" t="s">
        <v>318</v>
      </c>
      <c r="D10" s="45"/>
      <c r="E10" s="45"/>
      <c r="F10" s="45"/>
      <c r="G10" s="45"/>
      <c r="H10" s="45"/>
      <c r="I10" s="45"/>
    </row>
    <row r="11" spans="1:10" x14ac:dyDescent="0.25">
      <c r="A11" s="44">
        <f>IF(AND(ISBLANK(B11),ISBLANK(C11)),"",MAX(A$6:$A10)+1)</f>
        <v>3</v>
      </c>
      <c r="B11" s="67"/>
      <c r="C11" s="58" t="s">
        <v>319</v>
      </c>
      <c r="D11" s="45">
        <f>SUM(C28,C35,C40)</f>
        <v>1438428.8499999999</v>
      </c>
      <c r="E11" s="66">
        <f>E12/SUM($E12:$I12)*$D11</f>
        <v>1328498.8699011328</v>
      </c>
      <c r="F11" s="66">
        <f t="shared" ref="F11:H11" si="1">F12/SUM($E12:$I12)*$D11</f>
        <v>99343.099644500864</v>
      </c>
      <c r="G11" s="66">
        <f t="shared" si="1"/>
        <v>10100.573553039398</v>
      </c>
      <c r="H11" s="66">
        <f t="shared" si="1"/>
        <v>470.01748662771843</v>
      </c>
      <c r="I11" s="66">
        <f>I12/SUM($E12:$I12)*$D11</f>
        <v>16.289414699011175</v>
      </c>
      <c r="J11" s="21">
        <f>SUM(E11:I11)-D11</f>
        <v>0</v>
      </c>
    </row>
    <row r="12" spans="1:10" x14ac:dyDescent="0.25">
      <c r="A12" s="44">
        <f>IF(AND(ISBLANK(B12),ISBLANK(C12)),"",MAX(A$6:$A11)+1)</f>
        <v>4</v>
      </c>
      <c r="B12" s="67"/>
      <c r="C12" s="68" t="s">
        <v>51</v>
      </c>
      <c r="D12" s="45"/>
      <c r="E12" s="46">
        <f>EXTERNAL!E55</f>
        <v>652447.68799791299</v>
      </c>
      <c r="F12" s="46">
        <f>EXTERNAL!F55</f>
        <v>48789.033359452173</v>
      </c>
      <c r="G12" s="46">
        <f>EXTERNAL!G55</f>
        <v>4960.5581242412773</v>
      </c>
      <c r="H12" s="46">
        <f>EXTERNAL!H55</f>
        <v>230.83333333333334</v>
      </c>
      <c r="I12" s="46">
        <f>EXTERNAL!I55</f>
        <v>8</v>
      </c>
    </row>
    <row r="13" spans="1:10" x14ac:dyDescent="0.25">
      <c r="A13" s="44" t="str">
        <f>IF(AND(ISBLANK(B13),ISBLANK(C13)),"",MAX(A$6:$A12)+1)</f>
        <v/>
      </c>
      <c r="B13" s="67"/>
      <c r="C13" s="68"/>
      <c r="D13" s="45"/>
      <c r="E13" s="66"/>
      <c r="F13" s="66"/>
      <c r="G13" s="66"/>
      <c r="H13" s="66"/>
      <c r="I13" s="66"/>
    </row>
    <row r="14" spans="1:10" x14ac:dyDescent="0.25">
      <c r="A14" s="44">
        <f>IF(AND(ISBLANK(B14),ISBLANK(C14)),"",MAX(A$6:$A13)+1)</f>
        <v>5</v>
      </c>
      <c r="B14" s="67"/>
      <c r="C14" s="58" t="s">
        <v>320</v>
      </c>
      <c r="D14" s="45">
        <f>SUM(C38:C39)</f>
        <v>29070.74</v>
      </c>
      <c r="E14" s="66">
        <f>E15/SUM($E15:$I15)*$D14</f>
        <v>0</v>
      </c>
      <c r="F14" s="66">
        <f t="shared" ref="F14" si="2">F15/SUM($E15:$I15)*$D14</f>
        <v>5378.8744015760958</v>
      </c>
      <c r="G14" s="66">
        <f t="shared" ref="G14" si="3">G15/SUM($E15:$I15)*$D14</f>
        <v>10013.201858479724</v>
      </c>
      <c r="H14" s="66">
        <f t="shared" ref="H14" si="4">H15/SUM($E15:$I15)*$D14</f>
        <v>13220.481004761123</v>
      </c>
      <c r="I14" s="66">
        <f>I15/SUM($E15:$I15)*$D14</f>
        <v>458.18273518305699</v>
      </c>
      <c r="J14" s="21">
        <f>SUM(E14:I14)-D14</f>
        <v>0</v>
      </c>
    </row>
    <row r="15" spans="1:10" x14ac:dyDescent="0.25">
      <c r="A15" s="44">
        <f>IF(AND(ISBLANK(B15),ISBLANK(C15)),"",MAX(A$6:$A14)+1)</f>
        <v>6</v>
      </c>
      <c r="B15" s="67"/>
      <c r="C15" s="68" t="s">
        <v>321</v>
      </c>
      <c r="D15" s="45"/>
      <c r="E15" s="46">
        <f>SUM(CustomersVolume!$E$14,CustomersVolume!$E$21)/12</f>
        <v>0</v>
      </c>
      <c r="F15" s="46">
        <f>SUM(CustomersVolume!$F$14,CustomersVolume!$F$21)/12</f>
        <v>93.916666666666671</v>
      </c>
      <c r="G15" s="46">
        <f>SUM(CustomersVolume!$G$14,CustomersVolume!$G$21)/12</f>
        <v>174.83333333333334</v>
      </c>
      <c r="H15" s="46">
        <f>SUM(CustomersVolume!$H$15,CustomersVolume!$H$22)/12</f>
        <v>230.83333333333334</v>
      </c>
      <c r="I15" s="46">
        <f>SUM(CustomersVolume!$I$15,CustomersVolume!$I$22)/12</f>
        <v>8</v>
      </c>
    </row>
    <row r="16" spans="1:10" x14ac:dyDescent="0.25">
      <c r="A16" s="44" t="str">
        <f>IF(AND(ISBLANK(B16),ISBLANK(C16)),"",MAX(A$6:$A15)+1)</f>
        <v/>
      </c>
      <c r="B16" s="67"/>
      <c r="C16" s="68"/>
      <c r="D16" s="45"/>
      <c r="E16" s="45"/>
      <c r="F16" s="62">
        <f>F15/SUM($F15:$H15)</f>
        <v>0.18798999165971642</v>
      </c>
      <c r="G16" s="62">
        <f t="shared" ref="G16" si="5">G15/SUM($F15:$H15)</f>
        <v>0.34995829858215177</v>
      </c>
      <c r="H16" s="62">
        <f t="shared" ref="H16" si="6">H15/SUM($F15:$H15)</f>
        <v>0.46205170975813176</v>
      </c>
      <c r="I16" s="45"/>
    </row>
    <row r="17" spans="1:10" x14ac:dyDescent="0.25">
      <c r="A17" s="44">
        <f>IF(AND(ISBLANK(B17),ISBLANK(C17)),"",MAX(A$6:$A16)+1)</f>
        <v>7</v>
      </c>
      <c r="B17" s="67"/>
      <c r="C17" s="58" t="s">
        <v>322</v>
      </c>
      <c r="D17" s="45">
        <f>C42-SUM(D11,D14)</f>
        <v>1051600.2600000002</v>
      </c>
      <c r="E17" s="66">
        <f>E18/SUM($E18:$I18)*$D17</f>
        <v>951993.28607494745</v>
      </c>
      <c r="F17" s="66">
        <f>F18/SUM($E18:$I18)*$D17</f>
        <v>75043.056832859365</v>
      </c>
      <c r="G17" s="66">
        <f t="shared" ref="G17" si="7">G18/SUM($E18:$I18)*$D17</f>
        <v>14413.395135827686</v>
      </c>
      <c r="H17" s="66">
        <f>H18/SUM($E18:$I18)*$D17</f>
        <v>9810.518429565027</v>
      </c>
      <c r="I17" s="66">
        <f>I18/SUM($E18:$I18)*$D17</f>
        <v>340.0035268008096</v>
      </c>
      <c r="J17" s="21">
        <f>SUM(E17:I17)-D17</f>
        <v>0</v>
      </c>
    </row>
    <row r="18" spans="1:10" x14ac:dyDescent="0.25">
      <c r="A18" s="44">
        <f>IF(AND(ISBLANK(B18),ISBLANK(C18)),"",MAX(A$6:$A17)+1)</f>
        <v>8</v>
      </c>
      <c r="B18" s="67"/>
      <c r="C18" s="68" t="s">
        <v>323</v>
      </c>
      <c r="D18" s="45"/>
      <c r="E18" s="46">
        <f>SUM(E11,E14)</f>
        <v>1328498.8699011328</v>
      </c>
      <c r="F18" s="46">
        <f>SUM(F11,F14)</f>
        <v>104721.97404607695</v>
      </c>
      <c r="G18" s="46">
        <f>SUM(G11,G14)</f>
        <v>20113.77541151912</v>
      </c>
      <c r="H18" s="46">
        <f>SUM(H11,H14)</f>
        <v>13690.49849138884</v>
      </c>
      <c r="I18" s="46">
        <f>SUM(I11,I14)</f>
        <v>474.47214988206815</v>
      </c>
    </row>
    <row r="19" spans="1:10" x14ac:dyDescent="0.25">
      <c r="A19" s="44" t="str">
        <f>IF(AND(ISBLANK(B19),ISBLANK(C19)),"",MAX(A$6:$A18)+1)</f>
        <v/>
      </c>
      <c r="D19" s="46"/>
      <c r="E19" s="46"/>
      <c r="F19" s="46"/>
      <c r="G19" s="46"/>
      <c r="H19" s="46"/>
      <c r="I19" s="46"/>
    </row>
    <row r="20" spans="1:10" x14ac:dyDescent="0.25">
      <c r="A20" s="44" t="str">
        <f>IF(AND(ISBLANK(B20),ISBLANK(C20)),"",MAX(A$6:$A19)+1)</f>
        <v/>
      </c>
      <c r="D20" s="46"/>
      <c r="E20" s="46"/>
      <c r="F20" s="46"/>
      <c r="G20" s="46"/>
      <c r="H20" s="46"/>
      <c r="I20" s="46"/>
    </row>
    <row r="21" spans="1:10" x14ac:dyDescent="0.25">
      <c r="A21" s="44" t="str">
        <f>IF(AND(ISBLANK(B21),ISBLANK(C21)),"",MAX(A$6:$A20)+1)</f>
        <v/>
      </c>
      <c r="D21" s="46"/>
      <c r="E21" s="46"/>
      <c r="F21" s="46"/>
      <c r="G21" s="46"/>
      <c r="H21" s="46"/>
      <c r="I21" s="46"/>
    </row>
    <row r="22" spans="1:10" s="284" customFormat="1" x14ac:dyDescent="0.25">
      <c r="A22" s="54" t="str">
        <f>IF(AND(ISBLANK(B22),ISBLANK(C22)),"",MAX(A$6:$A21)+1)</f>
        <v/>
      </c>
    </row>
    <row r="23" spans="1:10" x14ac:dyDescent="0.25">
      <c r="A23" s="44">
        <f>IF(AND(ISBLANK(B23),ISBLANK(C23)),"",MAX(A$6:$A22)+1)</f>
        <v>9</v>
      </c>
      <c r="B23" s="129" t="s">
        <v>324</v>
      </c>
    </row>
    <row r="24" spans="1:10" x14ac:dyDescent="0.25">
      <c r="A24" s="44">
        <f>IF(AND(ISBLANK(B24),ISBLANK(C24)),"",MAX(A$6:$A23)+1)</f>
        <v>10</v>
      </c>
      <c r="B24" s="58" t="s">
        <v>325</v>
      </c>
      <c r="C24" s="58" t="s">
        <v>326</v>
      </c>
      <c r="D24" s="46"/>
      <c r="E24" s="46"/>
      <c r="F24" s="46"/>
      <c r="G24" s="46"/>
      <c r="H24" s="46"/>
      <c r="I24" s="46"/>
    </row>
    <row r="25" spans="1:10" x14ac:dyDescent="0.25">
      <c r="A25" s="44" t="str">
        <f>IF(AND(ISBLANK(B25),ISBLANK(C25)),"",MAX(A$6:$A24)+1)</f>
        <v/>
      </c>
      <c r="B25" s="57"/>
      <c r="D25" s="46"/>
      <c r="E25" s="46"/>
      <c r="F25" s="46"/>
      <c r="G25" s="46"/>
      <c r="H25" s="46"/>
      <c r="I25" s="46"/>
    </row>
    <row r="26" spans="1:10" x14ac:dyDescent="0.25">
      <c r="A26" s="44">
        <f>IF(AND(ISBLANK(B26),ISBLANK(C26)),"",MAX(A$6:$A25)+1)</f>
        <v>11</v>
      </c>
      <c r="B26" s="285" t="s">
        <v>327</v>
      </c>
      <c r="C26" s="285"/>
      <c r="D26" s="286"/>
      <c r="E26" s="287"/>
      <c r="F26" s="287"/>
      <c r="G26" s="46"/>
      <c r="H26" s="46"/>
      <c r="I26" s="46"/>
    </row>
    <row r="27" spans="1:10" x14ac:dyDescent="0.25">
      <c r="A27" s="44">
        <f>IF(AND(ISBLANK(B27),ISBLANK(C27)),"",MAX(A$6:$A26)+1)</f>
        <v>12</v>
      </c>
      <c r="B27" s="288" t="s">
        <v>328</v>
      </c>
      <c r="C27" s="288" t="s">
        <v>329</v>
      </c>
      <c r="D27" s="287"/>
      <c r="E27" s="287"/>
      <c r="F27" s="287"/>
      <c r="G27" s="46"/>
      <c r="H27" s="46"/>
      <c r="I27" s="46"/>
    </row>
    <row r="28" spans="1:10" x14ac:dyDescent="0.25">
      <c r="A28" s="44">
        <f>IF(AND(ISBLANK(B28),ISBLANK(C28)),"",MAX(A$6:$A27)+1)</f>
        <v>13</v>
      </c>
      <c r="B28" s="289" t="s">
        <v>330</v>
      </c>
      <c r="C28" s="290">
        <v>3408.8</v>
      </c>
      <c r="D28" s="287"/>
      <c r="E28" s="287"/>
      <c r="F28" s="287"/>
      <c r="G28" s="46"/>
      <c r="H28" s="46"/>
      <c r="I28" s="46"/>
    </row>
    <row r="29" spans="1:10" x14ac:dyDescent="0.25">
      <c r="A29" s="44">
        <f>IF(AND(ISBLANK(B29),ISBLANK(C29)),"",MAX(A$6:$A28)+1)</f>
        <v>14</v>
      </c>
      <c r="B29" s="289" t="s">
        <v>331</v>
      </c>
      <c r="C29" s="290">
        <v>-256.24</v>
      </c>
      <c r="D29" s="287"/>
      <c r="E29" s="287"/>
      <c r="F29" s="287"/>
      <c r="G29" s="46"/>
      <c r="H29" s="46"/>
      <c r="I29" s="46"/>
    </row>
    <row r="30" spans="1:10" x14ac:dyDescent="0.25">
      <c r="A30" s="44">
        <f>IF(AND(ISBLANK(B30),ISBLANK(C30)),"",MAX(A$6:$A29)+1)</f>
        <v>15</v>
      </c>
      <c r="B30" s="289" t="s">
        <v>332</v>
      </c>
      <c r="C30" s="290">
        <v>195695.99</v>
      </c>
      <c r="D30" s="287"/>
      <c r="E30" s="287"/>
      <c r="F30" s="287"/>
      <c r="G30" s="46"/>
      <c r="H30" s="46"/>
      <c r="I30" s="46"/>
    </row>
    <row r="31" spans="1:10" x14ac:dyDescent="0.25">
      <c r="A31" s="44">
        <f>IF(AND(ISBLANK(B31),ISBLANK(C31)),"",MAX(A$6:$A30)+1)</f>
        <v>16</v>
      </c>
      <c r="B31" s="289" t="s">
        <v>333</v>
      </c>
      <c r="C31" s="290">
        <v>16804.72</v>
      </c>
      <c r="D31" s="291">
        <v>-3417.62</v>
      </c>
      <c r="E31" s="292">
        <v>13387.1</v>
      </c>
      <c r="F31" s="293" t="s">
        <v>334</v>
      </c>
      <c r="G31" s="294"/>
      <c r="H31" s="294"/>
      <c r="I31" s="46"/>
    </row>
    <row r="32" spans="1:10" x14ac:dyDescent="0.25">
      <c r="A32" s="44">
        <f>IF(AND(ISBLANK(B32),ISBLANK(C32)),"",MAX(A$6:$A31)+1)</f>
        <v>17</v>
      </c>
      <c r="B32" s="289" t="s">
        <v>335</v>
      </c>
      <c r="C32" s="290">
        <v>12652.54</v>
      </c>
      <c r="D32" s="287"/>
      <c r="E32" s="287"/>
      <c r="F32" s="287"/>
      <c r="G32" s="46"/>
      <c r="H32" s="46"/>
      <c r="I32" s="46"/>
    </row>
    <row r="33" spans="1:9" x14ac:dyDescent="0.25">
      <c r="A33" s="44">
        <f>IF(AND(ISBLANK(B33),ISBLANK(C33)),"",MAX(A$6:$A32)+1)</f>
        <v>18</v>
      </c>
      <c r="B33" s="289" t="s">
        <v>336</v>
      </c>
      <c r="C33" s="290">
        <v>56820.98</v>
      </c>
      <c r="D33" s="287"/>
      <c r="E33" s="287"/>
      <c r="F33" s="287"/>
      <c r="G33" s="46"/>
      <c r="H33" s="46"/>
      <c r="I33" s="46"/>
    </row>
    <row r="34" spans="1:9" x14ac:dyDescent="0.25">
      <c r="A34" s="44">
        <f>IF(AND(ISBLANK(B34),ISBLANK(C34)),"",MAX(A$6:$A33)+1)</f>
        <v>19</v>
      </c>
      <c r="B34" s="289" t="s">
        <v>337</v>
      </c>
      <c r="C34" s="290">
        <v>729144.34</v>
      </c>
      <c r="D34" s="295" t="s">
        <v>338</v>
      </c>
      <c r="E34" s="295"/>
      <c r="F34" s="295"/>
      <c r="G34" s="46"/>
      <c r="H34" s="46"/>
      <c r="I34" s="46"/>
    </row>
    <row r="35" spans="1:9" x14ac:dyDescent="0.25">
      <c r="A35" s="44">
        <f>IF(AND(ISBLANK(B35),ISBLANK(C35)),"",MAX(A$6:$A34)+1)</f>
        <v>20</v>
      </c>
      <c r="B35" s="289" t="s">
        <v>339</v>
      </c>
      <c r="C35" s="290">
        <v>37379.879999999997</v>
      </c>
      <c r="D35" s="287"/>
      <c r="E35" s="287"/>
      <c r="F35" s="287"/>
      <c r="G35" s="46"/>
      <c r="H35" s="46"/>
      <c r="I35" s="46"/>
    </row>
    <row r="36" spans="1:9" x14ac:dyDescent="0.25">
      <c r="A36" s="44">
        <f>IF(AND(ISBLANK(B36),ISBLANK(C36)),"",MAX(A$6:$A35)+1)</f>
        <v>21</v>
      </c>
      <c r="B36" s="289" t="s">
        <v>340</v>
      </c>
      <c r="C36" s="290">
        <v>-59.56</v>
      </c>
      <c r="D36" s="287"/>
      <c r="E36" s="287"/>
      <c r="F36" s="287"/>
      <c r="G36" s="46"/>
      <c r="H36" s="46"/>
      <c r="I36" s="46"/>
    </row>
    <row r="37" spans="1:9" x14ac:dyDescent="0.25">
      <c r="A37" s="44">
        <f>IF(AND(ISBLANK(B37),ISBLANK(C37)),"",MAX(A$6:$A36)+1)</f>
        <v>22</v>
      </c>
      <c r="B37" s="289" t="s">
        <v>341</v>
      </c>
      <c r="C37" s="290">
        <v>34124.54</v>
      </c>
      <c r="D37" s="287"/>
      <c r="E37" s="287"/>
      <c r="F37" s="287"/>
      <c r="G37" s="46"/>
      <c r="H37" s="46"/>
      <c r="I37" s="46"/>
    </row>
    <row r="38" spans="1:9" x14ac:dyDescent="0.25">
      <c r="A38" s="44">
        <f>IF(AND(ISBLANK(B38),ISBLANK(C38)),"",MAX(A$6:$A37)+1)</f>
        <v>23</v>
      </c>
      <c r="B38" s="296" t="s">
        <v>342</v>
      </c>
      <c r="C38" s="297">
        <v>28087.45</v>
      </c>
      <c r="D38" s="298" t="s">
        <v>343</v>
      </c>
      <c r="E38" s="298"/>
      <c r="F38" s="298"/>
      <c r="G38" s="299"/>
      <c r="H38" s="46"/>
      <c r="I38" s="46"/>
    </row>
    <row r="39" spans="1:9" x14ac:dyDescent="0.25">
      <c r="A39" s="44">
        <f>IF(AND(ISBLANK(B39),ISBLANK(C39)),"",MAX(A$6:$A38)+1)</f>
        <v>24</v>
      </c>
      <c r="B39" s="296" t="s">
        <v>344</v>
      </c>
      <c r="C39" s="297">
        <v>983.29</v>
      </c>
      <c r="D39" s="298" t="s">
        <v>343</v>
      </c>
      <c r="E39" s="298"/>
      <c r="F39" s="298"/>
      <c r="G39" s="299"/>
      <c r="H39" s="46"/>
      <c r="I39" s="46"/>
    </row>
    <row r="40" spans="1:9" x14ac:dyDescent="0.25">
      <c r="A40" s="44">
        <f>IF(AND(ISBLANK(B40),ISBLANK(C40)),"",MAX(A$6:$A39)+1)</f>
        <v>25</v>
      </c>
      <c r="B40" s="289" t="s">
        <v>345</v>
      </c>
      <c r="C40" s="290">
        <v>1397640.17</v>
      </c>
      <c r="D40" s="300" t="s">
        <v>346</v>
      </c>
      <c r="E40" s="301">
        <v>936564.01</v>
      </c>
      <c r="F40" s="302" t="s">
        <v>347</v>
      </c>
      <c r="G40" s="302"/>
      <c r="H40" s="302"/>
      <c r="I40" s="302"/>
    </row>
    <row r="41" spans="1:9" x14ac:dyDescent="0.25">
      <c r="A41" s="44">
        <f>IF(AND(ISBLANK(B41),ISBLANK(C41)),"",MAX(A$6:$A40)+1)</f>
        <v>26</v>
      </c>
      <c r="B41" s="289" t="s">
        <v>348</v>
      </c>
      <c r="C41" s="290">
        <v>6672.95</v>
      </c>
      <c r="D41" s="287"/>
      <c r="E41" s="287"/>
      <c r="F41" s="287"/>
      <c r="G41" s="46"/>
      <c r="H41" s="46"/>
      <c r="I41" s="46"/>
    </row>
    <row r="42" spans="1:9" x14ac:dyDescent="0.25">
      <c r="A42" s="44">
        <f>IF(AND(ISBLANK(B42),ISBLANK(C42)),"",MAX(A$6:$A41)+1)</f>
        <v>27</v>
      </c>
      <c r="B42" s="303" t="s">
        <v>349</v>
      </c>
      <c r="C42" s="304">
        <v>2519099.85</v>
      </c>
      <c r="D42" s="287"/>
      <c r="E42" s="287"/>
      <c r="F42" s="287"/>
      <c r="G42" s="46"/>
      <c r="H42" s="46"/>
      <c r="I42" s="46"/>
    </row>
    <row r="43" spans="1:9" x14ac:dyDescent="0.25">
      <c r="A43" s="44">
        <f>IF(AND(ISBLANK(B43),ISBLANK(C43)),"",MAX(A$6:$A42)+1)</f>
        <v>28</v>
      </c>
      <c r="B43" s="289" t="s">
        <v>350</v>
      </c>
      <c r="C43" s="305">
        <v>-3417.62</v>
      </c>
      <c r="D43" s="293" t="s">
        <v>351</v>
      </c>
      <c r="E43" s="287"/>
      <c r="F43" s="287"/>
      <c r="G43" s="46"/>
      <c r="H43" s="46"/>
      <c r="I43" s="46"/>
    </row>
    <row r="44" spans="1:9" x14ac:dyDescent="0.25">
      <c r="A44" s="44">
        <f>IF(AND(ISBLANK(B44),ISBLANK(C44)),"",MAX(A$6:$A43)+1)</f>
        <v>29</v>
      </c>
      <c r="B44" s="287"/>
      <c r="C44" s="292">
        <v>2515682.23</v>
      </c>
      <c r="D44" s="287"/>
      <c r="E44" s="287"/>
      <c r="F44" s="287"/>
      <c r="G44" s="46"/>
      <c r="H44" s="46"/>
      <c r="I44" s="46"/>
    </row>
    <row r="45" spans="1:9" x14ac:dyDescent="0.25">
      <c r="A45" s="44" t="str">
        <f>IF(AND(ISBLANK(B45),ISBLANK(C45)),"",MAX(A$6:$A44)+1)</f>
        <v/>
      </c>
      <c r="D45" s="45"/>
      <c r="E45" s="45"/>
      <c r="F45" s="45"/>
      <c r="G45" s="46"/>
      <c r="H45" s="46"/>
      <c r="I45" s="46"/>
    </row>
    <row r="46" spans="1:9" x14ac:dyDescent="0.25">
      <c r="A46" s="44" t="str">
        <f>IF(AND(ISBLANK(B46),ISBLANK(C46)),"",MAX(A$6:$A45)+1)</f>
        <v/>
      </c>
      <c r="D46" s="45"/>
      <c r="E46" s="45"/>
      <c r="F46" s="45"/>
      <c r="G46" s="46"/>
      <c r="H46" s="46"/>
      <c r="I46" s="46"/>
    </row>
    <row r="47" spans="1:9" x14ac:dyDescent="0.25">
      <c r="A47" s="44" t="str">
        <f>IF(AND(ISBLANK(B47),ISBLANK(C47)),"",MAX(A$6:$A46)+1)</f>
        <v/>
      </c>
      <c r="D47" s="46"/>
      <c r="E47" s="46"/>
      <c r="F47" s="46"/>
      <c r="G47" s="46"/>
      <c r="H47" s="46"/>
      <c r="I47" s="46"/>
    </row>
    <row r="48" spans="1:9" x14ac:dyDescent="0.25">
      <c r="A48" s="44" t="str">
        <f>IF(AND(ISBLANK(B48),ISBLANK(C48)),"",MAX(A$6:$A47)+1)</f>
        <v/>
      </c>
      <c r="D48" s="46"/>
      <c r="E48" s="46"/>
      <c r="F48" s="46"/>
      <c r="G48" s="46"/>
      <c r="H48" s="46"/>
      <c r="I48" s="4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834C-42F3-4A34-8F8D-52A4B099FA09}">
  <sheetPr codeName="Sheet14"/>
  <dimension ref="A1:J79"/>
  <sheetViews>
    <sheetView topLeftCell="A66" workbookViewId="0"/>
  </sheetViews>
  <sheetFormatPr defaultColWidth="8.85546875" defaultRowHeight="15" x14ac:dyDescent="0.25"/>
  <cols>
    <col min="1" max="1" width="4.7109375" style="58" bestFit="1" customWidth="1"/>
    <col min="2" max="2" width="50.28515625" style="58" bestFit="1" customWidth="1"/>
    <col min="3" max="3" width="30.28515625" style="58" customWidth="1"/>
    <col min="4" max="4" width="14.7109375" style="58" bestFit="1" customWidth="1"/>
    <col min="5" max="5" width="15" style="58" bestFit="1" customWidth="1"/>
    <col min="6" max="9" width="16" style="58" customWidth="1"/>
    <col min="10" max="16384" width="8.85546875" style="58"/>
  </cols>
  <sheetData>
    <row r="1" spans="1:10" x14ac:dyDescent="0.25">
      <c r="A1" s="58" t="str">
        <f>EXTERNAL!A1</f>
        <v>Peoples Natural Gas Company LLC</v>
      </c>
    </row>
    <row r="2" spans="1:10" x14ac:dyDescent="0.25">
      <c r="A2" s="58" t="s">
        <v>352</v>
      </c>
    </row>
    <row r="6" spans="1:10" ht="17.25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</row>
    <row r="8" spans="1:10" x14ac:dyDescent="0.25">
      <c r="A8" s="44">
        <f>IF(AND(ISBLANK(B8),ISBLANK(C8)),"",MAX(A$6:$A7)+1)</f>
        <v>1</v>
      </c>
      <c r="B8" s="283" t="str">
        <f>EXTERNAL!B78</f>
        <v>CUST_RECORDS</v>
      </c>
      <c r="C8" s="58" t="s">
        <v>353</v>
      </c>
      <c r="D8" s="45">
        <f>SUM(E8:I8)</f>
        <v>21061046.889999997</v>
      </c>
      <c r="E8" s="45">
        <f>SUM(E11,E14,E17,E20,E23,E26)</f>
        <v>19380737.878374506</v>
      </c>
      <c r="F8" s="45">
        <f t="shared" ref="F8:I8" si="0">SUM(F11,F14,F17,F20,F23,F26)</f>
        <v>1537727.6742610168</v>
      </c>
      <c r="G8" s="45">
        <f t="shared" si="0"/>
        <v>131584.73937508246</v>
      </c>
      <c r="H8" s="45">
        <f t="shared" si="0"/>
        <v>10636.959167083603</v>
      </c>
      <c r="I8" s="45">
        <f t="shared" si="0"/>
        <v>359.63882231205059</v>
      </c>
      <c r="J8" s="46" t="b">
        <f>C57=D8</f>
        <v>1</v>
      </c>
    </row>
    <row r="9" spans="1:10" x14ac:dyDescent="0.25">
      <c r="A9" s="44" t="str">
        <f>IF(AND(ISBLANK(B9),ISBLANK(C9)),"",MAX(A$6:$A8)+1)</f>
        <v/>
      </c>
      <c r="D9" s="45"/>
      <c r="E9" s="45"/>
      <c r="F9" s="45"/>
      <c r="G9" s="45"/>
      <c r="H9" s="45"/>
      <c r="I9" s="45"/>
    </row>
    <row r="10" spans="1:10" x14ac:dyDescent="0.25">
      <c r="A10" s="44">
        <f>IF(AND(ISBLANK(B10),ISBLANK(C10)),"",MAX(A$6:$A9)+1)</f>
        <v>2</v>
      </c>
      <c r="C10" s="145" t="s">
        <v>354</v>
      </c>
      <c r="D10" s="45"/>
      <c r="E10" s="45"/>
      <c r="F10" s="45"/>
      <c r="G10" s="45"/>
      <c r="H10" s="45"/>
      <c r="I10" s="45"/>
    </row>
    <row r="11" spans="1:10" x14ac:dyDescent="0.25">
      <c r="A11" s="44">
        <f>IF(AND(ISBLANK(B11),ISBLANK(C11)),"",MAX(A$6:$A10)+1)</f>
        <v>3</v>
      </c>
      <c r="B11" s="67"/>
      <c r="C11" s="58" t="s">
        <v>355</v>
      </c>
      <c r="D11" s="45">
        <f>SUMIFS($C$40:$C$56,$D$40:$D$56,C11)</f>
        <v>9559592.4800000004</v>
      </c>
      <c r="E11" s="66">
        <f>E12/SUM($E12:$I12)*$D11</f>
        <v>8829013.5493287481</v>
      </c>
      <c r="F11" s="66">
        <f t="shared" ref="F11:I11" si="1">F12/SUM($E12:$I12)*$D11</f>
        <v>660220.03681409848</v>
      </c>
      <c r="G11" s="66">
        <f t="shared" si="1"/>
        <v>67126.967719899607</v>
      </c>
      <c r="H11" s="66">
        <f t="shared" si="1"/>
        <v>3123.6690161177162</v>
      </c>
      <c r="I11" s="66">
        <f t="shared" si="1"/>
        <v>108.25712113620963</v>
      </c>
      <c r="J11" s="21">
        <f>SUM(E11:I11)-D11</f>
        <v>0</v>
      </c>
    </row>
    <row r="12" spans="1:10" x14ac:dyDescent="0.25">
      <c r="A12" s="44">
        <f>IF(AND(ISBLANK(B12),ISBLANK(C12)),"",MAX(A$6:$A11)+1)</f>
        <v>4</v>
      </c>
      <c r="B12" s="67"/>
      <c r="C12" s="307" t="s">
        <v>356</v>
      </c>
      <c r="D12" s="45"/>
      <c r="E12" s="46">
        <f>EXTERNAL!E55</f>
        <v>652447.68799791299</v>
      </c>
      <c r="F12" s="46">
        <f>EXTERNAL!F55</f>
        <v>48789.033359452173</v>
      </c>
      <c r="G12" s="46">
        <f>EXTERNAL!G55</f>
        <v>4960.5581242412773</v>
      </c>
      <c r="H12" s="46">
        <f>EXTERNAL!H55</f>
        <v>230.83333333333334</v>
      </c>
      <c r="I12" s="46">
        <f>EXTERNAL!I55</f>
        <v>8</v>
      </c>
    </row>
    <row r="13" spans="1:10" x14ac:dyDescent="0.25">
      <c r="A13" s="44" t="str">
        <f>IF(AND(ISBLANK(B13),ISBLANK(C13)),"",MAX(A$6:$A12)+1)</f>
        <v/>
      </c>
      <c r="B13" s="67"/>
      <c r="C13" s="68"/>
      <c r="D13" s="45"/>
      <c r="E13" s="66"/>
      <c r="F13" s="66"/>
      <c r="G13" s="66"/>
      <c r="H13" s="66"/>
      <c r="I13" s="66"/>
    </row>
    <row r="14" spans="1:10" x14ac:dyDescent="0.25">
      <c r="A14" s="44">
        <f>IF(AND(ISBLANK(B14),ISBLANK(C14)),"",MAX(A$6:$A13)+1)</f>
        <v>5</v>
      </c>
      <c r="B14" s="67"/>
      <c r="C14" s="58" t="s">
        <v>357</v>
      </c>
      <c r="D14" s="45">
        <f>SUMIFS($C$40:$C$56,$D$40:$D$56,C14)</f>
        <v>6270292.8500000006</v>
      </c>
      <c r="E14" s="66">
        <f>E15/SUM($E15:$I15)*$D14</f>
        <v>5795258.1631125882</v>
      </c>
      <c r="F14" s="66">
        <f t="shared" ref="F14:I14" si="2">F15/SUM($E15:$I15)*$D14</f>
        <v>432526.28173691675</v>
      </c>
      <c r="G14" s="66">
        <f t="shared" si="2"/>
        <v>42508.405150495775</v>
      </c>
      <c r="H14" s="66">
        <f t="shared" si="2"/>
        <v>0</v>
      </c>
      <c r="I14" s="66">
        <f t="shared" si="2"/>
        <v>0</v>
      </c>
      <c r="J14" s="21">
        <f>SUM(E14:I14)-D14</f>
        <v>0</v>
      </c>
    </row>
    <row r="15" spans="1:10" x14ac:dyDescent="0.25">
      <c r="A15" s="44">
        <f>IF(AND(ISBLANK(B15),ISBLANK(C15)),"",MAX(A$6:$A14)+1)</f>
        <v>6</v>
      </c>
      <c r="B15" s="67"/>
      <c r="C15" s="307" t="s">
        <v>358</v>
      </c>
      <c r="D15" s="45"/>
      <c r="E15" s="46">
        <f>E12-E24</f>
        <v>652447.68799791299</v>
      </c>
      <c r="F15" s="46">
        <f t="shared" ref="F15:I15" si="3">F12-F24</f>
        <v>48695.116692785508</v>
      </c>
      <c r="G15" s="46">
        <f t="shared" si="3"/>
        <v>4785.7247909079442</v>
      </c>
      <c r="H15" s="46">
        <f>H12-H24</f>
        <v>0</v>
      </c>
      <c r="I15" s="46">
        <f t="shared" si="3"/>
        <v>0</v>
      </c>
    </row>
    <row r="16" spans="1:10" x14ac:dyDescent="0.25">
      <c r="A16" s="44" t="str">
        <f>IF(AND(ISBLANK(B16),ISBLANK(C16)),"",MAX(A$6:$A15)+1)</f>
        <v/>
      </c>
      <c r="B16" s="67"/>
      <c r="C16" s="68"/>
      <c r="D16" s="45"/>
      <c r="E16" s="45"/>
      <c r="F16" s="45"/>
      <c r="G16" s="45"/>
      <c r="H16" s="45"/>
      <c r="I16" s="45"/>
    </row>
    <row r="17" spans="1:10" x14ac:dyDescent="0.25">
      <c r="A17" s="44">
        <f>IF(AND(ISBLANK(B17),ISBLANK(C17)),"",MAX(A$6:$A16)+1)</f>
        <v>7</v>
      </c>
      <c r="B17" s="67"/>
      <c r="C17" s="58" t="s">
        <v>359</v>
      </c>
      <c r="D17" s="45">
        <f>SUMIFS($C$40:$C$56,$D$40:$D$56,C17)</f>
        <v>4867317.59</v>
      </c>
      <c r="E17" s="66">
        <f>E18/SUM($E18:$I18)*$D17</f>
        <v>4450223.668581442</v>
      </c>
      <c r="F17" s="66">
        <f t="shared" ref="F17" si="4">F18/SUM($E18:$I18)*$D17</f>
        <v>407507.17588654434</v>
      </c>
      <c r="G17" s="66">
        <f t="shared" ref="G17" si="5">G18/SUM($E18:$I18)*$D17</f>
        <v>9304.7824281307476</v>
      </c>
      <c r="H17" s="66">
        <f t="shared" ref="H17" si="6">H18/SUM($E18:$I18)*$D17</f>
        <v>281.96310388274992</v>
      </c>
      <c r="I17" s="66">
        <f t="shared" ref="I17" si="7">I18/SUM($E18:$I18)*$D17</f>
        <v>0</v>
      </c>
      <c r="J17" s="21">
        <f>SUM(E17:I17)-D17</f>
        <v>0</v>
      </c>
    </row>
    <row r="18" spans="1:10" x14ac:dyDescent="0.25">
      <c r="A18" s="44">
        <f>IF(AND(ISBLANK(B18),ISBLANK(C18)),"",MAX(A$6:$A17)+1)</f>
        <v>8</v>
      </c>
      <c r="B18" s="67"/>
      <c r="C18" s="307" t="s">
        <v>360</v>
      </c>
      <c r="D18" s="45"/>
      <c r="E18" s="46">
        <f>SUM(C77:C78)</f>
        <v>63132</v>
      </c>
      <c r="F18" s="46">
        <f>SUM(C67,C69:C74)</f>
        <v>5781</v>
      </c>
      <c r="G18" s="46">
        <f>C68</f>
        <v>132</v>
      </c>
      <c r="H18" s="46">
        <f>C75</f>
        <v>4</v>
      </c>
      <c r="I18" s="46"/>
    </row>
    <row r="19" spans="1:10" x14ac:dyDescent="0.25">
      <c r="A19" s="44" t="str">
        <f>IF(AND(ISBLANK(B19),ISBLANK(C19)),"",MAX(A$6:$A18)+1)</f>
        <v/>
      </c>
      <c r="B19" s="67"/>
      <c r="C19" s="68"/>
      <c r="D19" s="45"/>
      <c r="E19" s="45"/>
      <c r="F19" s="45"/>
      <c r="G19" s="45"/>
      <c r="H19" s="45"/>
      <c r="I19" s="45"/>
    </row>
    <row r="20" spans="1:10" x14ac:dyDescent="0.25">
      <c r="A20" s="44">
        <f>IF(AND(ISBLANK(B20),ISBLANK(C20)),"",MAX(A$6:$A19)+1)</f>
        <v>9</v>
      </c>
      <c r="B20" s="67"/>
      <c r="C20" s="58" t="s">
        <v>361</v>
      </c>
      <c r="D20" s="45">
        <f>SUMIFS($C$40:$C$56,$D$40:$D$56,C20)</f>
        <v>154528.54999999999</v>
      </c>
      <c r="E20" s="66">
        <f>E21/SUM($E21:$I21)*$D20</f>
        <v>127188.97854098619</v>
      </c>
      <c r="F20" s="66">
        <f t="shared" ref="F20" si="8">F21/SUM($E21:$I21)*$D20</f>
        <v>20540.596265367356</v>
      </c>
      <c r="G20" s="66">
        <f t="shared" ref="G20" si="9">G21/SUM($E21:$I21)*$D20</f>
        <v>6352.5224168591185</v>
      </c>
      <c r="H20" s="66">
        <f t="shared" ref="H20" si="10">H21/SUM($E21:$I21)*$D20</f>
        <v>430.67822155300604</v>
      </c>
      <c r="I20" s="66">
        <f t="shared" ref="I20" si="11">I21/SUM($E21:$I21)*$D20</f>
        <v>15.774555234295532</v>
      </c>
      <c r="J20" s="21">
        <f>SUM(E20:I20)-D20</f>
        <v>0</v>
      </c>
    </row>
    <row r="21" spans="1:10" x14ac:dyDescent="0.25">
      <c r="A21" s="44">
        <f>IF(AND(ISBLANK(B21),ISBLANK(C21)),"",MAX(A$6:$A20)+1)</f>
        <v>10</v>
      </c>
      <c r="B21" s="67"/>
      <c r="C21" s="307" t="s">
        <v>362</v>
      </c>
      <c r="D21" s="45"/>
      <c r="E21" s="46">
        <f>CustomersVolume!E22/12</f>
        <v>64503.36083743981</v>
      </c>
      <c r="F21" s="46">
        <f>CustomersVolume!F22/12</f>
        <v>10417.077862561831</v>
      </c>
      <c r="G21" s="46">
        <f>CustomersVolume!G22/12</f>
        <v>3221.6552910718251</v>
      </c>
      <c r="H21" s="46">
        <f>CustomersVolume!H22/12</f>
        <v>218.41666666666666</v>
      </c>
      <c r="I21" s="46">
        <f>CustomersVolume!I22/12</f>
        <v>8</v>
      </c>
    </row>
    <row r="22" spans="1:10" x14ac:dyDescent="0.25">
      <c r="A22" s="44" t="str">
        <f>IF(AND(ISBLANK(B22),ISBLANK(C22)),"",MAX(A$6:$A21)+1)</f>
        <v/>
      </c>
      <c r="B22" s="67"/>
      <c r="C22" s="68"/>
      <c r="D22" s="45"/>
      <c r="E22" s="45"/>
      <c r="F22" s="45"/>
      <c r="G22" s="45"/>
      <c r="H22" s="45"/>
      <c r="I22" s="45"/>
    </row>
    <row r="23" spans="1:10" x14ac:dyDescent="0.25">
      <c r="A23" s="44">
        <f>IF(AND(ISBLANK(B23),ISBLANK(C23)),"",MAX(A$6:$A22)+1)</f>
        <v>11</v>
      </c>
      <c r="B23" s="67"/>
      <c r="C23" s="58" t="s">
        <v>363</v>
      </c>
      <c r="D23" s="45">
        <f>SUMIFS($C$40:$C$56,$D$40:$D$56,C23)</f>
        <v>14737.97</v>
      </c>
      <c r="E23" s="66">
        <f>E24/SUM($E24:$I24)*$D23</f>
        <v>0</v>
      </c>
      <c r="F23" s="66">
        <f t="shared" ref="F23:I23" si="12">F24/SUM($E24:$I24)*$D23</f>
        <v>2726.9236890494167</v>
      </c>
      <c r="G23" s="66">
        <f t="shared" si="12"/>
        <v>5076.3850041044161</v>
      </c>
      <c r="H23" s="66">
        <f t="shared" si="12"/>
        <v>6702.3767690034465</v>
      </c>
      <c r="I23" s="66">
        <f t="shared" si="12"/>
        <v>232.28453784271878</v>
      </c>
      <c r="J23" s="21">
        <f>SUM(E23:I23)-D23</f>
        <v>0</v>
      </c>
    </row>
    <row r="24" spans="1:10" x14ac:dyDescent="0.25">
      <c r="A24" s="44">
        <f>IF(AND(ISBLANK(B24),ISBLANK(C24)),"",MAX(A$6:$A23)+1)</f>
        <v>12</v>
      </c>
      <c r="B24" s="67"/>
      <c r="C24" s="307" t="s">
        <v>364</v>
      </c>
      <c r="D24" s="45"/>
      <c r="E24" s="46">
        <f>SUM(CustomersVolume!$E$14,CustomersVolume!$E$21)/12</f>
        <v>0</v>
      </c>
      <c r="F24" s="46">
        <f>SUM(CustomersVolume!$F$14,CustomersVolume!$F$21)/12</f>
        <v>93.916666666666671</v>
      </c>
      <c r="G24" s="46">
        <f>SUM(CustomersVolume!$G$14,CustomersVolume!$G$21)/12</f>
        <v>174.83333333333334</v>
      </c>
      <c r="H24" s="46">
        <f>SUM(CustomersVolume!$H$15,CustomersVolume!$H$22)/12</f>
        <v>230.83333333333334</v>
      </c>
      <c r="I24" s="46">
        <f>SUM(CustomersVolume!$I$15,CustomersVolume!$I$22)/12</f>
        <v>8</v>
      </c>
    </row>
    <row r="25" spans="1:10" x14ac:dyDescent="0.25">
      <c r="A25" s="44" t="str">
        <f>IF(AND(ISBLANK(B25),ISBLANK(C25)),"",MAX(A$6:$A24)+1)</f>
        <v/>
      </c>
      <c r="B25" s="67"/>
      <c r="C25" s="68"/>
      <c r="D25" s="45"/>
      <c r="E25" s="45"/>
      <c r="F25" s="45"/>
      <c r="G25" s="45"/>
      <c r="H25" s="45"/>
      <c r="I25" s="45"/>
    </row>
    <row r="26" spans="1:10" x14ac:dyDescent="0.25">
      <c r="A26" s="44">
        <f>IF(AND(ISBLANK(B26),ISBLANK(C26)),"",MAX(A$6:$A25)+1)</f>
        <v>13</v>
      </c>
      <c r="B26" s="67"/>
      <c r="C26" s="58" t="s">
        <v>365</v>
      </c>
      <c r="D26" s="45">
        <f>C57-SUM(D11:D23)</f>
        <v>194577.44999999925</v>
      </c>
      <c r="E26" s="66">
        <f>E27/SUM($E27:$I27)*$D26</f>
        <v>179053.51881074064</v>
      </c>
      <c r="F26" s="66">
        <f>F27/SUM($E27:$I27)*$D26</f>
        <v>14206.659869040253</v>
      </c>
      <c r="G26" s="66">
        <f t="shared" ref="G26:I26" si="13">G27/SUM($E27:$I27)*$D26</f>
        <v>1215.6766555927857</v>
      </c>
      <c r="H26" s="66">
        <f t="shared" si="13"/>
        <v>98.272056526684992</v>
      </c>
      <c r="I26" s="66">
        <f t="shared" si="13"/>
        <v>3.3226080988266404</v>
      </c>
      <c r="J26" s="21">
        <f>SUM(E26:I26)-D26</f>
        <v>0</v>
      </c>
    </row>
    <row r="27" spans="1:10" x14ac:dyDescent="0.25">
      <c r="A27" s="44">
        <f>IF(AND(ISBLANK(B27),ISBLANK(C27)),"",MAX(A$6:$A26)+1)</f>
        <v>14</v>
      </c>
      <c r="B27" s="67"/>
      <c r="C27" s="307" t="s">
        <v>366</v>
      </c>
      <c r="D27" s="45"/>
      <c r="E27" s="46">
        <f>SUM(E11,E14,E17,E20,E23)</f>
        <v>19201684.359563764</v>
      </c>
      <c r="F27" s="46">
        <f t="shared" ref="F27:I27" si="14">SUM(F11,F14,F17,F20,F23)</f>
        <v>1523521.0143919764</v>
      </c>
      <c r="G27" s="46">
        <f t="shared" si="14"/>
        <v>130369.06271948968</v>
      </c>
      <c r="H27" s="46">
        <f t="shared" si="14"/>
        <v>10538.687110556919</v>
      </c>
      <c r="I27" s="46">
        <f t="shared" si="14"/>
        <v>356.31621421322393</v>
      </c>
    </row>
    <row r="28" spans="1:10" x14ac:dyDescent="0.25">
      <c r="A28" s="44" t="str">
        <f>IF(AND(ISBLANK(B28),ISBLANK(C28)),"",MAX(A$6:$A27)+1)</f>
        <v/>
      </c>
      <c r="D28" s="46"/>
      <c r="E28" s="46"/>
      <c r="F28" s="46"/>
      <c r="G28" s="46"/>
      <c r="H28" s="46"/>
      <c r="I28" s="46"/>
    </row>
    <row r="29" spans="1:10" x14ac:dyDescent="0.25">
      <c r="A29" s="44" t="str">
        <f>IF(AND(ISBLANK(B29),ISBLANK(C29)),"",MAX(A$6:$A28)+1)</f>
        <v/>
      </c>
      <c r="D29" s="46"/>
      <c r="E29" s="46"/>
      <c r="F29" s="46"/>
      <c r="G29" s="46"/>
      <c r="H29" s="46"/>
      <c r="I29" s="46"/>
    </row>
    <row r="30" spans="1:10" x14ac:dyDescent="0.25">
      <c r="A30" s="44" t="str">
        <f>IF(AND(ISBLANK(B30),ISBLANK(C30)),"",MAX(A$6:$A29)+1)</f>
        <v/>
      </c>
      <c r="D30" s="46"/>
      <c r="E30" s="46"/>
      <c r="F30" s="46"/>
      <c r="G30" s="46"/>
      <c r="H30" s="46"/>
      <c r="I30" s="46"/>
    </row>
    <row r="31" spans="1:10" s="284" customFormat="1" x14ac:dyDescent="0.25">
      <c r="A31" s="54" t="str">
        <f>IF(AND(ISBLANK(B31),ISBLANK(C31)),"",MAX(A$6:$A30)+1)</f>
        <v/>
      </c>
    </row>
    <row r="32" spans="1:10" x14ac:dyDescent="0.25">
      <c r="A32" s="44">
        <f>IF(AND(ISBLANK(B32),ISBLANK(C32)),"",MAX(A$6:$A31)+1)</f>
        <v>15</v>
      </c>
      <c r="B32" s="129" t="s">
        <v>367</v>
      </c>
    </row>
    <row r="33" spans="1:10" x14ac:dyDescent="0.25">
      <c r="A33" s="44">
        <f>IF(AND(ISBLANK(B33),ISBLANK(C33)),"",MAX(A$6:$A32)+1)</f>
        <v>16</v>
      </c>
      <c r="B33" s="58" t="s">
        <v>325</v>
      </c>
      <c r="C33" s="58" t="s">
        <v>368</v>
      </c>
      <c r="D33" s="46"/>
      <c r="E33" s="46"/>
      <c r="F33" s="46"/>
      <c r="G33" s="46"/>
      <c r="H33" s="46"/>
      <c r="I33" s="46"/>
    </row>
    <row r="34" spans="1:10" x14ac:dyDescent="0.25">
      <c r="A34" s="44" t="str">
        <f>IF(AND(ISBLANK(B34),ISBLANK(C34)),"",MAX(A$6:$A33)+1)</f>
        <v/>
      </c>
      <c r="B34" s="57"/>
      <c r="D34" s="46"/>
      <c r="E34" s="46"/>
      <c r="F34" s="46"/>
      <c r="G34" s="46"/>
      <c r="H34" s="46"/>
      <c r="I34" s="46"/>
    </row>
    <row r="35" spans="1:10" x14ac:dyDescent="0.25">
      <c r="A35" s="44" t="str">
        <f>IF(AND(ISBLANK(B35),ISBLANK(C35)),"",MAX(A$6:$A34)+1)</f>
        <v/>
      </c>
      <c r="D35" s="46"/>
      <c r="E35" s="46"/>
      <c r="F35" s="46"/>
      <c r="G35" s="46"/>
      <c r="H35" s="46"/>
      <c r="I35" s="46"/>
    </row>
    <row r="36" spans="1:10" x14ac:dyDescent="0.25">
      <c r="A36" s="44" t="str">
        <f>IF(AND(ISBLANK(B36),ISBLANK(C36)),"",MAX(A$6:$A35)+1)</f>
        <v/>
      </c>
      <c r="B36" s="287"/>
      <c r="C36" s="287"/>
      <c r="D36" s="287"/>
      <c r="E36" s="287"/>
      <c r="F36" s="287"/>
      <c r="G36" s="287"/>
      <c r="H36" s="287"/>
      <c r="I36" s="287"/>
      <c r="J36" s="287"/>
    </row>
    <row r="37" spans="1:10" ht="26.25" x14ac:dyDescent="0.25">
      <c r="A37" s="44">
        <f>IF(AND(ISBLANK(B37),ISBLANK(C37)),"",MAX(A$6:$A36)+1)</f>
        <v>17</v>
      </c>
      <c r="B37" s="337" t="s">
        <v>369</v>
      </c>
      <c r="C37" s="338">
        <v>21059627.579999998</v>
      </c>
      <c r="D37" s="287"/>
    </row>
    <row r="38" spans="1:10" x14ac:dyDescent="0.25">
      <c r="A38" s="44" t="str">
        <f>IF(AND(ISBLANK(B38),ISBLANK(C38)),"",MAX(A$6:$A37)+1)</f>
        <v/>
      </c>
      <c r="B38" s="287"/>
      <c r="C38" s="287"/>
      <c r="D38" s="287"/>
    </row>
    <row r="39" spans="1:10" x14ac:dyDescent="0.25">
      <c r="A39" s="44">
        <f>IF(AND(ISBLANK(B39),ISBLANK(C39)),"",MAX(A$6:$A38)+1)</f>
        <v>18</v>
      </c>
      <c r="B39" s="288" t="s">
        <v>328</v>
      </c>
      <c r="C39" s="288" t="s">
        <v>329</v>
      </c>
      <c r="D39" s="339" t="s">
        <v>370</v>
      </c>
    </row>
    <row r="40" spans="1:10" x14ac:dyDescent="0.25">
      <c r="A40" s="44">
        <f>IF(AND(ISBLANK(B40),ISBLANK(C40)),"",MAX(A$6:$A39)+1)</f>
        <v>19</v>
      </c>
      <c r="B40" s="289" t="s">
        <v>371</v>
      </c>
      <c r="C40" s="292">
        <v>882398.17</v>
      </c>
      <c r="D40" s="340" t="s">
        <v>372</v>
      </c>
    </row>
    <row r="41" spans="1:10" x14ac:dyDescent="0.25">
      <c r="A41" s="44">
        <f>IF(AND(ISBLANK(B41),ISBLANK(C41)),"",MAX(A$6:$A40)+1)</f>
        <v>20</v>
      </c>
      <c r="B41" s="289" t="s">
        <v>373</v>
      </c>
      <c r="C41" s="292">
        <v>8461613.5500000007</v>
      </c>
      <c r="D41" s="340" t="s">
        <v>374</v>
      </c>
    </row>
    <row r="42" spans="1:10" x14ac:dyDescent="0.25">
      <c r="A42" s="44">
        <f>IF(AND(ISBLANK(B42),ISBLANK(C42)),"",MAX(A$6:$A41)+1)</f>
        <v>21</v>
      </c>
      <c r="B42" s="289" t="s">
        <v>375</v>
      </c>
      <c r="C42" s="292">
        <v>5102057.41</v>
      </c>
      <c r="D42" s="340" t="s">
        <v>376</v>
      </c>
    </row>
    <row r="43" spans="1:10" x14ac:dyDescent="0.25">
      <c r="A43" s="44">
        <f>IF(AND(ISBLANK(B43),ISBLANK(C43)),"",MAX(A$6:$A42)+1)</f>
        <v>22</v>
      </c>
      <c r="B43" s="289" t="s">
        <v>377</v>
      </c>
      <c r="C43" s="292">
        <v>456457.86</v>
      </c>
      <c r="D43" s="340" t="s">
        <v>376</v>
      </c>
    </row>
    <row r="44" spans="1:10" x14ac:dyDescent="0.25">
      <c r="A44" s="44">
        <f>IF(AND(ISBLANK(B44),ISBLANK(C44)),"",MAX(A$6:$A43)+1)</f>
        <v>23</v>
      </c>
      <c r="B44" s="289" t="s">
        <v>378</v>
      </c>
      <c r="C44" s="292">
        <v>1157026.8999999999</v>
      </c>
      <c r="D44" s="340" t="s">
        <v>372</v>
      </c>
    </row>
    <row r="45" spans="1:10" x14ac:dyDescent="0.25">
      <c r="A45" s="44">
        <f>IF(AND(ISBLANK(B45),ISBLANK(C45)),"",MAX(A$6:$A44)+1)</f>
        <v>24</v>
      </c>
      <c r="B45" s="289" t="s">
        <v>379</v>
      </c>
      <c r="C45" s="292">
        <v>3121.46</v>
      </c>
      <c r="D45" s="340" t="s">
        <v>372</v>
      </c>
    </row>
    <row r="46" spans="1:10" x14ac:dyDescent="0.25">
      <c r="A46" s="44">
        <f>IF(AND(ISBLANK(B46),ISBLANK(C46)),"",MAX(A$6:$A45)+1)</f>
        <v>25</v>
      </c>
      <c r="B46" s="289" t="s">
        <v>380</v>
      </c>
      <c r="C46" s="292">
        <v>24301.37</v>
      </c>
      <c r="D46" s="340" t="s">
        <v>372</v>
      </c>
    </row>
    <row r="47" spans="1:10" x14ac:dyDescent="0.25">
      <c r="A47" s="44">
        <f>IF(AND(ISBLANK(B47),ISBLANK(C47)),"",MAX(A$6:$A46)+1)</f>
        <v>26</v>
      </c>
      <c r="B47" s="289" t="s">
        <v>381</v>
      </c>
      <c r="C47" s="292">
        <v>711777.58</v>
      </c>
      <c r="D47" s="340" t="s">
        <v>376</v>
      </c>
    </row>
    <row r="48" spans="1:10" x14ac:dyDescent="0.25">
      <c r="A48" s="44">
        <f>IF(AND(ISBLANK(B48),ISBLANK(C48)),"",MAX(A$6:$A47)+1)</f>
        <v>27</v>
      </c>
      <c r="B48" s="289" t="s">
        <v>332</v>
      </c>
      <c r="C48" s="292">
        <v>195062.71</v>
      </c>
      <c r="D48" s="340" t="s">
        <v>382</v>
      </c>
    </row>
    <row r="49" spans="1:10" x14ac:dyDescent="0.25">
      <c r="A49" s="44">
        <f>IF(AND(ISBLANK(B49),ISBLANK(C49)),"",MAX(A$6:$A48)+1)</f>
        <v>28</v>
      </c>
      <c r="B49" s="289" t="s">
        <v>383</v>
      </c>
      <c r="C49" s="292">
        <v>71448.37</v>
      </c>
      <c r="D49" s="340" t="s">
        <v>372</v>
      </c>
    </row>
    <row r="50" spans="1:10" x14ac:dyDescent="0.25">
      <c r="A50" s="44">
        <f>IF(AND(ISBLANK(B50),ISBLANK(C50)),"",MAX(A$6:$A49)+1)</f>
        <v>29</v>
      </c>
      <c r="B50" s="289" t="s">
        <v>384</v>
      </c>
      <c r="C50" s="292">
        <v>17248.650000000001</v>
      </c>
      <c r="D50" s="340" t="s">
        <v>372</v>
      </c>
    </row>
    <row r="51" spans="1:10" x14ac:dyDescent="0.25">
      <c r="A51" s="44">
        <f>IF(AND(ISBLANK(B51),ISBLANK(C51)),"",MAX(A$6:$A50)+1)</f>
        <v>30</v>
      </c>
      <c r="B51" s="289" t="s">
        <v>385</v>
      </c>
      <c r="C51" s="292">
        <v>541982.74</v>
      </c>
      <c r="D51" s="340" t="s">
        <v>372</v>
      </c>
    </row>
    <row r="52" spans="1:10" x14ac:dyDescent="0.25">
      <c r="A52" s="44">
        <f>IF(AND(ISBLANK(B52),ISBLANK(C52)),"",MAX(A$6:$A51)+1)</f>
        <v>31</v>
      </c>
      <c r="B52" s="289" t="s">
        <v>386</v>
      </c>
      <c r="C52" s="292">
        <v>2169789.9300000002</v>
      </c>
      <c r="D52" s="340" t="s">
        <v>372</v>
      </c>
    </row>
    <row r="53" spans="1:10" x14ac:dyDescent="0.25">
      <c r="A53" s="44">
        <f>IF(AND(ISBLANK(B53),ISBLANK(C53)),"",MAX(A$6:$A52)+1)</f>
        <v>32</v>
      </c>
      <c r="B53" s="296" t="s">
        <v>344</v>
      </c>
      <c r="C53" s="341">
        <v>14737.97</v>
      </c>
      <c r="D53" s="342" t="s">
        <v>363</v>
      </c>
    </row>
    <row r="54" spans="1:10" x14ac:dyDescent="0.25">
      <c r="A54" s="44">
        <f>IF(AND(ISBLANK(B54),ISBLANK(C54)),"",MAX(A$6:$A53)+1)</f>
        <v>33</v>
      </c>
      <c r="B54" s="289" t="s">
        <v>387</v>
      </c>
      <c r="C54" s="292">
        <v>1097978.93</v>
      </c>
      <c r="D54" s="340" t="s">
        <v>374</v>
      </c>
    </row>
    <row r="55" spans="1:10" x14ac:dyDescent="0.25">
      <c r="A55" s="44">
        <f>IF(AND(ISBLANK(B55),ISBLANK(C55)),"",MAX(A$6:$A54)+1)</f>
        <v>34</v>
      </c>
      <c r="B55" s="289" t="s">
        <v>388</v>
      </c>
      <c r="C55" s="292">
        <v>154528.54999999999</v>
      </c>
      <c r="D55" s="340" t="s">
        <v>361</v>
      </c>
    </row>
    <row r="56" spans="1:10" x14ac:dyDescent="0.25">
      <c r="B56" s="289" t="s">
        <v>389</v>
      </c>
      <c r="C56" s="292">
        <v>-485.26</v>
      </c>
      <c r="D56" s="340" t="s">
        <v>382</v>
      </c>
    </row>
    <row r="57" spans="1:10" x14ac:dyDescent="0.25">
      <c r="B57" s="303" t="s">
        <v>349</v>
      </c>
      <c r="C57" s="343">
        <v>21061046.890000001</v>
      </c>
      <c r="D57" s="287"/>
      <c r="E57" s="287"/>
      <c r="F57" s="287"/>
      <c r="G57" s="287"/>
      <c r="H57" s="287"/>
      <c r="I57" s="287"/>
      <c r="J57" s="287"/>
    </row>
    <row r="58" spans="1:10" x14ac:dyDescent="0.25">
      <c r="B58" s="289" t="s">
        <v>390</v>
      </c>
      <c r="C58" s="344">
        <v>-1419.31</v>
      </c>
      <c r="D58" s="287"/>
      <c r="E58" s="287"/>
      <c r="F58" s="287"/>
      <c r="G58" s="287"/>
      <c r="H58" s="287"/>
      <c r="I58" s="287"/>
      <c r="J58" s="287"/>
    </row>
    <row r="59" spans="1:10" x14ac:dyDescent="0.25">
      <c r="B59" s="287"/>
      <c r="C59" s="292">
        <v>21059627.579999998</v>
      </c>
      <c r="D59" s="287"/>
      <c r="E59" s="287"/>
      <c r="F59" s="287"/>
      <c r="G59" s="287"/>
      <c r="H59" s="287"/>
      <c r="I59" s="287"/>
      <c r="J59" s="287"/>
    </row>
    <row r="60" spans="1:10" x14ac:dyDescent="0.25">
      <c r="B60" s="287"/>
      <c r="C60" s="292">
        <v>21059627.579999998</v>
      </c>
      <c r="D60" s="287" t="s">
        <v>391</v>
      </c>
      <c r="E60" s="287"/>
      <c r="F60" s="287"/>
      <c r="G60" s="287"/>
      <c r="H60" s="287"/>
      <c r="I60" s="287"/>
      <c r="J60" s="287"/>
    </row>
    <row r="65" spans="2:7" x14ac:dyDescent="0.25">
      <c r="B65" s="287" t="s">
        <v>392</v>
      </c>
      <c r="C65" s="287"/>
      <c r="D65" s="287"/>
      <c r="E65" s="287"/>
      <c r="F65" s="287"/>
      <c r="G65" s="287"/>
    </row>
    <row r="66" spans="2:7" x14ac:dyDescent="0.25">
      <c r="B66" s="288" t="s">
        <v>328</v>
      </c>
      <c r="C66" s="345" t="s">
        <v>393</v>
      </c>
      <c r="D66" s="287"/>
      <c r="E66" s="287"/>
      <c r="F66" s="287"/>
      <c r="G66" s="346" t="s">
        <v>394</v>
      </c>
    </row>
    <row r="67" spans="2:7" x14ac:dyDescent="0.25">
      <c r="B67" s="289" t="s">
        <v>273</v>
      </c>
      <c r="C67" s="347">
        <v>151</v>
      </c>
      <c r="E67" s="287" t="s">
        <v>395</v>
      </c>
      <c r="F67" s="287" t="s">
        <v>396</v>
      </c>
      <c r="G67" s="346" t="s">
        <v>109</v>
      </c>
    </row>
    <row r="68" spans="2:7" x14ac:dyDescent="0.25">
      <c r="B68" s="289" t="s">
        <v>269</v>
      </c>
      <c r="C68" s="347">
        <v>132</v>
      </c>
      <c r="D68" s="136">
        <f>+C68</f>
        <v>132</v>
      </c>
      <c r="E68" s="287" t="s">
        <v>397</v>
      </c>
      <c r="F68" s="287"/>
      <c r="G68" s="348" t="s">
        <v>110</v>
      </c>
    </row>
    <row r="69" spans="2:7" x14ac:dyDescent="0.25">
      <c r="B69" s="289" t="s">
        <v>275</v>
      </c>
      <c r="C69" s="347">
        <v>4</v>
      </c>
      <c r="E69" s="287" t="s">
        <v>395</v>
      </c>
      <c r="F69" s="287" t="s">
        <v>396</v>
      </c>
      <c r="G69" s="346" t="s">
        <v>109</v>
      </c>
    </row>
    <row r="70" spans="2:7" x14ac:dyDescent="0.25">
      <c r="B70" s="289" t="s">
        <v>261</v>
      </c>
      <c r="C70" s="347">
        <v>4103</v>
      </c>
      <c r="E70" s="287" t="s">
        <v>395</v>
      </c>
      <c r="F70" s="287"/>
      <c r="G70" s="346" t="s">
        <v>109</v>
      </c>
    </row>
    <row r="71" spans="2:7" x14ac:dyDescent="0.25">
      <c r="B71" s="289" t="s">
        <v>263</v>
      </c>
      <c r="C71" s="347">
        <v>118</v>
      </c>
      <c r="E71" s="287" t="s">
        <v>395</v>
      </c>
      <c r="F71" s="287"/>
      <c r="G71" s="346" t="s">
        <v>109</v>
      </c>
    </row>
    <row r="72" spans="2:7" x14ac:dyDescent="0.25">
      <c r="B72" s="289" t="s">
        <v>267</v>
      </c>
      <c r="C72" s="347">
        <v>1375</v>
      </c>
      <c r="E72" s="287" t="s">
        <v>395</v>
      </c>
      <c r="F72" s="287"/>
      <c r="G72" s="346" t="s">
        <v>109</v>
      </c>
    </row>
    <row r="73" spans="2:7" x14ac:dyDescent="0.25">
      <c r="B73" s="289" t="s">
        <v>265</v>
      </c>
      <c r="C73" s="347">
        <v>29</v>
      </c>
      <c r="D73" s="136">
        <f>+C73+C72+C71+C70+C69+C67</f>
        <v>5780</v>
      </c>
      <c r="E73" s="287" t="s">
        <v>395</v>
      </c>
      <c r="F73" s="287"/>
      <c r="G73" s="346" t="s">
        <v>109</v>
      </c>
    </row>
    <row r="74" spans="2:7" x14ac:dyDescent="0.25">
      <c r="B74" s="289" t="s">
        <v>279</v>
      </c>
      <c r="C74" s="347">
        <v>1</v>
      </c>
      <c r="E74" s="287"/>
      <c r="F74" s="287"/>
      <c r="G74" s="346" t="s">
        <v>109</v>
      </c>
    </row>
    <row r="75" spans="2:7" x14ac:dyDescent="0.25">
      <c r="B75" s="289" t="s">
        <v>281</v>
      </c>
      <c r="C75" s="347">
        <v>4</v>
      </c>
      <c r="D75" s="136">
        <f>+C75+C74</f>
        <v>5</v>
      </c>
      <c r="E75" s="287" t="s">
        <v>125</v>
      </c>
      <c r="F75" s="287"/>
      <c r="G75" s="348" t="s">
        <v>111</v>
      </c>
    </row>
    <row r="76" spans="2:7" x14ac:dyDescent="0.25">
      <c r="B76" s="289" t="s">
        <v>398</v>
      </c>
      <c r="C76" s="347">
        <v>6206</v>
      </c>
      <c r="D76" s="136">
        <f>+C76</f>
        <v>6206</v>
      </c>
      <c r="E76" s="289" t="s">
        <v>398</v>
      </c>
      <c r="F76" s="287"/>
      <c r="G76" s="348"/>
    </row>
    <row r="77" spans="2:7" x14ac:dyDescent="0.25">
      <c r="B77" s="289" t="s">
        <v>291</v>
      </c>
      <c r="C77" s="347">
        <v>62813</v>
      </c>
      <c r="E77" s="287"/>
      <c r="F77" s="287"/>
      <c r="G77" s="346" t="s">
        <v>399</v>
      </c>
    </row>
    <row r="78" spans="2:7" x14ac:dyDescent="0.25">
      <c r="B78" s="289" t="s">
        <v>293</v>
      </c>
      <c r="C78" s="347">
        <v>319</v>
      </c>
      <c r="D78" s="136">
        <f>+C78+C77</f>
        <v>63132</v>
      </c>
      <c r="E78" s="287" t="s">
        <v>8</v>
      </c>
      <c r="F78" s="287"/>
      <c r="G78" s="348" t="s">
        <v>399</v>
      </c>
    </row>
    <row r="79" spans="2:7" x14ac:dyDescent="0.25">
      <c r="B79" s="303" t="s">
        <v>349</v>
      </c>
      <c r="C79" s="349">
        <v>75255</v>
      </c>
      <c r="D79" s="287"/>
      <c r="E79" s="287"/>
      <c r="F79" s="287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CDFF-89CE-41DA-95E4-C162B2FDDC3D}">
  <sheetPr codeName="Sheet15"/>
  <dimension ref="A1:I66"/>
  <sheetViews>
    <sheetView topLeftCell="A50" workbookViewId="0"/>
  </sheetViews>
  <sheetFormatPr defaultColWidth="8.85546875" defaultRowHeight="15" x14ac:dyDescent="0.25"/>
  <cols>
    <col min="1" max="1" width="4.7109375" style="58" bestFit="1" customWidth="1"/>
    <col min="2" max="2" width="20.5703125" style="58" bestFit="1" customWidth="1"/>
    <col min="3" max="3" width="28" style="58" bestFit="1" customWidth="1"/>
    <col min="4" max="5" width="14.7109375" style="58" bestFit="1" customWidth="1"/>
    <col min="6" max="6" width="15.85546875" style="58" bestFit="1" customWidth="1"/>
    <col min="7" max="7" width="16.7109375" style="58" customWidth="1"/>
    <col min="8" max="9" width="14.28515625" style="58" bestFit="1" customWidth="1"/>
    <col min="10" max="16384" width="8.85546875" style="58"/>
  </cols>
  <sheetData>
    <row r="1" spans="1:9" x14ac:dyDescent="0.25">
      <c r="A1" s="58" t="str">
        <f>EXTERNAL!A1</f>
        <v>Peoples Natural Gas Company LLC</v>
      </c>
    </row>
    <row r="2" spans="1:9" x14ac:dyDescent="0.25">
      <c r="A2" s="58" t="s">
        <v>400</v>
      </c>
    </row>
    <row r="6" spans="1:9" ht="34.5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</row>
    <row r="8" spans="1:9" x14ac:dyDescent="0.25">
      <c r="A8" s="44">
        <f>IF(AND(ISBLANK(B8),ISBLANK(C8)),"",MAX(A$6:$A7)+1)</f>
        <v>1</v>
      </c>
      <c r="B8" s="57" t="str">
        <f>EXTERNAL!B81</f>
        <v>UNCOLLECT</v>
      </c>
      <c r="C8" s="58" t="s">
        <v>401</v>
      </c>
      <c r="D8" s="46">
        <f>SUM(E8:I8)</f>
        <v>11228854.666666666</v>
      </c>
      <c r="E8" s="46">
        <f>G25/3</f>
        <v>10231386</v>
      </c>
      <c r="F8" s="46">
        <f>F12+F15</f>
        <v>456717.59067315125</v>
      </c>
      <c r="G8" s="46">
        <f t="shared" ref="G8:H8" si="0">G12+G15</f>
        <v>397970.41447914508</v>
      </c>
      <c r="H8" s="46">
        <f t="shared" si="0"/>
        <v>142780.66151437029</v>
      </c>
      <c r="I8" s="46"/>
    </row>
    <row r="9" spans="1:9" x14ac:dyDescent="0.25">
      <c r="A9" s="44" t="str">
        <f>IF(AND(ISBLANK(B9),ISBLANK(C9)),"",MAX(A$6:$A8)+1)</f>
        <v/>
      </c>
      <c r="D9" s="46"/>
      <c r="E9" s="46"/>
      <c r="F9" s="46"/>
      <c r="G9" s="46"/>
      <c r="H9" s="46"/>
      <c r="I9" s="46"/>
    </row>
    <row r="10" spans="1:9" x14ac:dyDescent="0.25">
      <c r="A10" s="44">
        <f>IF(AND(ISBLANK(B10),ISBLANK(C10)),"",MAX(A$6:$A9)+1)</f>
        <v>2</v>
      </c>
      <c r="C10" s="145" t="s">
        <v>402</v>
      </c>
      <c r="D10" s="46"/>
      <c r="E10" s="46"/>
      <c r="F10" s="46"/>
      <c r="G10" s="46"/>
      <c r="H10" s="46"/>
      <c r="I10" s="46"/>
    </row>
    <row r="11" spans="1:9" x14ac:dyDescent="0.25">
      <c r="A11" s="44">
        <f>IF(AND(ISBLANK(B11),ISBLANK(C11)),"",MAX(A$6:$A10)+1)</f>
        <v>3</v>
      </c>
      <c r="C11" s="58" t="s">
        <v>403</v>
      </c>
      <c r="D11" s="62">
        <f>SUM(E11:I11)</f>
        <v>1</v>
      </c>
      <c r="E11" s="282">
        <f>Uncollectible!E55/Uncollectible!$D$55</f>
        <v>0</v>
      </c>
      <c r="F11" s="282">
        <f>Uncollectible!F55/Uncollectible!$D$55</f>
        <v>0.47823586263054141</v>
      </c>
      <c r="G11" s="282">
        <f>Uncollectible!G55/Uncollectible!$D$55</f>
        <v>0.4111170139628112</v>
      </c>
      <c r="H11" s="282">
        <f>Uncollectible!H55/Uncollectible!$D$55</f>
        <v>0.11064712340664734</v>
      </c>
      <c r="I11" s="282"/>
    </row>
    <row r="12" spans="1:9" x14ac:dyDescent="0.25">
      <c r="A12" s="44">
        <f>IF(AND(ISBLANK(B12),ISBLANK(C12)),"",MAX(A$6:$A11)+1)</f>
        <v>4</v>
      </c>
      <c r="C12" s="58" t="s">
        <v>404</v>
      </c>
      <c r="D12" s="46">
        <f>G30/3</f>
        <v>954276</v>
      </c>
      <c r="E12" s="46">
        <f>E11*$D12</f>
        <v>0</v>
      </c>
      <c r="F12" s="46">
        <f t="shared" ref="F12:H12" si="1">F11*$D12</f>
        <v>456369.00604762253</v>
      </c>
      <c r="G12" s="46">
        <f t="shared" si="1"/>
        <v>392319.09961637564</v>
      </c>
      <c r="H12" s="46">
        <f t="shared" si="1"/>
        <v>105587.8943360018</v>
      </c>
      <c r="I12" s="46"/>
    </row>
    <row r="13" spans="1:9" x14ac:dyDescent="0.25">
      <c r="A13" s="44" t="str">
        <f>IF(AND(ISBLANK(B13),ISBLANK(C13)),"",MAX(A$6:$A12)+1)</f>
        <v/>
      </c>
      <c r="D13" s="46"/>
      <c r="E13" s="46"/>
      <c r="F13" s="46"/>
      <c r="G13" s="46"/>
      <c r="H13" s="46"/>
      <c r="I13" s="46"/>
    </row>
    <row r="14" spans="1:9" x14ac:dyDescent="0.25">
      <c r="A14" s="44">
        <f>IF(AND(ISBLANK(B14),ISBLANK(C14)),"",MAX(A$6:$A13)+1)</f>
        <v>5</v>
      </c>
      <c r="C14" s="58" t="s">
        <v>405</v>
      </c>
      <c r="D14" s="62">
        <f>SUM(E14:I14)</f>
        <v>1</v>
      </c>
      <c r="E14" s="282">
        <f>Uncollectible!E56/Uncollectible!$D$56</f>
        <v>0</v>
      </c>
      <c r="F14" s="282">
        <f>Uncollectible!F56/Uncollectible!$D$56</f>
        <v>8.0704585391515888E-3</v>
      </c>
      <c r="G14" s="282">
        <f>Uncollectible!G56/Uncollectible!$D$56</f>
        <v>0.13083968411542368</v>
      </c>
      <c r="H14" s="282">
        <f>Uncollectible!H56/Uncollectible!$D$56</f>
        <v>0.86108985734542476</v>
      </c>
      <c r="I14" s="282"/>
    </row>
    <row r="15" spans="1:9" x14ac:dyDescent="0.25">
      <c r="A15" s="44">
        <f>IF(AND(ISBLANK(B15),ISBLANK(C15)),"",MAX(A$6:$A14)+1)</f>
        <v>6</v>
      </c>
      <c r="C15" s="58" t="s">
        <v>406</v>
      </c>
      <c r="D15" s="46">
        <f>G35/3</f>
        <v>43192.666666666664</v>
      </c>
      <c r="E15" s="46">
        <f>E14*$D15</f>
        <v>0</v>
      </c>
      <c r="F15" s="46">
        <f t="shared" ref="F15" si="2">F14*$D15</f>
        <v>348.58462552872817</v>
      </c>
      <c r="G15" s="46">
        <f t="shared" ref="G15" si="3">G14*$D15</f>
        <v>5651.3148627694563</v>
      </c>
      <c r="H15" s="46">
        <f t="shared" ref="H15" si="4">H14*$D15</f>
        <v>37192.767178368478</v>
      </c>
      <c r="I15" s="46"/>
    </row>
    <row r="16" spans="1:9" x14ac:dyDescent="0.25">
      <c r="A16" s="44" t="str">
        <f>IF(AND(ISBLANK(B16),ISBLANK(C16)),"",MAX(A$6:$A15)+1)</f>
        <v/>
      </c>
      <c r="D16" s="46"/>
      <c r="E16" s="46"/>
      <c r="F16" s="46"/>
      <c r="G16" s="46"/>
      <c r="H16" s="46"/>
      <c r="I16" s="46"/>
    </row>
    <row r="17" spans="1:8" x14ac:dyDescent="0.25">
      <c r="A17" s="54" t="str">
        <f>IF(AND(ISBLANK(B17),ISBLANK(C17)),"",MAX(A$6:$A16)+1)</f>
        <v/>
      </c>
      <c r="B17" s="284"/>
      <c r="C17" s="284"/>
      <c r="D17" s="284"/>
      <c r="E17" s="284"/>
      <c r="F17" s="284"/>
      <c r="G17" s="284"/>
      <c r="H17" s="284"/>
    </row>
    <row r="18" spans="1:8" x14ac:dyDescent="0.25">
      <c r="A18" s="44">
        <f>IF(AND(ISBLANK(B18),ISBLANK(C18)),"",MAX(A$6:$A17)+1)</f>
        <v>7</v>
      </c>
      <c r="C18" s="129" t="s">
        <v>407</v>
      </c>
    </row>
    <row r="19" spans="1:8" x14ac:dyDescent="0.25">
      <c r="A19" s="44">
        <f>IF(AND(ISBLANK(B19),ISBLANK(C19)),"",MAX(A$6:$A18)+1)</f>
        <v>8</v>
      </c>
      <c r="B19" s="57"/>
      <c r="C19" s="58" t="s">
        <v>408</v>
      </c>
      <c r="D19" s="46"/>
      <c r="E19" s="46"/>
      <c r="F19" s="46"/>
      <c r="G19" s="46"/>
      <c r="H19" s="46"/>
    </row>
    <row r="20" spans="1:8" x14ac:dyDescent="0.25">
      <c r="A20" s="44" t="str">
        <f>IF(AND(ISBLANK(B20),ISBLANK(C20)),"",MAX(A$6:$A19)+1)</f>
        <v/>
      </c>
      <c r="B20" s="57"/>
      <c r="D20" s="53" t="s">
        <v>409</v>
      </c>
      <c r="E20" s="53" t="s">
        <v>409</v>
      </c>
      <c r="F20" s="53" t="s">
        <v>409</v>
      </c>
      <c r="G20" s="53"/>
      <c r="H20" s="46"/>
    </row>
    <row r="21" spans="1:8" x14ac:dyDescent="0.25">
      <c r="A21" s="44" t="str">
        <f>IF(AND(ISBLANK(B21),ISBLANK(C21)),"",MAX(A$6:$A20)+1)</f>
        <v/>
      </c>
      <c r="B21" s="57"/>
      <c r="D21" s="76">
        <v>45260</v>
      </c>
      <c r="E21" s="76">
        <v>45626</v>
      </c>
      <c r="F21" s="76">
        <v>45991</v>
      </c>
      <c r="G21" s="53" t="s">
        <v>7</v>
      </c>
      <c r="H21" s="46"/>
    </row>
    <row r="22" spans="1:8" x14ac:dyDescent="0.25">
      <c r="A22" s="44">
        <f>IF(AND(ISBLANK(B22),ISBLANK(C22)),"",MAX(A$6:$A21)+1)</f>
        <v>9</v>
      </c>
      <c r="B22" s="57"/>
      <c r="C22" s="129" t="s">
        <v>410</v>
      </c>
      <c r="D22" s="46"/>
      <c r="E22" s="46"/>
      <c r="F22" s="46"/>
      <c r="G22" s="46"/>
      <c r="H22" s="46"/>
    </row>
    <row r="23" spans="1:8" x14ac:dyDescent="0.25">
      <c r="A23" s="44">
        <f>IF(AND(ISBLANK(B23),ISBLANK(C23)),"",MAX(A$6:$A22)+1)</f>
        <v>10</v>
      </c>
      <c r="B23" s="57"/>
      <c r="C23" s="58" t="s">
        <v>411</v>
      </c>
      <c r="D23" s="45">
        <v>14040224</v>
      </c>
      <c r="E23" s="45">
        <v>14487748</v>
      </c>
      <c r="F23" s="45">
        <v>13544499</v>
      </c>
      <c r="G23" s="45">
        <v>42072471</v>
      </c>
      <c r="H23" s="46"/>
    </row>
    <row r="24" spans="1:8" x14ac:dyDescent="0.25">
      <c r="A24" s="44">
        <f>IF(AND(ISBLANK(B24),ISBLANK(C24)),"",MAX(A$6:$A23)+1)</f>
        <v>11</v>
      </c>
      <c r="B24" s="57"/>
      <c r="C24" s="58" t="s">
        <v>412</v>
      </c>
      <c r="D24" s="45">
        <v>4204145</v>
      </c>
      <c r="E24" s="45">
        <v>3420385</v>
      </c>
      <c r="F24" s="45">
        <v>3753783</v>
      </c>
      <c r="G24" s="45">
        <v>11378313</v>
      </c>
      <c r="H24" s="46"/>
    </row>
    <row r="25" spans="1:8" x14ac:dyDescent="0.25">
      <c r="A25" s="44">
        <f>IF(AND(ISBLANK(B25),ISBLANK(C25)),"",MAX(A$6:$A24)+1)</f>
        <v>12</v>
      </c>
      <c r="B25" s="57"/>
      <c r="C25" s="58" t="s">
        <v>413</v>
      </c>
      <c r="D25" s="45">
        <v>9836079</v>
      </c>
      <c r="E25" s="45">
        <v>11067363</v>
      </c>
      <c r="F25" s="45">
        <v>9790716</v>
      </c>
      <c r="G25" s="45">
        <v>30694158</v>
      </c>
      <c r="H25" s="46"/>
    </row>
    <row r="26" spans="1:8" x14ac:dyDescent="0.25">
      <c r="A26" s="44" t="str">
        <f>IF(AND(ISBLANK(B26),ISBLANK(C26)),"",MAX(A$6:$A25)+1)</f>
        <v/>
      </c>
      <c r="B26" s="57"/>
      <c r="D26" s="45"/>
      <c r="E26" s="45"/>
      <c r="F26" s="45"/>
      <c r="G26" s="45"/>
      <c r="H26" s="46"/>
    </row>
    <row r="27" spans="1:8" x14ac:dyDescent="0.25">
      <c r="A27" s="44">
        <f>IF(AND(ISBLANK(B27),ISBLANK(C27)),"",MAX(A$6:$A26)+1)</f>
        <v>13</v>
      </c>
      <c r="B27" s="57"/>
      <c r="C27" s="129" t="s">
        <v>414</v>
      </c>
      <c r="D27" s="45"/>
      <c r="E27" s="45"/>
      <c r="F27" s="45"/>
      <c r="G27" s="45"/>
      <c r="H27" s="46"/>
    </row>
    <row r="28" spans="1:8" x14ac:dyDescent="0.25">
      <c r="A28" s="44">
        <f>IF(AND(ISBLANK(B28),ISBLANK(C28)),"",MAX(A$6:$A27)+1)</f>
        <v>14</v>
      </c>
      <c r="B28" s="57"/>
      <c r="C28" s="58" t="s">
        <v>411</v>
      </c>
      <c r="D28" s="45">
        <v>917672</v>
      </c>
      <c r="E28" s="45">
        <v>1461871</v>
      </c>
      <c r="F28" s="45">
        <v>993260</v>
      </c>
      <c r="G28" s="45">
        <v>3372804</v>
      </c>
      <c r="H28" s="46"/>
    </row>
    <row r="29" spans="1:8" x14ac:dyDescent="0.25">
      <c r="A29" s="44">
        <f>IF(AND(ISBLANK(B29),ISBLANK(C29)),"",MAX(A$6:$A28)+1)</f>
        <v>15</v>
      </c>
      <c r="B29" s="57"/>
      <c r="C29" s="58" t="s">
        <v>412</v>
      </c>
      <c r="D29" s="45">
        <v>159926</v>
      </c>
      <c r="E29" s="45">
        <v>232770</v>
      </c>
      <c r="F29" s="45">
        <v>117279</v>
      </c>
      <c r="G29" s="45">
        <v>509976</v>
      </c>
      <c r="H29" s="46"/>
    </row>
    <row r="30" spans="1:8" x14ac:dyDescent="0.25">
      <c r="A30" s="44">
        <f>IF(AND(ISBLANK(B30),ISBLANK(C30)),"",MAX(A$6:$A29)+1)</f>
        <v>16</v>
      </c>
      <c r="B30" s="57"/>
      <c r="C30" s="58" t="s">
        <v>413</v>
      </c>
      <c r="D30" s="45">
        <v>757746</v>
      </c>
      <c r="E30" s="45">
        <v>1229101</v>
      </c>
      <c r="F30" s="45">
        <v>875981</v>
      </c>
      <c r="G30" s="45">
        <v>2862828</v>
      </c>
      <c r="H30" s="46"/>
    </row>
    <row r="31" spans="1:8" x14ac:dyDescent="0.25">
      <c r="A31" s="44" t="str">
        <f>IF(AND(ISBLANK(B31),ISBLANK(C31)),"",MAX(A$6:$A30)+1)</f>
        <v/>
      </c>
      <c r="B31" s="57"/>
      <c r="D31" s="45"/>
      <c r="E31" s="45"/>
      <c r="F31" s="45"/>
      <c r="G31" s="45"/>
      <c r="H31" s="46"/>
    </row>
    <row r="32" spans="1:8" x14ac:dyDescent="0.25">
      <c r="A32" s="44">
        <f>IF(AND(ISBLANK(B32),ISBLANK(C32)),"",MAX(A$6:$A31)+1)</f>
        <v>17</v>
      </c>
      <c r="B32" s="57"/>
      <c r="C32" s="129" t="s">
        <v>415</v>
      </c>
      <c r="D32" s="45"/>
      <c r="E32" s="45"/>
      <c r="F32" s="45"/>
      <c r="G32" s="45"/>
      <c r="H32" s="46"/>
    </row>
    <row r="33" spans="1:8" x14ac:dyDescent="0.25">
      <c r="A33" s="44">
        <f>IF(AND(ISBLANK(B33),ISBLANK(C33)),"",MAX(A$6:$A32)+1)</f>
        <v>18</v>
      </c>
      <c r="B33" s="57"/>
      <c r="C33" s="58" t="s">
        <v>411</v>
      </c>
      <c r="D33" s="45">
        <v>10771</v>
      </c>
      <c r="E33" s="45">
        <v>146212</v>
      </c>
      <c r="F33" s="45">
        <v>10</v>
      </c>
      <c r="G33" s="45">
        <v>156993</v>
      </c>
      <c r="H33" s="46"/>
    </row>
    <row r="34" spans="1:8" x14ac:dyDescent="0.25">
      <c r="A34" s="44">
        <f>IF(AND(ISBLANK(B34),ISBLANK(C34)),"",MAX(A$6:$A33)+1)</f>
        <v>19</v>
      </c>
      <c r="B34" s="57"/>
      <c r="C34" s="58" t="s">
        <v>412</v>
      </c>
      <c r="D34" s="45">
        <v>27416</v>
      </c>
      <c r="E34" s="45"/>
      <c r="F34" s="45">
        <v>0</v>
      </c>
      <c r="G34" s="45">
        <v>27416</v>
      </c>
      <c r="H34" s="46"/>
    </row>
    <row r="35" spans="1:8" x14ac:dyDescent="0.25">
      <c r="A35" s="44">
        <f>IF(AND(ISBLANK(B35),ISBLANK(C35)),"",MAX(A$6:$A34)+1)</f>
        <v>20</v>
      </c>
      <c r="B35" s="57"/>
      <c r="C35" s="58" t="s">
        <v>413</v>
      </c>
      <c r="D35" s="45">
        <v>-16644</v>
      </c>
      <c r="E35" s="45">
        <v>146212</v>
      </c>
      <c r="F35" s="45">
        <v>10</v>
      </c>
      <c r="G35" s="45">
        <v>129578</v>
      </c>
      <c r="H35" s="46"/>
    </row>
    <row r="36" spans="1:8" x14ac:dyDescent="0.25">
      <c r="A36" s="44" t="str">
        <f>IF(AND(ISBLANK(B36),ISBLANK(C36)),"",MAX(A$6:$A35)+1)</f>
        <v/>
      </c>
      <c r="B36" s="57"/>
      <c r="D36" s="45"/>
      <c r="E36" s="45"/>
      <c r="F36" s="45"/>
      <c r="G36" s="45"/>
      <c r="H36" s="46"/>
    </row>
    <row r="37" spans="1:8" x14ac:dyDescent="0.25">
      <c r="A37" s="44">
        <f>IF(AND(ISBLANK(B37),ISBLANK(C37)),"",MAX(A$6:$A36)+1)</f>
        <v>21</v>
      </c>
      <c r="C37" s="129" t="s">
        <v>7</v>
      </c>
      <c r="D37" s="45"/>
      <c r="E37" s="45"/>
      <c r="F37" s="45"/>
      <c r="G37" s="45"/>
      <c r="H37" s="46"/>
    </row>
    <row r="38" spans="1:8" x14ac:dyDescent="0.25">
      <c r="A38" s="44">
        <f>IF(AND(ISBLANK(B38),ISBLANK(C38)),"",MAX(A$6:$A37)+1)</f>
        <v>22</v>
      </c>
      <c r="C38" s="58" t="s">
        <v>411</v>
      </c>
      <c r="D38" s="45">
        <v>14968668</v>
      </c>
      <c r="E38" s="45">
        <v>16095830</v>
      </c>
      <c r="F38" s="45">
        <v>14537770</v>
      </c>
      <c r="G38" s="45">
        <v>45602268</v>
      </c>
      <c r="H38" s="46"/>
    </row>
    <row r="39" spans="1:8" x14ac:dyDescent="0.25">
      <c r="A39" s="44">
        <f>IF(AND(ISBLANK(B39),ISBLANK(C39)),"",MAX(A$6:$A38)+1)</f>
        <v>23</v>
      </c>
      <c r="C39" s="58" t="s">
        <v>412</v>
      </c>
      <c r="D39" s="45">
        <v>4391487</v>
      </c>
      <c r="E39" s="45">
        <v>3653155</v>
      </c>
      <c r="F39" s="45">
        <v>3871062</v>
      </c>
      <c r="G39" s="45">
        <v>11915704</v>
      </c>
      <c r="H39" s="46"/>
    </row>
    <row r="40" spans="1:8" x14ac:dyDescent="0.25">
      <c r="A40" s="44">
        <f>IF(AND(ISBLANK(B40),ISBLANK(C40)),"",MAX(A$6:$A39)+1)</f>
        <v>24</v>
      </c>
      <c r="C40" s="58" t="s">
        <v>413</v>
      </c>
      <c r="D40" s="45">
        <v>10577181</v>
      </c>
      <c r="E40" s="45">
        <v>12442676</v>
      </c>
      <c r="F40" s="45">
        <v>10666708</v>
      </c>
      <c r="G40" s="45">
        <v>33686564</v>
      </c>
      <c r="H40" s="46"/>
    </row>
    <row r="41" spans="1:8" x14ac:dyDescent="0.25">
      <c r="A41" s="44" t="str">
        <f>IF(AND(ISBLANK(B41),ISBLANK(C41)),"",MAX(A$6:$A40)+1)</f>
        <v/>
      </c>
      <c r="D41" s="46"/>
      <c r="E41" s="46"/>
      <c r="F41" s="46"/>
      <c r="G41" s="46"/>
      <c r="H41" s="46"/>
    </row>
    <row r="42" spans="1:8" x14ac:dyDescent="0.25">
      <c r="A42" s="54" t="str">
        <f>IF(AND(ISBLANK(B42),ISBLANK(C42)),"",MAX(A$6:$A41)+1)</f>
        <v/>
      </c>
      <c r="B42" s="284"/>
      <c r="C42" s="284"/>
      <c r="D42" s="284"/>
      <c r="E42" s="284"/>
      <c r="F42" s="284"/>
      <c r="G42" s="284"/>
      <c r="H42" s="284"/>
    </row>
    <row r="43" spans="1:8" x14ac:dyDescent="0.25">
      <c r="A43" s="44" t="str">
        <f>IF(AND(ISBLANK(B43),ISBLANK(C43)),"",MAX(A$6:$A42)+1)</f>
        <v/>
      </c>
    </row>
    <row r="44" spans="1:8" x14ac:dyDescent="0.25">
      <c r="A44" s="44">
        <f>IF(AND(ISBLANK(B44),ISBLANK(#REF!)),"",MAX(A$6:$A43)+1)</f>
        <v>25</v>
      </c>
      <c r="C44" s="52" t="s">
        <v>416</v>
      </c>
      <c r="D44" s="56"/>
      <c r="E44" s="56"/>
      <c r="F44" s="45"/>
      <c r="G44" s="45"/>
      <c r="H44" s="45"/>
    </row>
    <row r="45" spans="1:8" x14ac:dyDescent="0.25">
      <c r="A45" s="44">
        <f>IF(AND(ISBLANK(B45),ISBLANK(#REF!)),"",MAX(A$6:$A44)+1)</f>
        <v>26</v>
      </c>
      <c r="C45" t="s">
        <v>124</v>
      </c>
      <c r="D45" s="56"/>
      <c r="E45" s="56"/>
      <c r="F45" s="45">
        <v>95678418.386524707</v>
      </c>
      <c r="G45" s="45">
        <v>42269362.759097233</v>
      </c>
      <c r="H45" s="45">
        <v>3384474.0356626301</v>
      </c>
    </row>
    <row r="46" spans="1:8" x14ac:dyDescent="0.25">
      <c r="A46" s="44">
        <f>IF(AND(ISBLANK(B46),ISBLANK(#REF!)),"",MAX(A$6:$A45)+1)</f>
        <v>27</v>
      </c>
      <c r="C46" t="s">
        <v>125</v>
      </c>
      <c r="D46" s="56"/>
      <c r="E46" s="56"/>
      <c r="F46" s="45">
        <v>407369.45789823576</v>
      </c>
      <c r="G46" s="45">
        <v>2196275.1135907797</v>
      </c>
      <c r="H46" s="45">
        <v>220332.12829748949</v>
      </c>
    </row>
    <row r="47" spans="1:8" x14ac:dyDescent="0.25">
      <c r="A47" s="44">
        <f>IF(AND(ISBLANK(B47),ISBLANK(#REF!)),"",MAX(A$6:$A46)+1)</f>
        <v>28</v>
      </c>
      <c r="C47" t="s">
        <v>417</v>
      </c>
      <c r="D47" s="45">
        <f>SUM(E47:H47)</f>
        <v>144156231.88107106</v>
      </c>
      <c r="E47" s="60">
        <f>SUM(E45:E46)</f>
        <v>0</v>
      </c>
      <c r="F47" s="61">
        <f>SUM(F45:F46)</f>
        <v>96085787.844422936</v>
      </c>
      <c r="G47" s="61">
        <f>SUM(G45:G46)</f>
        <v>44465637.87268801</v>
      </c>
      <c r="H47" s="61">
        <f>SUM(H45:H46)</f>
        <v>3604806.1639601197</v>
      </c>
    </row>
    <row r="48" spans="1:8" x14ac:dyDescent="0.25">
      <c r="A48" s="44">
        <f>IF(AND(ISBLANK(B48),ISBLANK(#REF!)),"",MAX(A$6:$A47)+1)</f>
        <v>29</v>
      </c>
      <c r="C48"/>
      <c r="D48"/>
      <c r="E48" s="56"/>
      <c r="F48" s="45"/>
      <c r="G48" s="45"/>
      <c r="H48" s="45"/>
    </row>
    <row r="49" spans="1:8" x14ac:dyDescent="0.25">
      <c r="A49" s="44">
        <f>IF(AND(ISBLANK(B49),ISBLANK(#REF!)),"",MAX(A$6:$A48)+1)</f>
        <v>30</v>
      </c>
      <c r="C49" s="52" t="s">
        <v>418</v>
      </c>
      <c r="D49" s="56"/>
      <c r="E49" s="56"/>
      <c r="F49" s="45"/>
      <c r="G49" s="45"/>
      <c r="H49" s="45"/>
    </row>
    <row r="50" spans="1:8" x14ac:dyDescent="0.25">
      <c r="A50" s="44">
        <f>IF(AND(ISBLANK(B50),ISBLANK(#REF!)),"",MAX(A$6:$A49)+1)</f>
        <v>31</v>
      </c>
      <c r="C50" t="s">
        <v>124</v>
      </c>
      <c r="D50" s="56"/>
      <c r="E50" s="56"/>
      <c r="F50" s="45">
        <v>18971803.902543694</v>
      </c>
      <c r="G50" s="45">
        <v>56290073.537439927</v>
      </c>
      <c r="H50" s="45">
        <v>23141594.554091763</v>
      </c>
    </row>
    <row r="51" spans="1:8" x14ac:dyDescent="0.25">
      <c r="A51" s="44">
        <f>IF(AND(ISBLANK(B51),ISBLANK(#REF!)),"",MAX(A$6:$A50)+1)</f>
        <v>32</v>
      </c>
      <c r="C51" t="s">
        <v>125</v>
      </c>
      <c r="D51" s="56"/>
      <c r="E51" s="56"/>
      <c r="F51" s="45">
        <v>100768.1681880691</v>
      </c>
      <c r="G51" s="45">
        <v>6041740.8754341304</v>
      </c>
      <c r="H51" s="45">
        <v>53996185.289620742</v>
      </c>
    </row>
    <row r="52" spans="1:8" x14ac:dyDescent="0.25">
      <c r="A52" s="44">
        <f>IF(AND(ISBLANK(B52),ISBLANK(#REF!)),"",MAX(A$6:$A51)+1)</f>
        <v>33</v>
      </c>
      <c r="C52" t="s">
        <v>419</v>
      </c>
      <c r="D52" s="45">
        <f>SUM(E52:H52)</f>
        <v>158542166.32731831</v>
      </c>
      <c r="E52" s="60">
        <f>SUM(E50:E51)</f>
        <v>0</v>
      </c>
      <c r="F52" s="61">
        <f>SUM(F50:F51)</f>
        <v>19072572.070731763</v>
      </c>
      <c r="G52" s="61">
        <f>SUM(G50:G51)</f>
        <v>62331814.412874058</v>
      </c>
      <c r="H52" s="61">
        <f>SUM(H50:H51)</f>
        <v>77137779.843712509</v>
      </c>
    </row>
    <row r="53" spans="1:8" x14ac:dyDescent="0.25">
      <c r="A53" s="44">
        <f>IF(AND(ISBLANK(B53),ISBLANK(#REF!)),"",MAX(A$6:$A52)+1)</f>
        <v>34</v>
      </c>
      <c r="C53"/>
      <c r="D53" s="56"/>
      <c r="E53" s="56"/>
      <c r="F53" s="56"/>
      <c r="G53" s="56"/>
      <c r="H53" s="56"/>
    </row>
    <row r="54" spans="1:8" x14ac:dyDescent="0.25">
      <c r="A54" s="44">
        <f>IF(AND(ISBLANK(B54),ISBLANK(#REF!)),"",MAX(A$6:$A53)+1)</f>
        <v>35</v>
      </c>
      <c r="C54" s="52" t="s">
        <v>420</v>
      </c>
      <c r="D54" s="59"/>
      <c r="E54" s="56"/>
      <c r="F54" s="56"/>
      <c r="G54" s="56"/>
      <c r="H54" s="56"/>
    </row>
    <row r="55" spans="1:8" x14ac:dyDescent="0.25">
      <c r="A55" s="44">
        <f>IF(AND(ISBLANK(B55),ISBLANK(#REF!)),"",MAX(A$6:$A54)+1)</f>
        <v>36</v>
      </c>
      <c r="C55" t="s">
        <v>124</v>
      </c>
      <c r="D55" s="45">
        <f>SUM(E55:H55)</f>
        <v>239735727.17535996</v>
      </c>
      <c r="E55" s="56"/>
      <c r="F55" s="56">
        <f t="shared" ref="F55:H56" si="5">SUM(F45,F50)</f>
        <v>114650222.2890684</v>
      </c>
      <c r="G55" s="56">
        <f t="shared" si="5"/>
        <v>98559436.296537161</v>
      </c>
      <c r="H55" s="56">
        <f t="shared" si="5"/>
        <v>26526068.589754391</v>
      </c>
    </row>
    <row r="56" spans="1:8" x14ac:dyDescent="0.25">
      <c r="A56" s="44">
        <f>IF(AND(ISBLANK(B56),ISBLANK(#REF!)),"",MAX(A$6:$A55)+1)</f>
        <v>37</v>
      </c>
      <c r="C56" t="s">
        <v>125</v>
      </c>
      <c r="D56" s="45">
        <f>SUM(E56:H56)</f>
        <v>62962671.033029452</v>
      </c>
      <c r="E56" s="56"/>
      <c r="F56" s="56">
        <f t="shared" si="5"/>
        <v>508137.6260863049</v>
      </c>
      <c r="G56" s="56">
        <f t="shared" si="5"/>
        <v>8238015.9890249101</v>
      </c>
      <c r="H56" s="56">
        <f t="shared" si="5"/>
        <v>54216517.417918235</v>
      </c>
    </row>
    <row r="57" spans="1:8" x14ac:dyDescent="0.25">
      <c r="A57" s="44" t="str">
        <f>IF(AND(ISBLANK(B57),ISBLANK(C57)),"",MAX(A$6:$A56)+1)</f>
        <v/>
      </c>
    </row>
    <row r="58" spans="1:8" x14ac:dyDescent="0.25">
      <c r="A58" s="44" t="str">
        <f>IF(AND(ISBLANK(B58),ISBLANK(C58)),"",MAX(A$6:$A57)+1)</f>
        <v/>
      </c>
    </row>
    <row r="59" spans="1:8" x14ac:dyDescent="0.25">
      <c r="A59" s="44" t="str">
        <f>IF(AND(ISBLANK(B59),ISBLANK(C59)),"",MAX(A$6:$A58)+1)</f>
        <v/>
      </c>
    </row>
    <row r="60" spans="1:8" x14ac:dyDescent="0.25">
      <c r="A60" s="44" t="str">
        <f>IF(AND(ISBLANK(B60),ISBLANK(C60)),"",MAX(A$6:$A59)+1)</f>
        <v/>
      </c>
    </row>
    <row r="61" spans="1:8" x14ac:dyDescent="0.25">
      <c r="A61" s="44" t="str">
        <f>IF(AND(ISBLANK(B61),ISBLANK(C61)),"",MAX(A$6:$A60)+1)</f>
        <v/>
      </c>
    </row>
    <row r="62" spans="1:8" x14ac:dyDescent="0.25">
      <c r="A62" s="44" t="str">
        <f>IF(AND(ISBLANK(B62),ISBLANK(C62)),"",MAX(A$6:$A61)+1)</f>
        <v/>
      </c>
    </row>
    <row r="63" spans="1:8" x14ac:dyDescent="0.25">
      <c r="A63" s="44" t="str">
        <f>IF(AND(ISBLANK(B63),ISBLANK(C63)),"",MAX(A$6:$A62)+1)</f>
        <v/>
      </c>
    </row>
    <row r="64" spans="1:8" x14ac:dyDescent="0.25">
      <c r="A64" s="44" t="str">
        <f>IF(AND(ISBLANK(B64),ISBLANK(C64)),"",MAX(A$6:$A63)+1)</f>
        <v/>
      </c>
    </row>
    <row r="65" spans="1:1" x14ac:dyDescent="0.25">
      <c r="A65" s="44" t="str">
        <f>IF(AND(ISBLANK(B65),ISBLANK(C65)),"",MAX(A$6:$A64)+1)</f>
        <v/>
      </c>
    </row>
    <row r="66" spans="1:1" x14ac:dyDescent="0.25">
      <c r="A66" s="44" t="str">
        <f>IF(AND(ISBLANK(B66),ISBLANK(C66)),"",MAX(A$6:$A65)+1)</f>
        <v/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627B-C623-4695-905D-E73096A44108}">
  <sheetPr codeName="Sheet16"/>
  <dimension ref="A1:I42"/>
  <sheetViews>
    <sheetView topLeftCell="A36" workbookViewId="0"/>
  </sheetViews>
  <sheetFormatPr defaultColWidth="8.85546875" defaultRowHeight="15" x14ac:dyDescent="0.25"/>
  <cols>
    <col min="1" max="1" width="4.7109375" style="58" bestFit="1" customWidth="1"/>
    <col min="2" max="2" width="20.5703125" style="58" bestFit="1" customWidth="1"/>
    <col min="3" max="3" width="31.85546875" style="58" bestFit="1" customWidth="1"/>
    <col min="4" max="4" width="19.140625" style="58" customWidth="1"/>
    <col min="5" max="5" width="14.7109375" style="58" bestFit="1" customWidth="1"/>
    <col min="6" max="6" width="15.85546875" style="58" bestFit="1" customWidth="1"/>
    <col min="7" max="7" width="16.7109375" style="58" customWidth="1"/>
    <col min="8" max="8" width="14.28515625" style="58" bestFit="1" customWidth="1"/>
    <col min="9" max="9" width="18.5703125" style="58" bestFit="1" customWidth="1"/>
    <col min="10" max="16384" width="8.85546875" style="58"/>
  </cols>
  <sheetData>
    <row r="1" spans="1:9" x14ac:dyDescent="0.25">
      <c r="A1" s="58" t="str">
        <f>EXTERNAL!A1</f>
        <v>Peoples Natural Gas Company LLC</v>
      </c>
    </row>
    <row r="2" spans="1:9" x14ac:dyDescent="0.25">
      <c r="A2" s="58" t="s">
        <v>421</v>
      </c>
    </row>
    <row r="3" spans="1:9" x14ac:dyDescent="0.25">
      <c r="A3" s="58" t="s">
        <v>422</v>
      </c>
    </row>
    <row r="6" spans="1:9" ht="17.25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</row>
    <row r="8" spans="1:9" x14ac:dyDescent="0.25">
      <c r="A8" s="44">
        <f>IF(AND(ISBLANK(B8),ISBLANK(C8)),"",MAX(A$6:$A7)+1)</f>
        <v>1</v>
      </c>
      <c r="B8" s="57" t="str">
        <f>EXTERNAL!B84</f>
        <v>ACCT_908</v>
      </c>
      <c r="C8" s="129" t="s">
        <v>423</v>
      </c>
      <c r="D8" s="45">
        <f>SUM(E8:I8)</f>
        <v>13298704</v>
      </c>
      <c r="E8" s="45">
        <f>SUM(E10:E11)</f>
        <v>13171304</v>
      </c>
      <c r="F8" s="45">
        <f t="shared" ref="F8:I8" si="0">SUM(F10:F11)</f>
        <v>115130.65756335795</v>
      </c>
      <c r="G8" s="45">
        <f t="shared" si="0"/>
        <v>11705.751874965379</v>
      </c>
      <c r="H8" s="45">
        <f t="shared" si="0"/>
        <v>544.71244097849592</v>
      </c>
      <c r="I8" s="45">
        <f t="shared" si="0"/>
        <v>18.878120698171696</v>
      </c>
    </row>
    <row r="9" spans="1:9" x14ac:dyDescent="0.25">
      <c r="A9" s="44" t="str">
        <f>IF(AND(ISBLANK(B9),ISBLANK(C9)),"",MAX(A$6:$A8)+1)</f>
        <v/>
      </c>
      <c r="B9" s="57"/>
      <c r="D9" s="45"/>
      <c r="E9" s="45"/>
      <c r="F9" s="45"/>
      <c r="G9" s="45"/>
      <c r="H9" s="45"/>
      <c r="I9" s="45"/>
    </row>
    <row r="10" spans="1:9" x14ac:dyDescent="0.25">
      <c r="A10" s="44">
        <f>IF(AND(ISBLANK(B10),ISBLANK(C10)),"",MAX(A$6:$A9)+1)</f>
        <v>2</v>
      </c>
      <c r="C10" s="307" t="s">
        <v>424</v>
      </c>
      <c r="D10" s="45">
        <f>D28</f>
        <v>13171304</v>
      </c>
      <c r="E10" s="45">
        <f>D10</f>
        <v>13171304</v>
      </c>
      <c r="F10" s="45"/>
      <c r="G10" s="45"/>
      <c r="H10" s="45"/>
      <c r="I10" s="45"/>
    </row>
    <row r="11" spans="1:9" x14ac:dyDescent="0.25">
      <c r="A11" s="44">
        <f>IF(AND(ISBLANK(B11),ISBLANK(C11)),"",MAX(A$6:$A10)+1)</f>
        <v>3</v>
      </c>
      <c r="C11" s="307" t="s">
        <v>425</v>
      </c>
      <c r="D11" s="45">
        <f>D29</f>
        <v>127400</v>
      </c>
      <c r="E11" s="45"/>
      <c r="F11" s="45">
        <f>F12/SUM($F$12:$I$12)*$D11</f>
        <v>115130.65756335795</v>
      </c>
      <c r="G11" s="45">
        <f t="shared" ref="G11:I11" si="1">G12/SUM($F$12:$I$12)*$D11</f>
        <v>11705.751874965379</v>
      </c>
      <c r="H11" s="45">
        <f t="shared" si="1"/>
        <v>544.71244097849592</v>
      </c>
      <c r="I11" s="45">
        <f t="shared" si="1"/>
        <v>18.878120698171696</v>
      </c>
    </row>
    <row r="12" spans="1:9" x14ac:dyDescent="0.25">
      <c r="A12" s="44">
        <f>IF(AND(ISBLANK(B12),ISBLANK(C12)),"",MAX(A$6:$A11)+1)</f>
        <v>4</v>
      </c>
      <c r="C12" s="68" t="s">
        <v>426</v>
      </c>
      <c r="D12" s="62"/>
      <c r="E12" s="45"/>
      <c r="F12" s="111">
        <f>EXTERNAL!F55</f>
        <v>48789.033359452173</v>
      </c>
      <c r="G12" s="111">
        <f>EXTERNAL!G55</f>
        <v>4960.5581242412773</v>
      </c>
      <c r="H12" s="111">
        <f>EXTERNAL!H55</f>
        <v>230.83333333333334</v>
      </c>
      <c r="I12" s="111">
        <f>EXTERNAL!I55</f>
        <v>8</v>
      </c>
    </row>
    <row r="13" spans="1:9" x14ac:dyDescent="0.25">
      <c r="A13" s="44" t="str">
        <f>IF(AND(ISBLANK(B13),ISBLANK(C13)),"",MAX(A$6:$A12)+1)</f>
        <v/>
      </c>
      <c r="D13" s="46"/>
      <c r="E13" s="45"/>
      <c r="F13" s="46"/>
      <c r="G13" s="46"/>
      <c r="H13" s="46"/>
      <c r="I13" s="46"/>
    </row>
    <row r="14" spans="1:9" x14ac:dyDescent="0.25">
      <c r="A14" s="44" t="str">
        <f>IF(AND(ISBLANK(B14),ISBLANK(C14)),"",MAX(A$6:$A13)+1)</f>
        <v/>
      </c>
      <c r="D14" s="46"/>
      <c r="E14" s="45"/>
      <c r="F14" s="46"/>
      <c r="G14" s="46"/>
      <c r="H14" s="46"/>
      <c r="I14" s="46"/>
    </row>
    <row r="15" spans="1:9" x14ac:dyDescent="0.25">
      <c r="A15" s="44">
        <f>IF(AND(ISBLANK(B15),ISBLANK(C15)),"",MAX(A$6:$A14)+1)</f>
        <v>5</v>
      </c>
      <c r="B15" s="57" t="str">
        <f>EXTERNAL!B87</f>
        <v>ACCT_912</v>
      </c>
      <c r="C15" s="129" t="s">
        <v>427</v>
      </c>
      <c r="D15" s="45">
        <f>SUM(E15:I15)</f>
        <v>1068884</v>
      </c>
      <c r="E15" s="45">
        <f>SUM(E17:E18)</f>
        <v>146333</v>
      </c>
      <c r="F15" s="45">
        <f t="shared" ref="F15" si="2">SUM(F17:F18)</f>
        <v>838215.14835086896</v>
      </c>
      <c r="G15" s="45">
        <f t="shared" ref="G15" si="3">SUM(G17:G18)</f>
        <v>82379.246380811295</v>
      </c>
      <c r="H15" s="45">
        <f t="shared" ref="H15" si="4">SUM(H17:H18)</f>
        <v>1956.6052683197431</v>
      </c>
      <c r="I15" s="45">
        <f t="shared" ref="I15" si="5">SUM(I17:I18)</f>
        <v>0</v>
      </c>
    </row>
    <row r="16" spans="1:9" x14ac:dyDescent="0.25">
      <c r="A16" s="44" t="str">
        <f>IF(AND(ISBLANK(B16),ISBLANK(C16)),"",MAX(A$6:$A15)+1)</f>
        <v/>
      </c>
      <c r="B16" s="57"/>
      <c r="D16" s="46"/>
      <c r="E16" s="45"/>
      <c r="F16" s="46"/>
      <c r="G16" s="46"/>
      <c r="H16" s="46"/>
      <c r="I16" s="46"/>
    </row>
    <row r="17" spans="1:9" x14ac:dyDescent="0.25">
      <c r="A17" s="44">
        <f>IF(AND(ISBLANK(B17),ISBLANK(C17)),"",MAX(A$6:$A16)+1)</f>
        <v>6</v>
      </c>
      <c r="B17" s="57"/>
      <c r="C17" s="307" t="s">
        <v>424</v>
      </c>
      <c r="D17" s="45">
        <f>D33</f>
        <v>146333</v>
      </c>
      <c r="E17" s="45">
        <f>D17</f>
        <v>146333</v>
      </c>
      <c r="F17" s="45"/>
      <c r="G17" s="45"/>
      <c r="H17" s="45"/>
      <c r="I17" s="45"/>
    </row>
    <row r="18" spans="1:9" x14ac:dyDescent="0.25">
      <c r="A18" s="44">
        <f>IF(AND(ISBLANK(B18),ISBLANK(C18)),"",MAX(A$6:$A17)+1)</f>
        <v>7</v>
      </c>
      <c r="B18" s="57"/>
      <c r="C18" s="307" t="s">
        <v>428</v>
      </c>
      <c r="D18" s="45">
        <f>D34</f>
        <v>922551</v>
      </c>
      <c r="E18" s="45"/>
      <c r="F18" s="45">
        <f>F19/SUM($F19:$I19)*$D18</f>
        <v>838215.14835086896</v>
      </c>
      <c r="G18" s="45">
        <f t="shared" ref="G18:I18" si="6">G19/SUM($F19:$I19)*$D18</f>
        <v>82379.246380811295</v>
      </c>
      <c r="H18" s="45">
        <f t="shared" si="6"/>
        <v>1956.6052683197431</v>
      </c>
      <c r="I18" s="45">
        <f t="shared" si="6"/>
        <v>0</v>
      </c>
    </row>
    <row r="19" spans="1:9" x14ac:dyDescent="0.25">
      <c r="A19" s="44">
        <f>IF(AND(ISBLANK(B19),ISBLANK(C19)),"",MAX(A$6:$A18)+1)</f>
        <v>8</v>
      </c>
      <c r="C19" s="68" t="s">
        <v>429</v>
      </c>
      <c r="D19" s="62"/>
      <c r="E19" s="45"/>
      <c r="F19" s="111">
        <f>(CustomersVolume!F13+CustomersVolume!F20)/12</f>
        <v>48695.116692785501</v>
      </c>
      <c r="G19" s="111">
        <f>(CustomersVolume!G13+CustomersVolume!G20)/12</f>
        <v>4785.7247909079442</v>
      </c>
      <c r="H19" s="111">
        <f>(CustomersVolume!H13+CustomersVolume!H20)/12</f>
        <v>113.66666666666667</v>
      </c>
      <c r="I19" s="111">
        <f>(CustomersVolume!I13+CustomersVolume!I20)/12</f>
        <v>0</v>
      </c>
    </row>
    <row r="20" spans="1:9" x14ac:dyDescent="0.25">
      <c r="A20" s="44" t="str">
        <f>IF(AND(ISBLANK(B20),ISBLANK(C20)),"",MAX(A$6:$A19)+1)</f>
        <v/>
      </c>
      <c r="C20" s="68"/>
      <c r="D20" s="46"/>
      <c r="E20" s="46"/>
      <c r="F20" s="46"/>
      <c r="G20" s="46"/>
      <c r="H20" s="46"/>
      <c r="I20" s="46"/>
    </row>
    <row r="21" spans="1:9" x14ac:dyDescent="0.25">
      <c r="A21" s="54" t="str">
        <f>IF(AND(ISBLANK(B21),ISBLANK(C21)),"",MAX(A$6:$A20)+1)</f>
        <v/>
      </c>
      <c r="B21" s="284"/>
      <c r="C21" s="284"/>
      <c r="D21" s="284"/>
      <c r="E21" s="284"/>
      <c r="F21" s="284"/>
      <c r="G21" s="284"/>
      <c r="H21" s="284"/>
      <c r="I21" s="284"/>
    </row>
    <row r="22" spans="1:9" x14ac:dyDescent="0.25">
      <c r="A22" s="44">
        <f>IF(AND(ISBLANK(#REF!),ISBLANK(B22)),"",MAX(A$6:$A21)+1)</f>
        <v>9</v>
      </c>
      <c r="B22" s="129" t="s">
        <v>430</v>
      </c>
    </row>
    <row r="23" spans="1:9" x14ac:dyDescent="0.25">
      <c r="A23" s="44">
        <f>IF(AND(ISBLANK(#REF!),ISBLANK(B23)),"",MAX(A$6:$A22)+1)</f>
        <v>10</v>
      </c>
      <c r="B23" s="58" t="s">
        <v>431</v>
      </c>
      <c r="D23" s="46"/>
      <c r="E23" s="46"/>
      <c r="F23" s="46"/>
      <c r="G23" s="46"/>
      <c r="H23" s="46"/>
      <c r="I23" s="46"/>
    </row>
    <row r="24" spans="1:9" x14ac:dyDescent="0.25">
      <c r="A24" s="44">
        <f>IF(AND(ISBLANK(#REF!),ISBLANK(B24)),"",MAX(A$6:$A23)+1)</f>
        <v>11</v>
      </c>
      <c r="D24" s="323" t="s">
        <v>432</v>
      </c>
    </row>
    <row r="25" spans="1:9" x14ac:dyDescent="0.25">
      <c r="A25" s="44">
        <f>IF(AND(ISBLANK(#REF!),ISBLANK(B25)),"",MAX(A$6:$A24)+1)</f>
        <v>12</v>
      </c>
      <c r="B25" s="324" t="s">
        <v>433</v>
      </c>
      <c r="C25" s="150"/>
      <c r="D25" s="325" t="s">
        <v>434</v>
      </c>
    </row>
    <row r="26" spans="1:9" x14ac:dyDescent="0.25">
      <c r="A26" s="44">
        <f>IF(AND(ISBLANK(#REF!),ISBLANK(B26)),"",MAX(A$6:$A25)+1)</f>
        <v>13</v>
      </c>
      <c r="B26" s="326"/>
      <c r="D26" s="323"/>
    </row>
    <row r="27" spans="1:9" x14ac:dyDescent="0.25">
      <c r="A27" s="44">
        <f>IF(AND(ISBLANK(#REF!),ISBLANK(B27)),"",MAX(A$6:$A26)+1)</f>
        <v>14</v>
      </c>
      <c r="B27" s="327" t="s">
        <v>435</v>
      </c>
      <c r="D27" s="328"/>
    </row>
    <row r="28" spans="1:9" x14ac:dyDescent="0.25">
      <c r="A28" s="44">
        <f>IF(AND(ISBLANK(#REF!),ISBLANK(B28)),"",MAX(A$6:$A27)+1)</f>
        <v>15</v>
      </c>
      <c r="B28" s="329" t="s">
        <v>8</v>
      </c>
      <c r="D28" s="330">
        <v>13171304</v>
      </c>
      <c r="E28" s="139"/>
    </row>
    <row r="29" spans="1:9" x14ac:dyDescent="0.25">
      <c r="A29" s="44">
        <f>IF(AND(ISBLANK(#REF!),ISBLANK(B29)),"",MAX(A$6:$A28)+1)</f>
        <v>16</v>
      </c>
      <c r="B29" s="329" t="s">
        <v>436</v>
      </c>
      <c r="D29" s="330">
        <v>127400</v>
      </c>
    </row>
    <row r="30" spans="1:9" x14ac:dyDescent="0.25">
      <c r="A30" s="44">
        <f>IF(AND(ISBLANK(#REF!),ISBLANK(B30)),"",MAX(A$6:$A29)+1)</f>
        <v>17</v>
      </c>
      <c r="B30" s="331" t="s">
        <v>437</v>
      </c>
      <c r="D30" s="332">
        <v>13298703</v>
      </c>
    </row>
    <row r="31" spans="1:9" x14ac:dyDescent="0.25">
      <c r="A31" s="44">
        <f>IF(AND(ISBLANK(#REF!),ISBLANK(B31)),"",MAX(A$6:$A30)+1)</f>
        <v>18</v>
      </c>
      <c r="B31" s="331"/>
      <c r="D31" s="333"/>
    </row>
    <row r="32" spans="1:9" x14ac:dyDescent="0.25">
      <c r="A32" s="44">
        <f>IF(AND(ISBLANK(#REF!),ISBLANK(B32)),"",MAX(A$6:$A31)+1)</f>
        <v>19</v>
      </c>
      <c r="B32" s="327" t="s">
        <v>438</v>
      </c>
      <c r="D32" s="328"/>
    </row>
    <row r="33" spans="1:4" x14ac:dyDescent="0.25">
      <c r="A33" s="44">
        <f>IF(AND(ISBLANK(#REF!),ISBLANK(B33)),"",MAX(A$6:$A32)+1)</f>
        <v>20</v>
      </c>
      <c r="B33" s="329" t="s">
        <v>8</v>
      </c>
      <c r="D33" s="330">
        <v>146333</v>
      </c>
    </row>
    <row r="34" spans="1:4" x14ac:dyDescent="0.25">
      <c r="A34" s="44">
        <f>IF(AND(ISBLANK(#REF!),ISBLANK(B34)),"",MAX(A$6:$A33)+1)</f>
        <v>21</v>
      </c>
      <c r="B34" s="329" t="s">
        <v>124</v>
      </c>
      <c r="D34" s="330">
        <v>922551</v>
      </c>
    </row>
    <row r="35" spans="1:4" x14ac:dyDescent="0.25">
      <c r="A35" s="44">
        <f>IF(AND(ISBLANK(#REF!),ISBLANK(B35)),"",MAX(A$6:$A34)+1)</f>
        <v>22</v>
      </c>
      <c r="B35" s="331" t="s">
        <v>439</v>
      </c>
      <c r="D35" s="332">
        <v>1068884</v>
      </c>
    </row>
    <row r="36" spans="1:4" x14ac:dyDescent="0.25">
      <c r="A36" s="44">
        <f>IF(AND(ISBLANK(#REF!),ISBLANK(B36)),"",MAX(A$6:$A35)+1)</f>
        <v>23</v>
      </c>
      <c r="B36" s="331"/>
      <c r="D36" s="333"/>
    </row>
    <row r="37" spans="1:4" x14ac:dyDescent="0.25">
      <c r="A37" s="44">
        <f>IF(AND(ISBLANK(#REF!),ISBLANK(B37)),"",MAX(A$6:$A36)+1)</f>
        <v>24</v>
      </c>
      <c r="B37" s="327" t="s">
        <v>440</v>
      </c>
      <c r="D37" s="328"/>
    </row>
    <row r="38" spans="1:4" x14ac:dyDescent="0.25">
      <c r="A38" s="44">
        <f>IF(AND(ISBLANK(#REF!),ISBLANK(B38)),"",MAX(A$6:$A37)+1)</f>
        <v>25</v>
      </c>
      <c r="B38" s="329" t="s">
        <v>124</v>
      </c>
      <c r="D38" s="330">
        <v>14681</v>
      </c>
    </row>
    <row r="39" spans="1:4" x14ac:dyDescent="0.25">
      <c r="A39" s="44">
        <f>IF(AND(ISBLANK(#REF!),ISBLANK(B39)),"",MAX(A$6:$A38)+1)</f>
        <v>26</v>
      </c>
      <c r="B39" s="331" t="s">
        <v>441</v>
      </c>
      <c r="D39" s="333">
        <v>14681</v>
      </c>
    </row>
    <row r="40" spans="1:4" x14ac:dyDescent="0.25">
      <c r="A40" s="44">
        <f>IF(AND(ISBLANK(#REF!),ISBLANK(B40)),"",MAX(A$6:$A39)+1)</f>
        <v>27</v>
      </c>
      <c r="B40" s="331"/>
      <c r="D40" s="333"/>
    </row>
    <row r="41" spans="1:4" ht="15.75" thickBot="1" x14ac:dyDescent="0.3">
      <c r="A41" s="44">
        <f>IF(AND(ISBLANK(#REF!),ISBLANK(B41)),"",MAX(A$6:$A40)+1)</f>
        <v>28</v>
      </c>
      <c r="B41" s="334" t="s">
        <v>442</v>
      </c>
      <c r="D41" s="335">
        <v>14382268</v>
      </c>
    </row>
    <row r="42" spans="1:4" ht="15.75" thickTop="1" x14ac:dyDescent="0.25">
      <c r="A42" s="44">
        <f>IF(AND(ISBLANK(#REF!),ISBLANK(B42)),"",MAX(A$6:$A41)+1)</f>
        <v>29</v>
      </c>
      <c r="C42" s="336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46E-EEED-455F-A565-66331DDFF577}">
  <sheetPr codeName="Sheet17"/>
  <dimension ref="A1:J78"/>
  <sheetViews>
    <sheetView topLeftCell="A71" workbookViewId="0"/>
  </sheetViews>
  <sheetFormatPr defaultRowHeight="15" x14ac:dyDescent="0.25"/>
  <cols>
    <col min="1" max="1" width="4.7109375" bestFit="1" customWidth="1"/>
    <col min="2" max="2" width="20.5703125" bestFit="1" customWidth="1"/>
    <col min="3" max="3" width="28" bestFit="1" customWidth="1"/>
    <col min="4" max="5" width="14.7109375" bestFit="1" customWidth="1"/>
    <col min="6" max="6" width="15.85546875" bestFit="1" customWidth="1"/>
    <col min="7" max="7" width="16.7109375" customWidth="1"/>
    <col min="8" max="9" width="14.28515625" bestFit="1" customWidth="1"/>
  </cols>
  <sheetData>
    <row r="1" spans="1:9" x14ac:dyDescent="0.25">
      <c r="A1" t="str">
        <f>EXTERNAL!A1</f>
        <v>Peoples Natural Gas Company LLC</v>
      </c>
    </row>
    <row r="2" spans="1:9" x14ac:dyDescent="0.25">
      <c r="A2" t="s">
        <v>443</v>
      </c>
    </row>
    <row r="6" spans="1:9" ht="34.5" x14ac:dyDescent="0.4">
      <c r="A6" s="43" t="str">
        <f>EXTERNAL!A6</f>
        <v>Line</v>
      </c>
      <c r="B6" s="43" t="str">
        <f>EXTERNAL!B6</f>
        <v>Allocation Factor</v>
      </c>
      <c r="C6" s="43" t="str">
        <f>EXTERNAL!C6</f>
        <v>Description</v>
      </c>
      <c r="D6" s="43" t="str">
        <f>EXTERNAL!D6</f>
        <v>Total</v>
      </c>
      <c r="E6" s="43" t="str">
        <f>EXTERNAL!E6</f>
        <v>Residential</v>
      </c>
      <c r="F6" s="43" t="str">
        <f>EXTERNAL!F6</f>
        <v>Small General</v>
      </c>
      <c r="G6" s="43" t="str">
        <f>EXTERNAL!G6</f>
        <v>Medium General</v>
      </c>
      <c r="H6" s="43" t="str">
        <f>EXTERNAL!H6</f>
        <v>Large General</v>
      </c>
      <c r="I6" s="43" t="str">
        <f>EXTERNAL!I6</f>
        <v>Mainline Service</v>
      </c>
    </row>
    <row r="8" spans="1:9" x14ac:dyDescent="0.25">
      <c r="A8" s="44">
        <f>IF(AND(ISBLANK(B8),ISBLANK(C8)),"",MAX(A$6:$A7)+1)</f>
        <v>1</v>
      </c>
      <c r="B8" s="51" t="str">
        <f>EXTERNAL!B90</f>
        <v>LATE_FEES</v>
      </c>
      <c r="C8" t="s">
        <v>444</v>
      </c>
      <c r="D8" s="46">
        <f>SUM(E8:I8)</f>
        <v>5824855.3900000006</v>
      </c>
      <c r="E8" s="48">
        <f>E78</f>
        <v>5172377.25</v>
      </c>
      <c r="F8" s="48">
        <f t="shared" ref="F8:H8" si="0">F78</f>
        <v>361654.45</v>
      </c>
      <c r="G8" s="48">
        <f t="shared" si="0"/>
        <v>204779.52999999997</v>
      </c>
      <c r="H8" s="48">
        <f t="shared" si="0"/>
        <v>86044.160000000003</v>
      </c>
      <c r="I8" s="48"/>
    </row>
    <row r="9" spans="1:9" x14ac:dyDescent="0.25">
      <c r="A9" s="44" t="str">
        <f>IF(AND(ISBLANK(B9),ISBLANK(C9)),"",MAX(A$6:$A8)+1)</f>
        <v/>
      </c>
      <c r="D9" s="46"/>
      <c r="E9" s="48"/>
      <c r="F9" s="48"/>
      <c r="G9" s="48"/>
      <c r="H9" s="48"/>
      <c r="I9" s="48"/>
    </row>
    <row r="10" spans="1:9" x14ac:dyDescent="0.25">
      <c r="A10" s="44" t="str">
        <f>IF(AND(ISBLANK(B10),ISBLANK(C10)),"",MAX(A$6:$A9)+1)</f>
        <v/>
      </c>
      <c r="C10" s="52"/>
      <c r="D10" s="46"/>
      <c r="E10" s="48"/>
      <c r="F10" s="48"/>
      <c r="G10" s="48"/>
      <c r="H10" s="48"/>
      <c r="I10" s="48"/>
    </row>
    <row r="11" spans="1:9" x14ac:dyDescent="0.25">
      <c r="A11" s="44" t="str">
        <f>IF(AND(ISBLANK(B11),ISBLANK(C11)),"",MAX(A$6:$A10)+1)</f>
        <v/>
      </c>
      <c r="D11" s="62"/>
      <c r="E11" s="63"/>
      <c r="F11" s="63"/>
      <c r="G11" s="63"/>
      <c r="H11" s="63"/>
      <c r="I11" s="63"/>
    </row>
    <row r="12" spans="1:9" x14ac:dyDescent="0.25">
      <c r="A12" s="44" t="str">
        <f>IF(AND(ISBLANK(B12),ISBLANK(C12)),"",MAX(A$6:$A11)+1)</f>
        <v/>
      </c>
      <c r="D12" s="46"/>
      <c r="E12" s="48"/>
      <c r="F12" s="48"/>
      <c r="G12" s="48"/>
      <c r="H12" s="48"/>
      <c r="I12" s="48"/>
    </row>
    <row r="13" spans="1:9" x14ac:dyDescent="0.25">
      <c r="A13" s="44" t="str">
        <f>IF(AND(ISBLANK(B13),ISBLANK(C13)),"",MAX(A$6:$A12)+1)</f>
        <v/>
      </c>
      <c r="D13" s="46"/>
      <c r="E13" s="48"/>
      <c r="F13" s="48"/>
      <c r="G13" s="48"/>
      <c r="H13" s="48"/>
      <c r="I13" s="48"/>
    </row>
    <row r="14" spans="1:9" x14ac:dyDescent="0.25">
      <c r="A14" s="44" t="str">
        <f>IF(AND(ISBLANK(B14),ISBLANK(C14)),"",MAX(A$6:$A13)+1)</f>
        <v/>
      </c>
      <c r="D14" s="62"/>
      <c r="E14" s="63"/>
      <c r="F14" s="63"/>
      <c r="G14" s="63"/>
      <c r="H14" s="63"/>
      <c r="I14" s="63"/>
    </row>
    <row r="15" spans="1:9" x14ac:dyDescent="0.25">
      <c r="A15" s="44" t="str">
        <f>IF(AND(ISBLANK(B15),ISBLANK(C15)),"",MAX(A$6:$A14)+1)</f>
        <v/>
      </c>
      <c r="D15" s="46"/>
      <c r="E15" s="48"/>
      <c r="F15" s="48"/>
      <c r="G15" s="48"/>
      <c r="H15" s="48"/>
      <c r="I15" s="48"/>
    </row>
    <row r="16" spans="1:9" x14ac:dyDescent="0.25">
      <c r="A16" s="44" t="str">
        <f>IF(AND(ISBLANK(B16),ISBLANK(C16)),"",MAX(A$6:$A15)+1)</f>
        <v/>
      </c>
      <c r="D16" s="46"/>
      <c r="E16" s="48"/>
      <c r="F16" s="48"/>
      <c r="G16" s="48"/>
      <c r="H16" s="48"/>
      <c r="I16" s="48"/>
    </row>
    <row r="17" spans="1:10" x14ac:dyDescent="0.25">
      <c r="A17" s="54" t="str">
        <f>IF(AND(ISBLANK(B17),ISBLANK(C17)),"",MAX(A$6:$A16)+1)</f>
        <v/>
      </c>
      <c r="B17" s="55"/>
      <c r="C17" s="55"/>
      <c r="D17" s="55"/>
      <c r="E17" s="55"/>
      <c r="F17" s="55"/>
      <c r="G17" s="55"/>
      <c r="H17" s="55"/>
      <c r="I17" s="55"/>
    </row>
    <row r="18" spans="1:10" x14ac:dyDescent="0.25">
      <c r="A18" s="44">
        <f>IF(AND(ISBLANK(B18),ISBLANK(C18)),"",MAX(A$6:$A17)+1)</f>
        <v>2</v>
      </c>
      <c r="C18" s="50" t="s">
        <v>445</v>
      </c>
    </row>
    <row r="19" spans="1:10" x14ac:dyDescent="0.25">
      <c r="A19" s="44">
        <f>IF(AND(ISBLANK(B19),ISBLANK(C19)),"",MAX(A$6:$A18)+1)</f>
        <v>3</v>
      </c>
      <c r="B19" s="51"/>
      <c r="C19" t="s">
        <v>446</v>
      </c>
      <c r="D19" s="46"/>
      <c r="E19" s="48"/>
      <c r="F19" s="48"/>
      <c r="G19" s="48"/>
      <c r="H19" s="48"/>
      <c r="I19" s="48"/>
    </row>
    <row r="20" spans="1:10" x14ac:dyDescent="0.25">
      <c r="A20" s="44">
        <f>IF(AND(ISBLANK(B20),ISBLANK(C20)),"",MAX(A$6:$A19)+1)</f>
        <v>4</v>
      </c>
      <c r="B20" s="113" t="s">
        <v>447</v>
      </c>
      <c r="C20" s="113" t="s">
        <v>447</v>
      </c>
      <c r="D20" s="113" t="s">
        <v>447</v>
      </c>
      <c r="E20" s="114" t="s">
        <v>448</v>
      </c>
      <c r="F20" s="114" t="s">
        <v>449</v>
      </c>
      <c r="J20" t="s">
        <v>450</v>
      </c>
    </row>
    <row r="21" spans="1:10" x14ac:dyDescent="0.25">
      <c r="A21" s="44">
        <f>IF(AND(ISBLANK(B21),ISBLANK(C21)),"",MAX(A$6:$A20)+1)</f>
        <v>5</v>
      </c>
      <c r="B21" s="113" t="s">
        <v>451</v>
      </c>
      <c r="C21" s="115" t="s">
        <v>452</v>
      </c>
      <c r="D21" s="113" t="s">
        <v>453</v>
      </c>
      <c r="E21" s="116" t="s">
        <v>454</v>
      </c>
      <c r="F21" s="116" t="s">
        <v>455</v>
      </c>
      <c r="G21" t="s">
        <v>456</v>
      </c>
      <c r="H21" t="s">
        <v>457</v>
      </c>
    </row>
    <row r="22" spans="1:10" x14ac:dyDescent="0.25">
      <c r="A22" s="44">
        <f>IF(AND(ISBLANK(B22),ISBLANK(C22)),"",MAX(A$6:$A21)+1)</f>
        <v>6</v>
      </c>
      <c r="B22" s="117" t="s">
        <v>458</v>
      </c>
      <c r="C22" s="117" t="s">
        <v>459</v>
      </c>
      <c r="D22" s="117" t="s">
        <v>460</v>
      </c>
      <c r="E22" s="118">
        <v>6.73</v>
      </c>
      <c r="F22" s="119">
        <v>0</v>
      </c>
      <c r="G22" s="120" t="s">
        <v>124</v>
      </c>
      <c r="H22" t="s">
        <v>109</v>
      </c>
    </row>
    <row r="23" spans="1:10" x14ac:dyDescent="0.25">
      <c r="A23" s="44" t="str">
        <f>IF(AND(ISBLANK(B23),ISBLANK(C23)),"",MAX(A$6:$A22)+1)</f>
        <v/>
      </c>
      <c r="B23" s="121"/>
      <c r="C23" s="121"/>
      <c r="D23" s="117" t="s">
        <v>461</v>
      </c>
      <c r="E23" s="118">
        <v>30.46</v>
      </c>
      <c r="F23" s="119">
        <v>0</v>
      </c>
      <c r="G23" s="120" t="s">
        <v>124</v>
      </c>
      <c r="H23" t="s">
        <v>109</v>
      </c>
    </row>
    <row r="24" spans="1:10" x14ac:dyDescent="0.25">
      <c r="A24" s="44" t="str">
        <f>IF(AND(ISBLANK(B24),ISBLANK(C24)),"",MAX(A$6:$A23)+1)</f>
        <v/>
      </c>
      <c r="B24" s="121"/>
      <c r="C24" s="121"/>
      <c r="D24" s="117" t="s">
        <v>462</v>
      </c>
      <c r="E24" s="118">
        <v>349.92</v>
      </c>
      <c r="F24" s="119">
        <v>0</v>
      </c>
      <c r="G24" s="120" t="s">
        <v>124</v>
      </c>
      <c r="H24" t="s">
        <v>111</v>
      </c>
    </row>
    <row r="25" spans="1:10" x14ac:dyDescent="0.25">
      <c r="A25" s="44" t="str">
        <f>IF(AND(ISBLANK(B25),ISBLANK(C25)),"",MAX(A$6:$A24)+1)</f>
        <v/>
      </c>
      <c r="B25" s="121"/>
      <c r="C25" s="121"/>
      <c r="D25" s="117" t="s">
        <v>463</v>
      </c>
      <c r="E25" s="118">
        <v>-1478.98</v>
      </c>
      <c r="F25" s="119">
        <v>0</v>
      </c>
      <c r="G25" s="120" t="s">
        <v>124</v>
      </c>
      <c r="H25" t="s">
        <v>111</v>
      </c>
    </row>
    <row r="26" spans="1:10" x14ac:dyDescent="0.25">
      <c r="A26" s="44" t="str">
        <f>IF(AND(ISBLANK(B26),ISBLANK(C26)),"",MAX(A$6:$A25)+1)</f>
        <v/>
      </c>
      <c r="B26" s="121"/>
      <c r="C26" s="121"/>
      <c r="D26" s="117" t="s">
        <v>464</v>
      </c>
      <c r="E26" s="118">
        <v>17501.509999999998</v>
      </c>
      <c r="F26" s="119">
        <v>0</v>
      </c>
      <c r="G26" s="120" t="s">
        <v>124</v>
      </c>
      <c r="H26" t="s">
        <v>111</v>
      </c>
    </row>
    <row r="27" spans="1:10" x14ac:dyDescent="0.25">
      <c r="A27" s="44" t="str">
        <f>IF(AND(ISBLANK(B27),ISBLANK(C27)),"",MAX(A$6:$A26)+1)</f>
        <v/>
      </c>
      <c r="B27" s="121"/>
      <c r="C27" s="121"/>
      <c r="D27" s="117" t="s">
        <v>465</v>
      </c>
      <c r="E27" s="118">
        <v>7911.69</v>
      </c>
      <c r="F27" s="119">
        <v>0</v>
      </c>
      <c r="G27" s="120" t="s">
        <v>124</v>
      </c>
      <c r="H27" t="s">
        <v>111</v>
      </c>
    </row>
    <row r="28" spans="1:10" x14ac:dyDescent="0.25">
      <c r="A28" s="44" t="str">
        <f>IF(AND(ISBLANK(B28),ISBLANK(C28)),"",MAX(A$6:$A27)+1)</f>
        <v/>
      </c>
      <c r="B28" s="121"/>
      <c r="C28" s="121"/>
      <c r="D28" s="117" t="s">
        <v>466</v>
      </c>
      <c r="E28" s="118">
        <v>9796.4699999999993</v>
      </c>
      <c r="F28" s="119">
        <v>0</v>
      </c>
      <c r="G28" s="120" t="s">
        <v>124</v>
      </c>
      <c r="H28" t="s">
        <v>111</v>
      </c>
    </row>
    <row r="29" spans="1:10" s="1" customFormat="1" x14ac:dyDescent="0.25">
      <c r="A29" s="44" t="str">
        <f>IF(AND(ISBLANK(B29),ISBLANK(C29)),"",MAX(A$6:$A28)+1)</f>
        <v/>
      </c>
      <c r="B29" s="121"/>
      <c r="C29" s="121"/>
      <c r="D29" s="117" t="s">
        <v>467</v>
      </c>
      <c r="E29" s="118">
        <v>50.94</v>
      </c>
      <c r="F29" s="119">
        <v>0</v>
      </c>
      <c r="G29" s="120" t="s">
        <v>124</v>
      </c>
      <c r="H29" t="s">
        <v>111</v>
      </c>
      <c r="I29"/>
      <c r="J29"/>
    </row>
    <row r="30" spans="1:10" x14ac:dyDescent="0.25">
      <c r="A30" s="44" t="str">
        <f>IF(AND(ISBLANK(B30),ISBLANK(C30)),"",MAX(A$6:$A29)+1)</f>
        <v/>
      </c>
      <c r="B30" s="121"/>
      <c r="C30" s="121"/>
      <c r="D30" s="117" t="s">
        <v>468</v>
      </c>
      <c r="E30" s="118">
        <v>22636.43</v>
      </c>
      <c r="F30" s="119">
        <v>0</v>
      </c>
      <c r="G30" s="120" t="s">
        <v>124</v>
      </c>
      <c r="H30" t="s">
        <v>110</v>
      </c>
    </row>
    <row r="31" spans="1:10" x14ac:dyDescent="0.25">
      <c r="A31" s="44" t="str">
        <f>IF(AND(ISBLANK(B31),ISBLANK(C31)),"",MAX(A$6:$A30)+1)</f>
        <v/>
      </c>
      <c r="B31" s="121"/>
      <c r="C31" s="121"/>
      <c r="D31" s="117" t="s">
        <v>469</v>
      </c>
      <c r="E31" s="118">
        <v>52420.97</v>
      </c>
      <c r="F31" s="119">
        <v>0</v>
      </c>
      <c r="G31" s="120" t="s">
        <v>124</v>
      </c>
      <c r="H31" t="s">
        <v>110</v>
      </c>
    </row>
    <row r="32" spans="1:10" x14ac:dyDescent="0.25">
      <c r="A32" s="44" t="str">
        <f>IF(AND(ISBLANK(B32),ISBLANK(C32)),"",MAX(A$6:$A31)+1)</f>
        <v/>
      </c>
      <c r="B32" s="121"/>
      <c r="C32" s="121"/>
      <c r="D32" s="117" t="s">
        <v>470</v>
      </c>
      <c r="E32" s="118">
        <v>68952.03</v>
      </c>
      <c r="F32" s="119">
        <v>0</v>
      </c>
      <c r="G32" s="120" t="s">
        <v>124</v>
      </c>
      <c r="H32" t="s">
        <v>110</v>
      </c>
    </row>
    <row r="33" spans="1:8" x14ac:dyDescent="0.25">
      <c r="A33" s="44" t="str">
        <f>IF(AND(ISBLANK(B33),ISBLANK(C33)),"",MAX(A$6:$A32)+1)</f>
        <v/>
      </c>
      <c r="B33" s="121"/>
      <c r="C33" s="121"/>
      <c r="D33" s="117" t="s">
        <v>471</v>
      </c>
      <c r="E33" s="118">
        <v>29141.97</v>
      </c>
      <c r="F33" s="119">
        <v>0</v>
      </c>
      <c r="G33" s="120" t="s">
        <v>124</v>
      </c>
      <c r="H33" t="s">
        <v>110</v>
      </c>
    </row>
    <row r="34" spans="1:8" x14ac:dyDescent="0.25">
      <c r="A34" s="44" t="str">
        <f>IF(AND(ISBLANK(B34),ISBLANK(C34)),"",MAX(A$6:$A33)+1)</f>
        <v/>
      </c>
      <c r="B34" s="121"/>
      <c r="C34" s="121"/>
      <c r="D34" s="117" t="s">
        <v>472</v>
      </c>
      <c r="E34" s="118">
        <v>26279.65</v>
      </c>
      <c r="F34" s="119">
        <v>0</v>
      </c>
      <c r="G34" s="120" t="s">
        <v>124</v>
      </c>
      <c r="H34" t="s">
        <v>109</v>
      </c>
    </row>
    <row r="35" spans="1:8" x14ac:dyDescent="0.25">
      <c r="A35" s="44" t="str">
        <f>IF(AND(ISBLANK(B35),ISBLANK(C35)),"",MAX(A$6:$A34)+1)</f>
        <v/>
      </c>
      <c r="B35" s="121"/>
      <c r="C35" s="121"/>
      <c r="D35" s="117" t="s">
        <v>473</v>
      </c>
      <c r="E35" s="118">
        <v>18862.55</v>
      </c>
      <c r="F35" s="119">
        <v>0</v>
      </c>
      <c r="G35" s="120" t="s">
        <v>124</v>
      </c>
      <c r="H35" t="s">
        <v>109</v>
      </c>
    </row>
    <row r="36" spans="1:8" x14ac:dyDescent="0.25">
      <c r="A36" s="44" t="str">
        <f>IF(AND(ISBLANK(B36),ISBLANK(C36)),"",MAX(A$6:$A35)+1)</f>
        <v/>
      </c>
      <c r="B36" s="121"/>
      <c r="C36" s="121"/>
      <c r="D36" s="117" t="s">
        <v>474</v>
      </c>
      <c r="E36" s="118">
        <v>235078.33</v>
      </c>
      <c r="F36" s="119">
        <v>0</v>
      </c>
      <c r="G36" s="120" t="s">
        <v>124</v>
      </c>
      <c r="H36" t="s">
        <v>109</v>
      </c>
    </row>
    <row r="37" spans="1:8" x14ac:dyDescent="0.25">
      <c r="A37" s="44" t="str">
        <f>IF(AND(ISBLANK(B37),ISBLANK(C37)),"",MAX(A$6:$A36)+1)</f>
        <v/>
      </c>
      <c r="B37" s="121"/>
      <c r="C37" s="121"/>
      <c r="D37" s="117" t="s">
        <v>475</v>
      </c>
      <c r="E37" s="118">
        <v>57724.45</v>
      </c>
      <c r="F37" s="119">
        <v>0</v>
      </c>
      <c r="G37" s="120" t="s">
        <v>124</v>
      </c>
      <c r="H37" t="s">
        <v>109</v>
      </c>
    </row>
    <row r="38" spans="1:8" x14ac:dyDescent="0.25">
      <c r="A38" s="44" t="str">
        <f>IF(AND(ISBLANK(B38),ISBLANK(C38)),"",MAX(A$6:$A37)+1)</f>
        <v/>
      </c>
      <c r="B38" s="121"/>
      <c r="C38" s="121"/>
      <c r="D38" s="117" t="s">
        <v>476</v>
      </c>
      <c r="E38" s="118">
        <v>432.05</v>
      </c>
      <c r="F38" s="119">
        <v>0</v>
      </c>
      <c r="G38" s="120" t="s">
        <v>124</v>
      </c>
      <c r="H38" t="s">
        <v>111</v>
      </c>
    </row>
    <row r="39" spans="1:8" x14ac:dyDescent="0.25">
      <c r="A39" s="44" t="str">
        <f>IF(AND(ISBLANK(B39),ISBLANK(C39)),"",MAX(A$6:$A38)+1)</f>
        <v/>
      </c>
      <c r="B39" s="121"/>
      <c r="C39" s="121"/>
      <c r="D39" s="117" t="s">
        <v>477</v>
      </c>
      <c r="E39" s="118">
        <v>2216.6</v>
      </c>
      <c r="F39" s="119">
        <v>0</v>
      </c>
      <c r="G39" s="120" t="s">
        <v>124</v>
      </c>
      <c r="H39" t="s">
        <v>111</v>
      </c>
    </row>
    <row r="40" spans="1:8" x14ac:dyDescent="0.25">
      <c r="A40" s="44" t="str">
        <f>IF(AND(ISBLANK(B40),ISBLANK(C40)),"",MAX(A$6:$A39)+1)</f>
        <v/>
      </c>
      <c r="B40" s="121"/>
      <c r="C40" s="121"/>
      <c r="D40" s="117" t="s">
        <v>478</v>
      </c>
      <c r="E40" s="118">
        <v>1653.28</v>
      </c>
      <c r="F40" s="119">
        <v>0</v>
      </c>
      <c r="G40" s="120" t="s">
        <v>124</v>
      </c>
      <c r="H40" t="s">
        <v>110</v>
      </c>
    </row>
    <row r="41" spans="1:8" x14ac:dyDescent="0.25">
      <c r="A41" s="44" t="str">
        <f>IF(AND(ISBLANK(B41),ISBLANK(C41)),"",MAX(A$6:$A40)+1)</f>
        <v/>
      </c>
      <c r="B41" s="121"/>
      <c r="C41" s="121"/>
      <c r="D41" s="117" t="s">
        <v>479</v>
      </c>
      <c r="E41" s="118">
        <v>3758.07</v>
      </c>
      <c r="F41" s="119">
        <v>0</v>
      </c>
      <c r="G41" s="120" t="s">
        <v>124</v>
      </c>
      <c r="H41" t="s">
        <v>110</v>
      </c>
    </row>
    <row r="42" spans="1:8" x14ac:dyDescent="0.25">
      <c r="A42" s="44" t="str">
        <f>IF(AND(ISBLANK(B42),ISBLANK(C42)),"",MAX(A$6:$A41)+1)</f>
        <v/>
      </c>
      <c r="B42" s="121"/>
      <c r="C42" s="121"/>
      <c r="D42" s="117" t="s">
        <v>480</v>
      </c>
      <c r="E42" s="118">
        <v>5752.55</v>
      </c>
      <c r="F42" s="119">
        <v>0</v>
      </c>
      <c r="G42" s="120" t="s">
        <v>124</v>
      </c>
      <c r="H42" t="s">
        <v>110</v>
      </c>
    </row>
    <row r="43" spans="1:8" x14ac:dyDescent="0.25">
      <c r="B43" s="121"/>
      <c r="C43" s="121"/>
      <c r="D43" s="117" t="s">
        <v>481</v>
      </c>
      <c r="E43" s="118">
        <v>6530.72</v>
      </c>
      <c r="F43" s="119">
        <v>0</v>
      </c>
      <c r="G43" s="120" t="s">
        <v>124</v>
      </c>
      <c r="H43" t="s">
        <v>110</v>
      </c>
    </row>
    <row r="44" spans="1:8" x14ac:dyDescent="0.25">
      <c r="B44" s="121"/>
      <c r="C44" s="121"/>
      <c r="D44" s="117" t="s">
        <v>482</v>
      </c>
      <c r="E44" s="118">
        <v>753</v>
      </c>
      <c r="F44" s="119">
        <v>0</v>
      </c>
      <c r="G44" s="120" t="s">
        <v>124</v>
      </c>
      <c r="H44" t="s">
        <v>109</v>
      </c>
    </row>
    <row r="45" spans="1:8" x14ac:dyDescent="0.25">
      <c r="B45" s="121"/>
      <c r="C45" s="121"/>
      <c r="D45" s="117" t="s">
        <v>483</v>
      </c>
      <c r="E45" s="118">
        <v>394.03</v>
      </c>
      <c r="F45" s="119">
        <v>0</v>
      </c>
      <c r="G45" s="120" t="s">
        <v>124</v>
      </c>
      <c r="H45" t="s">
        <v>109</v>
      </c>
    </row>
    <row r="46" spans="1:8" x14ac:dyDescent="0.25">
      <c r="B46" s="121"/>
      <c r="C46" s="121"/>
      <c r="D46" s="117" t="s">
        <v>484</v>
      </c>
      <c r="E46" s="118">
        <v>16631.55</v>
      </c>
      <c r="F46" s="119">
        <v>0</v>
      </c>
      <c r="G46" s="120" t="s">
        <v>124</v>
      </c>
      <c r="H46" t="s">
        <v>109</v>
      </c>
    </row>
    <row r="47" spans="1:8" x14ac:dyDescent="0.25">
      <c r="B47" s="121"/>
      <c r="C47" s="121"/>
      <c r="D47" s="117" t="s">
        <v>485</v>
      </c>
      <c r="E47" s="118">
        <v>4286.6400000000003</v>
      </c>
      <c r="F47" s="119">
        <v>0</v>
      </c>
      <c r="G47" s="120" t="s">
        <v>124</v>
      </c>
      <c r="H47" t="s">
        <v>109</v>
      </c>
    </row>
    <row r="48" spans="1:8" x14ac:dyDescent="0.25">
      <c r="B48" s="121"/>
      <c r="C48" s="121"/>
      <c r="D48" s="117" t="s">
        <v>486</v>
      </c>
      <c r="E48" s="118">
        <v>19845.98</v>
      </c>
      <c r="F48" s="119">
        <v>0</v>
      </c>
      <c r="G48" s="120" t="s">
        <v>125</v>
      </c>
      <c r="H48" t="s">
        <v>111</v>
      </c>
    </row>
    <row r="49" spans="2:8" x14ac:dyDescent="0.25">
      <c r="B49" s="121"/>
      <c r="C49" s="121"/>
      <c r="D49" s="117" t="s">
        <v>487</v>
      </c>
      <c r="E49" s="118">
        <v>6648.41</v>
      </c>
      <c r="F49" s="119">
        <v>0</v>
      </c>
      <c r="G49" s="120" t="s">
        <v>125</v>
      </c>
      <c r="H49" t="s">
        <v>111</v>
      </c>
    </row>
    <row r="50" spans="2:8" x14ac:dyDescent="0.25">
      <c r="B50" s="121"/>
      <c r="C50" s="121"/>
      <c r="D50" s="117" t="s">
        <v>488</v>
      </c>
      <c r="E50" s="118">
        <v>8858.0400000000009</v>
      </c>
      <c r="F50" s="119">
        <v>0</v>
      </c>
      <c r="G50" s="120" t="s">
        <v>125</v>
      </c>
      <c r="H50" t="s">
        <v>111</v>
      </c>
    </row>
    <row r="51" spans="2:8" x14ac:dyDescent="0.25">
      <c r="B51" s="121"/>
      <c r="C51" s="121"/>
      <c r="D51" s="117" t="s">
        <v>489</v>
      </c>
      <c r="E51" s="118">
        <v>10388.82</v>
      </c>
      <c r="F51" s="119">
        <v>0</v>
      </c>
      <c r="G51" s="120" t="s">
        <v>125</v>
      </c>
      <c r="H51" t="s">
        <v>111</v>
      </c>
    </row>
    <row r="52" spans="2:8" x14ac:dyDescent="0.25">
      <c r="B52" s="121"/>
      <c r="C52" s="121"/>
      <c r="D52" s="117" t="s">
        <v>490</v>
      </c>
      <c r="E52" s="118">
        <v>696.26</v>
      </c>
      <c r="F52" s="119">
        <v>0</v>
      </c>
      <c r="G52" s="120" t="s">
        <v>125</v>
      </c>
      <c r="H52" t="s">
        <v>111</v>
      </c>
    </row>
    <row r="53" spans="2:8" x14ac:dyDescent="0.25">
      <c r="B53" s="121"/>
      <c r="C53" s="121"/>
      <c r="D53" s="117" t="s">
        <v>491</v>
      </c>
      <c r="E53" s="118">
        <v>41.01</v>
      </c>
      <c r="F53" s="119">
        <v>0</v>
      </c>
      <c r="G53" s="120" t="s">
        <v>125</v>
      </c>
      <c r="H53" t="s">
        <v>111</v>
      </c>
    </row>
    <row r="54" spans="2:8" x14ac:dyDescent="0.25">
      <c r="B54" s="121"/>
      <c r="C54" s="121"/>
      <c r="D54" s="117" t="s">
        <v>492</v>
      </c>
      <c r="E54" s="118">
        <v>105.28</v>
      </c>
      <c r="F54" s="119">
        <v>0</v>
      </c>
      <c r="G54" s="120" t="s">
        <v>125</v>
      </c>
      <c r="H54" t="s">
        <v>111</v>
      </c>
    </row>
    <row r="55" spans="2:8" x14ac:dyDescent="0.25">
      <c r="B55" s="121"/>
      <c r="C55" s="121"/>
      <c r="D55" s="117" t="s">
        <v>493</v>
      </c>
      <c r="E55" s="118">
        <v>345.61</v>
      </c>
      <c r="F55" s="119">
        <v>0</v>
      </c>
      <c r="G55" s="120" t="s">
        <v>125</v>
      </c>
      <c r="H55" t="s">
        <v>110</v>
      </c>
    </row>
    <row r="56" spans="2:8" x14ac:dyDescent="0.25">
      <c r="B56" s="121"/>
      <c r="C56" s="121"/>
      <c r="D56" s="117" t="s">
        <v>494</v>
      </c>
      <c r="E56" s="118">
        <v>8427.48</v>
      </c>
      <c r="F56" s="119">
        <v>0</v>
      </c>
      <c r="G56" s="120" t="s">
        <v>125</v>
      </c>
      <c r="H56" t="s">
        <v>110</v>
      </c>
    </row>
    <row r="57" spans="2:8" x14ac:dyDescent="0.25">
      <c r="B57" s="121"/>
      <c r="C57" s="121"/>
      <c r="D57" s="117" t="s">
        <v>495</v>
      </c>
      <c r="E57" s="118">
        <v>486.02</v>
      </c>
      <c r="F57" s="119">
        <v>0</v>
      </c>
      <c r="G57" s="120" t="s">
        <v>125</v>
      </c>
      <c r="H57" t="s">
        <v>110</v>
      </c>
    </row>
    <row r="58" spans="2:8" x14ac:dyDescent="0.25">
      <c r="B58" s="121"/>
      <c r="C58" s="121"/>
      <c r="D58" s="117" t="s">
        <v>496</v>
      </c>
      <c r="E58" s="118">
        <v>4079.88</v>
      </c>
      <c r="F58" s="119">
        <v>0</v>
      </c>
      <c r="G58" s="120" t="s">
        <v>125</v>
      </c>
      <c r="H58" t="s">
        <v>110</v>
      </c>
    </row>
    <row r="59" spans="2:8" x14ac:dyDescent="0.25">
      <c r="B59" s="121"/>
      <c r="C59" s="121"/>
      <c r="D59" s="117" t="s">
        <v>497</v>
      </c>
      <c r="E59" s="118">
        <v>300.95</v>
      </c>
      <c r="F59" s="119">
        <v>0</v>
      </c>
      <c r="G59" s="120" t="s">
        <v>125</v>
      </c>
      <c r="H59" t="s">
        <v>109</v>
      </c>
    </row>
    <row r="60" spans="2:8" x14ac:dyDescent="0.25">
      <c r="B60" s="121"/>
      <c r="C60" s="121"/>
      <c r="D60" s="117" t="s">
        <v>498</v>
      </c>
      <c r="E60" s="118">
        <v>-5.09</v>
      </c>
      <c r="F60" s="119">
        <v>0</v>
      </c>
      <c r="G60" s="120" t="s">
        <v>125</v>
      </c>
      <c r="H60" t="s">
        <v>109</v>
      </c>
    </row>
    <row r="61" spans="2:8" x14ac:dyDescent="0.25">
      <c r="B61" s="121"/>
      <c r="C61" s="121"/>
      <c r="D61" s="117" t="s">
        <v>499</v>
      </c>
      <c r="E61" s="118">
        <v>283.94</v>
      </c>
      <c r="F61" s="119">
        <v>0</v>
      </c>
      <c r="G61" s="120" t="s">
        <v>125</v>
      </c>
      <c r="H61" t="s">
        <v>109</v>
      </c>
    </row>
    <row r="62" spans="2:8" x14ac:dyDescent="0.25">
      <c r="B62" s="121"/>
      <c r="C62" s="121"/>
      <c r="D62" s="117" t="s">
        <v>500</v>
      </c>
      <c r="E62" s="118">
        <v>1027.26</v>
      </c>
      <c r="F62" s="119">
        <v>0</v>
      </c>
      <c r="G62" s="120" t="s">
        <v>125</v>
      </c>
      <c r="H62" t="s">
        <v>109</v>
      </c>
    </row>
    <row r="63" spans="2:8" x14ac:dyDescent="0.25">
      <c r="B63" s="121"/>
      <c r="C63" s="121"/>
      <c r="D63" s="117" t="s">
        <v>501</v>
      </c>
      <c r="E63" s="118">
        <v>1356.94</v>
      </c>
      <c r="F63" s="119">
        <v>0</v>
      </c>
      <c r="G63" s="120" t="s">
        <v>125</v>
      </c>
      <c r="H63" t="s">
        <v>111</v>
      </c>
    </row>
    <row r="64" spans="2:8" x14ac:dyDescent="0.25">
      <c r="B64" s="121"/>
      <c r="C64" s="121"/>
      <c r="D64" s="117" t="s">
        <v>502</v>
      </c>
      <c r="E64" s="118">
        <v>1323.22</v>
      </c>
      <c r="F64" s="119">
        <v>0</v>
      </c>
      <c r="G64" s="120" t="s">
        <v>125</v>
      </c>
      <c r="H64" t="s">
        <v>111</v>
      </c>
    </row>
    <row r="65" spans="2:9" x14ac:dyDescent="0.25">
      <c r="B65" s="121"/>
      <c r="C65" s="121"/>
      <c r="D65" s="117" t="s">
        <v>503</v>
      </c>
      <c r="E65" s="118">
        <v>594.52</v>
      </c>
      <c r="F65" s="119">
        <v>0</v>
      </c>
      <c r="G65" s="120" t="s">
        <v>125</v>
      </c>
      <c r="H65" t="s">
        <v>110</v>
      </c>
    </row>
    <row r="66" spans="2:9" x14ac:dyDescent="0.25">
      <c r="B66" s="121"/>
      <c r="C66" s="121"/>
      <c r="D66" s="117" t="s">
        <v>504</v>
      </c>
      <c r="E66" s="118">
        <v>526105.59999999998</v>
      </c>
      <c r="F66" s="119">
        <v>0</v>
      </c>
      <c r="G66" s="120" t="s">
        <v>8</v>
      </c>
      <c r="H66" t="s">
        <v>399</v>
      </c>
    </row>
    <row r="67" spans="2:9" x14ac:dyDescent="0.25">
      <c r="B67" s="121"/>
      <c r="C67" s="121"/>
      <c r="D67" s="117" t="s">
        <v>505</v>
      </c>
      <c r="E67" s="118">
        <v>4257931.01</v>
      </c>
      <c r="F67" s="119">
        <v>0</v>
      </c>
      <c r="G67" s="120" t="s">
        <v>8</v>
      </c>
      <c r="H67" t="s">
        <v>399</v>
      </c>
    </row>
    <row r="68" spans="2:9" x14ac:dyDescent="0.25">
      <c r="B68" s="121"/>
      <c r="C68" s="121"/>
      <c r="D68" s="117" t="s">
        <v>506</v>
      </c>
      <c r="E68" s="118">
        <v>557.82000000000005</v>
      </c>
      <c r="F68" s="119">
        <v>0</v>
      </c>
      <c r="G68" s="120" t="s">
        <v>8</v>
      </c>
      <c r="H68" t="s">
        <v>399</v>
      </c>
    </row>
    <row r="69" spans="2:9" x14ac:dyDescent="0.25">
      <c r="B69" s="121"/>
      <c r="C69" s="121"/>
      <c r="D69" s="117" t="s">
        <v>507</v>
      </c>
      <c r="E69" s="118">
        <v>400987.21</v>
      </c>
      <c r="F69" s="119">
        <v>0</v>
      </c>
      <c r="G69" s="120" t="s">
        <v>8</v>
      </c>
      <c r="H69" t="s">
        <v>399</v>
      </c>
    </row>
    <row r="70" spans="2:9" x14ac:dyDescent="0.25">
      <c r="B70" s="121"/>
      <c r="C70" s="121"/>
      <c r="D70" s="117" t="s">
        <v>508</v>
      </c>
      <c r="E70" s="118">
        <v>105.15</v>
      </c>
      <c r="F70" s="119">
        <v>0</v>
      </c>
      <c r="G70" s="120" t="s">
        <v>8</v>
      </c>
      <c r="H70" t="s">
        <v>399</v>
      </c>
    </row>
    <row r="71" spans="2:9" x14ac:dyDescent="0.25">
      <c r="B71" s="121"/>
      <c r="C71" s="121"/>
      <c r="D71" s="117" t="s">
        <v>509</v>
      </c>
      <c r="E71" s="118">
        <v>4318.5600000000004</v>
      </c>
      <c r="F71" s="119">
        <v>0</v>
      </c>
      <c r="G71" s="120" t="s">
        <v>8</v>
      </c>
      <c r="H71" t="s">
        <v>399</v>
      </c>
    </row>
    <row r="72" spans="2:9" x14ac:dyDescent="0.25">
      <c r="B72" s="121"/>
      <c r="C72" s="121"/>
      <c r="D72" s="117" t="s">
        <v>398</v>
      </c>
      <c r="E72" s="118">
        <v>-17628.099999999999</v>
      </c>
      <c r="F72" s="119">
        <v>0</v>
      </c>
      <c r="G72" s="120" t="s">
        <v>8</v>
      </c>
      <c r="H72" t="s">
        <v>399</v>
      </c>
    </row>
    <row r="73" spans="2:9" x14ac:dyDescent="0.25">
      <c r="B73" s="123" t="s">
        <v>510</v>
      </c>
      <c r="C73" s="124"/>
      <c r="D73" s="125"/>
      <c r="E73" s="126">
        <v>5824855.3899999997</v>
      </c>
      <c r="F73" s="127">
        <v>0</v>
      </c>
    </row>
    <row r="76" spans="2:9" x14ac:dyDescent="0.25">
      <c r="D76" s="128"/>
      <c r="E76" s="128" t="s">
        <v>511</v>
      </c>
    </row>
    <row r="77" spans="2:9" x14ac:dyDescent="0.25">
      <c r="E77" t="s">
        <v>399</v>
      </c>
      <c r="F77" t="s">
        <v>109</v>
      </c>
      <c r="G77" t="s">
        <v>110</v>
      </c>
      <c r="H77" t="s">
        <v>111</v>
      </c>
      <c r="I77" t="s">
        <v>349</v>
      </c>
    </row>
    <row r="78" spans="2:9" x14ac:dyDescent="0.25">
      <c r="D78" t="s">
        <v>154</v>
      </c>
      <c r="E78" s="122">
        <v>5172377.25</v>
      </c>
      <c r="F78" s="122">
        <v>361654.45</v>
      </c>
      <c r="G78" s="122">
        <v>204779.52999999997</v>
      </c>
      <c r="H78" s="122">
        <v>86044.160000000003</v>
      </c>
      <c r="I78" s="122">
        <v>5824855.3900000006</v>
      </c>
    </row>
  </sheetData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266F-AC52-4933-97C2-8D6BCE56E238}">
  <sheetPr codeName="Sheet18"/>
  <dimension ref="A1:P40"/>
  <sheetViews>
    <sheetView topLeftCell="A17" workbookViewId="0"/>
  </sheetViews>
  <sheetFormatPr defaultRowHeight="15" x14ac:dyDescent="0.25"/>
  <cols>
    <col min="1" max="1" width="4.7109375" bestFit="1" customWidth="1"/>
    <col min="2" max="2" width="20.5703125" bestFit="1" customWidth="1"/>
    <col min="3" max="3" width="35.42578125" customWidth="1"/>
    <col min="4" max="5" width="14.7109375" bestFit="1" customWidth="1"/>
    <col min="6" max="6" width="15.85546875" bestFit="1" customWidth="1"/>
    <col min="7" max="7" width="16.7109375" customWidth="1"/>
    <col min="8" max="9" width="14.28515625" bestFit="1" customWidth="1"/>
    <col min="10" max="15" width="13.42578125" bestFit="1" customWidth="1"/>
    <col min="16" max="16" width="14.42578125" bestFit="1" customWidth="1"/>
    <col min="17" max="17" width="14.42578125" customWidth="1"/>
  </cols>
  <sheetData>
    <row r="1" spans="1:11" x14ac:dyDescent="0.25">
      <c r="A1" t="str">
        <f>EXTERNAL!A1</f>
        <v>Peoples Natural Gas Company LLC</v>
      </c>
    </row>
    <row r="2" spans="1:11" x14ac:dyDescent="0.25">
      <c r="A2" t="s">
        <v>512</v>
      </c>
    </row>
    <row r="6" spans="1:11" ht="34.5" x14ac:dyDescent="0.4">
      <c r="A6" s="43" t="str">
        <f>EXTERNAL!A6</f>
        <v>Line</v>
      </c>
      <c r="B6" s="43" t="str">
        <f>EXTERNAL!B6</f>
        <v>Allocation Factor</v>
      </c>
      <c r="C6" s="43" t="str">
        <f>EXTERNAL!C6</f>
        <v>Description</v>
      </c>
      <c r="D6" s="43" t="str">
        <f>EXTERNAL!D6</f>
        <v>Total</v>
      </c>
      <c r="E6" s="43" t="str">
        <f>EXTERNAL!E6</f>
        <v>Residential</v>
      </c>
      <c r="F6" s="43" t="str">
        <f>EXTERNAL!F6</f>
        <v>Small General</v>
      </c>
      <c r="G6" s="43" t="str">
        <f>EXTERNAL!G6</f>
        <v>Medium General</v>
      </c>
      <c r="H6" s="43" t="str">
        <f>EXTERNAL!H6</f>
        <v>Large General</v>
      </c>
      <c r="I6" s="43" t="str">
        <f>EXTERNAL!I6</f>
        <v>Mainline Service</v>
      </c>
    </row>
    <row r="8" spans="1:11" x14ac:dyDescent="0.25">
      <c r="A8" s="44">
        <f>IF(AND(ISBLANK(B8),ISBLANK(C8)),"",MAX(A$6:$A7)+1)</f>
        <v>1</v>
      </c>
      <c r="C8" t="s">
        <v>513</v>
      </c>
      <c r="D8" s="46"/>
      <c r="E8" s="48"/>
      <c r="F8" s="48"/>
      <c r="G8" s="48"/>
      <c r="H8" s="48"/>
      <c r="I8" s="48"/>
    </row>
    <row r="9" spans="1:11" x14ac:dyDescent="0.25">
      <c r="A9" s="44">
        <f>IF(AND(ISBLANK(B9),ISBLANK(C9)),"",MAX(A$6:$A8)+1)</f>
        <v>2</v>
      </c>
      <c r="C9" s="64" t="s">
        <v>196</v>
      </c>
      <c r="D9" s="46">
        <f>SUM(E9:I9)</f>
        <v>-1549264.9149999998</v>
      </c>
      <c r="E9" s="111">
        <f>$P25/12</f>
        <v>-547465.04166666651</v>
      </c>
      <c r="F9" s="111">
        <f>$P26/12</f>
        <v>-565427.73666666669</v>
      </c>
      <c r="G9" s="111">
        <f>$P24/12</f>
        <v>-410500.30333333329</v>
      </c>
      <c r="H9" s="111">
        <f>$P23/12</f>
        <v>-25871.833333333332</v>
      </c>
      <c r="I9" s="111"/>
      <c r="K9" s="47">
        <f>P22/12-D9</f>
        <v>0</v>
      </c>
    </row>
    <row r="10" spans="1:11" x14ac:dyDescent="0.25">
      <c r="A10" s="44">
        <f>IF(AND(ISBLANK(B10),ISBLANK(C10)),"",MAX(A$6:$A9)+1)</f>
        <v>3</v>
      </c>
      <c r="C10" s="64" t="s">
        <v>198</v>
      </c>
      <c r="D10" s="46">
        <f>SUM(E10:I10)</f>
        <v>-278216.42333333334</v>
      </c>
      <c r="E10" s="111">
        <f>$P30/12</f>
        <v>-31685.469166666673</v>
      </c>
      <c r="F10" s="111">
        <f>$P31/12</f>
        <v>-33121.795833333337</v>
      </c>
      <c r="G10" s="111">
        <f>$P29/12</f>
        <v>-191140.99166666667</v>
      </c>
      <c r="H10" s="111">
        <f>$P28/12</f>
        <v>-22268.166666666668</v>
      </c>
      <c r="I10" s="111"/>
      <c r="K10" s="47">
        <f>P27/12-D10</f>
        <v>0</v>
      </c>
    </row>
    <row r="11" spans="1:11" x14ac:dyDescent="0.25">
      <c r="A11" s="44">
        <f>IF(AND(ISBLANK(B11),ISBLANK(C11)),"",MAX(A$6:$A10)+1)</f>
        <v>4</v>
      </c>
      <c r="B11" s="51" t="str">
        <f>EXTERNAL!B93</f>
        <v>DEPOSITS</v>
      </c>
      <c r="C11" t="s">
        <v>7</v>
      </c>
      <c r="D11" s="112">
        <f>SUM(D9:D10)</f>
        <v>-1827481.3383333331</v>
      </c>
      <c r="E11" s="112">
        <f>SUM(E9:E10)</f>
        <v>-579150.51083333313</v>
      </c>
      <c r="F11" s="112">
        <f t="shared" ref="F11:I11" si="0">SUM(F9:F10)</f>
        <v>-598549.53249999997</v>
      </c>
      <c r="G11" s="112">
        <f t="shared" si="0"/>
        <v>-601641.29499999993</v>
      </c>
      <c r="H11" s="112">
        <f t="shared" si="0"/>
        <v>-48140</v>
      </c>
      <c r="I11" s="112">
        <f t="shared" si="0"/>
        <v>0</v>
      </c>
      <c r="K11" s="47"/>
    </row>
    <row r="12" spans="1:11" x14ac:dyDescent="0.25">
      <c r="A12" s="44" t="str">
        <f>IF(AND(ISBLANK(B12),ISBLANK(C12)),"",MAX(A$6:$A11)+1)</f>
        <v/>
      </c>
    </row>
    <row r="13" spans="1:11" x14ac:dyDescent="0.25">
      <c r="A13" s="44" t="str">
        <f>IF(AND(ISBLANK(B13),ISBLANK(C13)),"",MAX(A$6:$A12)+1)</f>
        <v/>
      </c>
    </row>
    <row r="14" spans="1:11" x14ac:dyDescent="0.25">
      <c r="A14" s="44" t="str">
        <f>IF(AND(ISBLANK(B14),ISBLANK(C14)),"",MAX(A$6:$A13)+1)</f>
        <v/>
      </c>
      <c r="D14" s="46"/>
      <c r="E14" s="48"/>
      <c r="F14" s="48"/>
      <c r="G14" s="48"/>
      <c r="H14" s="48"/>
      <c r="I14" s="48"/>
    </row>
    <row r="15" spans="1:11" x14ac:dyDescent="0.25">
      <c r="A15" s="54" t="str">
        <f>IF(AND(ISBLANK(B15),ISBLANK(C15)),"",MAX(A$6:$A14)+1)</f>
        <v/>
      </c>
      <c r="B15" s="55"/>
      <c r="C15" s="55"/>
      <c r="D15" s="55"/>
      <c r="E15" s="55"/>
      <c r="F15" s="55"/>
      <c r="G15" s="55"/>
      <c r="H15" s="55"/>
      <c r="I15" s="55"/>
    </row>
    <row r="16" spans="1:11" x14ac:dyDescent="0.25">
      <c r="A16" s="44">
        <f>IF(AND(ISBLANK(B16),ISBLANK(C16)),"",MAX(A$6:$A15)+1)</f>
        <v>5</v>
      </c>
      <c r="C16" s="50" t="s">
        <v>514</v>
      </c>
    </row>
    <row r="17" spans="1:16" x14ac:dyDescent="0.25">
      <c r="A17" s="44">
        <f>IF(AND(ISBLANK(B17),ISBLANK(C17)),"",MAX(A$6:$A16)+1)</f>
        <v>6</v>
      </c>
      <c r="B17" s="51"/>
      <c r="C17" t="s">
        <v>515</v>
      </c>
      <c r="D17" s="46"/>
      <c r="E17" s="48"/>
      <c r="F17" s="48"/>
      <c r="G17" s="48"/>
      <c r="H17" s="48"/>
      <c r="I17" s="48"/>
    </row>
    <row r="18" spans="1:16" x14ac:dyDescent="0.25">
      <c r="A18" s="44">
        <f>IF(AND(ISBLANK(B18),ISBLANK(C18)),"",MAX(A$6:$A17)+1)</f>
        <v>7</v>
      </c>
      <c r="B18" s="51"/>
      <c r="C18" s="48" t="s">
        <v>516</v>
      </c>
      <c r="D18" s="48"/>
      <c r="E18" s="48"/>
      <c r="F18" s="48"/>
      <c r="G18" s="48"/>
      <c r="H18" s="48"/>
      <c r="I18" s="48"/>
      <c r="K18" s="49"/>
      <c r="L18" s="49"/>
      <c r="M18" s="49"/>
      <c r="N18" s="49"/>
      <c r="O18" s="49"/>
      <c r="P18" s="49"/>
    </row>
    <row r="19" spans="1:16" x14ac:dyDescent="0.25">
      <c r="A19" s="44" t="str">
        <f>IF(AND(ISBLANK(B19),ISBLANK(C19)),"",MAX(A$6:$A18)+1)</f>
        <v/>
      </c>
      <c r="B19" s="51"/>
      <c r="C19" s="48"/>
      <c r="D19" s="48"/>
      <c r="E19" s="48"/>
      <c r="F19" s="48"/>
      <c r="G19" s="48"/>
      <c r="H19" s="48"/>
      <c r="I19" s="48"/>
      <c r="K19" s="49"/>
      <c r="L19" s="49"/>
      <c r="M19" s="49"/>
      <c r="N19" s="49"/>
      <c r="O19" s="49"/>
      <c r="P19" s="49"/>
    </row>
    <row r="20" spans="1:16" x14ac:dyDescent="0.25">
      <c r="A20" s="44">
        <f>IF(AND(ISBLANK(B20),ISBLANK(C20)),"",MAX(A$6:$A19)+1)</f>
        <v>8</v>
      </c>
      <c r="B20" s="51"/>
      <c r="C20" s="101" t="s">
        <v>517</v>
      </c>
      <c r="D20" s="102" t="s">
        <v>511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</row>
    <row r="21" spans="1:16" x14ac:dyDescent="0.25">
      <c r="A21" s="44">
        <f>IF(AND(ISBLANK(B21),ISBLANK(C21)),"",MAX(A$6:$A20)+1)</f>
        <v>9</v>
      </c>
      <c r="B21" s="51"/>
      <c r="C21" s="103" t="s">
        <v>328</v>
      </c>
      <c r="D21" s="104">
        <v>45566</v>
      </c>
      <c r="E21" s="104">
        <v>45597</v>
      </c>
      <c r="F21" s="104">
        <v>45627</v>
      </c>
      <c r="G21" s="104">
        <v>45658</v>
      </c>
      <c r="H21" s="104">
        <v>45689</v>
      </c>
      <c r="I21" s="104">
        <v>45717</v>
      </c>
      <c r="J21" s="104">
        <v>45748</v>
      </c>
      <c r="K21" s="104">
        <v>45778</v>
      </c>
      <c r="L21" s="104">
        <v>45809</v>
      </c>
      <c r="M21" s="104">
        <v>45839</v>
      </c>
      <c r="N21" s="104">
        <v>45870</v>
      </c>
      <c r="O21" s="104">
        <v>45901</v>
      </c>
      <c r="P21" s="104" t="s">
        <v>349</v>
      </c>
    </row>
    <row r="22" spans="1:16" x14ac:dyDescent="0.25">
      <c r="A22" s="44">
        <f>IF(AND(ISBLANK(B22),ISBLANK(C22)),"",MAX(A$6:$A21)+1)</f>
        <v>10</v>
      </c>
      <c r="B22" s="51"/>
      <c r="C22" s="105" t="s">
        <v>518</v>
      </c>
      <c r="D22" s="106">
        <v>-1664052.4900000007</v>
      </c>
      <c r="E22" s="106">
        <v>-1662073.5400000007</v>
      </c>
      <c r="F22" s="106">
        <v>-1645387.0600000005</v>
      </c>
      <c r="G22" s="106">
        <v>-1666608.4699999997</v>
      </c>
      <c r="H22" s="106">
        <v>-1688273.52</v>
      </c>
      <c r="I22" s="106">
        <v>-1579511.0499999998</v>
      </c>
      <c r="J22" s="106">
        <v>-1486080.3199999998</v>
      </c>
      <c r="K22" s="106">
        <v>-1406548.8399999999</v>
      </c>
      <c r="L22" s="106">
        <v>-1390833.6399999997</v>
      </c>
      <c r="M22" s="106">
        <v>-1429588.7999999998</v>
      </c>
      <c r="N22" s="106">
        <v>-1455238.7899999996</v>
      </c>
      <c r="O22" s="106">
        <v>-1516982.4599999995</v>
      </c>
      <c r="P22" s="106">
        <v>-18591178.979999997</v>
      </c>
    </row>
    <row r="23" spans="1:16" x14ac:dyDescent="0.25">
      <c r="A23" s="44">
        <f>IF(AND(ISBLANK(B23),ISBLANK(C23)),"",MAX(A$6:$A22)+1)</f>
        <v>11</v>
      </c>
      <c r="B23" s="51"/>
      <c r="C23" s="107" t="s">
        <v>111</v>
      </c>
      <c r="D23" s="108">
        <v>-25915</v>
      </c>
      <c r="E23" s="108">
        <v>-25915</v>
      </c>
      <c r="F23" s="108">
        <v>-25915</v>
      </c>
      <c r="G23" s="108">
        <v>-25915</v>
      </c>
      <c r="H23" s="108">
        <v>-25915</v>
      </c>
      <c r="I23" s="108">
        <v>-25915</v>
      </c>
      <c r="J23" s="108">
        <v>-25915</v>
      </c>
      <c r="K23" s="108">
        <v>-25915</v>
      </c>
      <c r="L23" s="108">
        <v>-25915</v>
      </c>
      <c r="M23" s="108">
        <v>-25915</v>
      </c>
      <c r="N23" s="108">
        <v>-25656</v>
      </c>
      <c r="O23" s="108">
        <v>-25656</v>
      </c>
      <c r="P23" s="108">
        <v>-310462</v>
      </c>
    </row>
    <row r="24" spans="1:16" x14ac:dyDescent="0.25">
      <c r="A24" s="44">
        <f>IF(AND(ISBLANK(B24),ISBLANK(C24)),"",MAX(A$6:$A23)+1)</f>
        <v>12</v>
      </c>
      <c r="B24" s="51"/>
      <c r="C24" s="107" t="s">
        <v>110</v>
      </c>
      <c r="D24" s="108">
        <v>-434462.18</v>
      </c>
      <c r="E24" s="108">
        <v>-417531.62</v>
      </c>
      <c r="F24" s="108">
        <v>-411996.42</v>
      </c>
      <c r="G24" s="108">
        <v>-427799.97</v>
      </c>
      <c r="H24" s="108">
        <v>-433379.97</v>
      </c>
      <c r="I24" s="108">
        <v>-437304.97</v>
      </c>
      <c r="J24" s="108">
        <v>-443035.17000000004</v>
      </c>
      <c r="K24" s="108">
        <v>-404343.26</v>
      </c>
      <c r="L24" s="108">
        <v>-374973.79999999993</v>
      </c>
      <c r="M24" s="108">
        <v>-383879.55</v>
      </c>
      <c r="N24" s="108">
        <v>-377471.86</v>
      </c>
      <c r="O24" s="108">
        <v>-379824.87</v>
      </c>
      <c r="P24" s="108">
        <v>-4926003.6399999997</v>
      </c>
    </row>
    <row r="25" spans="1:16" x14ac:dyDescent="0.25">
      <c r="A25" s="44">
        <f>IF(AND(ISBLANK(B25),ISBLANK(C25)),"",MAX(A$6:$A24)+1)</f>
        <v>13</v>
      </c>
      <c r="B25" s="51"/>
      <c r="C25" s="107" t="s">
        <v>8</v>
      </c>
      <c r="D25" s="108">
        <v>-580131.17000000051</v>
      </c>
      <c r="E25" s="108">
        <v>-605134.37000000058</v>
      </c>
      <c r="F25" s="108">
        <v>-627670.20000000042</v>
      </c>
      <c r="G25" s="108">
        <v>-643839.16</v>
      </c>
      <c r="H25" s="108">
        <v>-664666.15</v>
      </c>
      <c r="I25" s="108">
        <v>-563780.21999999986</v>
      </c>
      <c r="J25" s="108">
        <v>-482871.35999999952</v>
      </c>
      <c r="K25" s="108">
        <v>-441141.21999999951</v>
      </c>
      <c r="L25" s="108">
        <v>-441778.18999999948</v>
      </c>
      <c r="M25" s="108">
        <v>-465278.5499999997</v>
      </c>
      <c r="N25" s="108">
        <v>-500271.38999999961</v>
      </c>
      <c r="O25" s="108">
        <v>-553018.51999999967</v>
      </c>
      <c r="P25" s="108">
        <v>-6569580.4999999981</v>
      </c>
    </row>
    <row r="26" spans="1:16" x14ac:dyDescent="0.25">
      <c r="A26" s="44">
        <f>IF(AND(ISBLANK(B26),ISBLANK(C26)),"",MAX(A$6:$A25)+1)</f>
        <v>14</v>
      </c>
      <c r="B26" s="51"/>
      <c r="C26" s="107" t="s">
        <v>109</v>
      </c>
      <c r="D26" s="108">
        <v>-623544.14</v>
      </c>
      <c r="E26" s="108">
        <v>-613492.55000000005</v>
      </c>
      <c r="F26" s="108">
        <v>-579805.44000000006</v>
      </c>
      <c r="G26" s="108">
        <v>-569054.34</v>
      </c>
      <c r="H26" s="108">
        <v>-564312.4</v>
      </c>
      <c r="I26" s="108">
        <v>-552510.86</v>
      </c>
      <c r="J26" s="108">
        <v>-534258.79000000015</v>
      </c>
      <c r="K26" s="108">
        <v>-535149.36000000022</v>
      </c>
      <c r="L26" s="108">
        <v>-548166.65000000014</v>
      </c>
      <c r="M26" s="108">
        <v>-554515.70000000007</v>
      </c>
      <c r="N26" s="108">
        <v>-551839.53999999992</v>
      </c>
      <c r="O26" s="108">
        <v>-558483.06999999983</v>
      </c>
      <c r="P26" s="108">
        <v>-6785132.8399999999</v>
      </c>
    </row>
    <row r="27" spans="1:16" s="1" customFormat="1" x14ac:dyDescent="0.25">
      <c r="A27" s="44">
        <f>IF(AND(ISBLANK(B27),ISBLANK(C27)),"",MAX(A$6:$A26)+1)</f>
        <v>15</v>
      </c>
      <c r="B27" s="51"/>
      <c r="C27" s="105" t="s">
        <v>134</v>
      </c>
      <c r="D27" s="106">
        <v>-350249</v>
      </c>
      <c r="E27" s="106">
        <v>-343386.92000000004</v>
      </c>
      <c r="F27" s="106">
        <v>-339973.94</v>
      </c>
      <c r="G27" s="106">
        <v>-345874.34</v>
      </c>
      <c r="H27" s="106">
        <v>-339685.62</v>
      </c>
      <c r="I27" s="106">
        <v>-328581.10000000003</v>
      </c>
      <c r="J27" s="106">
        <v>-324019.14</v>
      </c>
      <c r="K27" s="106">
        <v>-261809.85</v>
      </c>
      <c r="L27" s="106">
        <v>-192355.33</v>
      </c>
      <c r="M27" s="106">
        <v>-192624.01</v>
      </c>
      <c r="N27" s="106">
        <v>-160488.64000000001</v>
      </c>
      <c r="O27" s="106">
        <v>-159549.19</v>
      </c>
      <c r="P27" s="106">
        <v>-3338597.08</v>
      </c>
    </row>
    <row r="28" spans="1:16" x14ac:dyDescent="0.25">
      <c r="A28" s="44">
        <f>IF(AND(ISBLANK(B28),ISBLANK(C28)),"",MAX(A$6:$A27)+1)</f>
        <v>16</v>
      </c>
      <c r="B28" s="51"/>
      <c r="C28" s="107" t="s">
        <v>111</v>
      </c>
      <c r="D28" s="108">
        <v>-26640</v>
      </c>
      <c r="E28" s="108">
        <v>-26640</v>
      </c>
      <c r="F28" s="108">
        <v>-26640</v>
      </c>
      <c r="G28" s="108">
        <v>-26640</v>
      </c>
      <c r="H28" s="108">
        <v>-26640</v>
      </c>
      <c r="I28" s="108">
        <v>-26640</v>
      </c>
      <c r="J28" s="108">
        <v>-26640</v>
      </c>
      <c r="K28" s="108">
        <v>-26640</v>
      </c>
      <c r="L28" s="108">
        <v>-26540</v>
      </c>
      <c r="M28" s="108">
        <v>-26540</v>
      </c>
      <c r="N28" s="108">
        <v>-618</v>
      </c>
      <c r="O28" s="108">
        <v>-400</v>
      </c>
      <c r="P28" s="108">
        <v>-267218</v>
      </c>
    </row>
    <row r="29" spans="1:16" x14ac:dyDescent="0.25">
      <c r="A29" s="44">
        <f>IF(AND(ISBLANK(B29),ISBLANK(C29)),"",MAX(A$6:$A28)+1)</f>
        <v>17</v>
      </c>
      <c r="B29" s="51"/>
      <c r="C29" s="107" t="s">
        <v>110</v>
      </c>
      <c r="D29" s="108">
        <v>-238994.25</v>
      </c>
      <c r="E29" s="108">
        <v>-246698.25</v>
      </c>
      <c r="F29" s="108">
        <v>-241249.25</v>
      </c>
      <c r="G29" s="108">
        <v>-242242.25</v>
      </c>
      <c r="H29" s="108">
        <v>-236875.25</v>
      </c>
      <c r="I29" s="108">
        <v>-238368.25</v>
      </c>
      <c r="J29" s="108">
        <v>-240773.45</v>
      </c>
      <c r="K29" s="108">
        <v>-184549.95</v>
      </c>
      <c r="L29" s="108">
        <v>-116376.25</v>
      </c>
      <c r="M29" s="108">
        <v>-114816.25</v>
      </c>
      <c r="N29" s="108">
        <v>-100655.75</v>
      </c>
      <c r="O29" s="108">
        <v>-92092.75</v>
      </c>
      <c r="P29" s="108">
        <v>-2293691.9</v>
      </c>
    </row>
    <row r="30" spans="1:16" x14ac:dyDescent="0.25">
      <c r="A30" s="44">
        <f>IF(AND(ISBLANK(B30),ISBLANK(C30)),"",MAX(A$6:$A29)+1)</f>
        <v>18</v>
      </c>
      <c r="B30" s="51"/>
      <c r="C30" s="107" t="s">
        <v>8</v>
      </c>
      <c r="D30" s="108">
        <v>-32286.730000000007</v>
      </c>
      <c r="E30" s="108">
        <v>-33640.100000000013</v>
      </c>
      <c r="F30" s="108">
        <v>-35540.920000000006</v>
      </c>
      <c r="G30" s="108">
        <v>-39829.590000000011</v>
      </c>
      <c r="H30" s="108">
        <v>-42081.98000000001</v>
      </c>
      <c r="I30" s="108">
        <v>-32060.210000000006</v>
      </c>
      <c r="J30" s="108">
        <v>-27420.280000000002</v>
      </c>
      <c r="K30" s="108">
        <v>-25015.899999999994</v>
      </c>
      <c r="L30" s="108">
        <v>-24435.079999999998</v>
      </c>
      <c r="M30" s="108">
        <v>-26425.23</v>
      </c>
      <c r="N30" s="108">
        <v>-28831.660000000003</v>
      </c>
      <c r="O30" s="108">
        <v>-32657.95</v>
      </c>
      <c r="P30" s="108">
        <v>-380225.63000000006</v>
      </c>
    </row>
    <row r="31" spans="1:16" x14ac:dyDescent="0.25">
      <c r="A31" s="44">
        <f>IF(AND(ISBLANK(B31),ISBLANK(C31)),"",MAX(A$6:$A30)+1)</f>
        <v>19</v>
      </c>
      <c r="B31" s="51"/>
      <c r="C31" s="107" t="s">
        <v>109</v>
      </c>
      <c r="D31" s="108">
        <v>-52328.020000000004</v>
      </c>
      <c r="E31" s="108">
        <v>-36408.57</v>
      </c>
      <c r="F31" s="108">
        <v>-36543.770000000004</v>
      </c>
      <c r="G31" s="108">
        <v>-37162.5</v>
      </c>
      <c r="H31" s="108">
        <v>-34088.39</v>
      </c>
      <c r="I31" s="108">
        <v>-31512.639999999999</v>
      </c>
      <c r="J31" s="108">
        <v>-29185.41</v>
      </c>
      <c r="K31" s="108">
        <v>-25604</v>
      </c>
      <c r="L31" s="108">
        <v>-25004</v>
      </c>
      <c r="M31" s="108">
        <v>-24842.53</v>
      </c>
      <c r="N31" s="108">
        <v>-30383.23</v>
      </c>
      <c r="O31" s="108">
        <v>-34398.49</v>
      </c>
      <c r="P31" s="108">
        <v>-397461.55000000005</v>
      </c>
    </row>
    <row r="32" spans="1:16" x14ac:dyDescent="0.25">
      <c r="A32" s="44">
        <f>IF(AND(ISBLANK(B32),ISBLANK(C32)),"",MAX(A$6:$A31)+1)</f>
        <v>20</v>
      </c>
      <c r="B32" s="51"/>
      <c r="C32" s="105" t="s">
        <v>519</v>
      </c>
      <c r="D32" s="106">
        <v>-20584.900000000001</v>
      </c>
      <c r="E32" s="106">
        <v>-20649.900000000001</v>
      </c>
      <c r="F32" s="106">
        <v>-20541.900000000001</v>
      </c>
      <c r="G32" s="106">
        <v>-20570.650000000001</v>
      </c>
      <c r="H32" s="106">
        <v>-20924.650000000001</v>
      </c>
      <c r="I32" s="106">
        <v>-20570.650000000001</v>
      </c>
      <c r="J32" s="106">
        <v>-21962.65</v>
      </c>
      <c r="K32" s="106">
        <v>-21380.140000000003</v>
      </c>
      <c r="L32" s="106">
        <v>-20570.650000000001</v>
      </c>
      <c r="M32" s="106">
        <v>-20920.650000000001</v>
      </c>
      <c r="N32" s="106">
        <v>-21815.65</v>
      </c>
      <c r="O32" s="106">
        <v>-20570.650000000001</v>
      </c>
      <c r="P32" s="106">
        <v>-251063.03999999998</v>
      </c>
    </row>
    <row r="33" spans="1:16" x14ac:dyDescent="0.25">
      <c r="A33" s="44">
        <f>IF(AND(ISBLANK(B33),ISBLANK(C33)),"",MAX(A$6:$A32)+1)</f>
        <v>21</v>
      </c>
      <c r="B33" s="51"/>
      <c r="C33" s="107" t="s">
        <v>519</v>
      </c>
      <c r="D33" s="108">
        <v>-20584.900000000001</v>
      </c>
      <c r="E33" s="108">
        <v>-20649.900000000001</v>
      </c>
      <c r="F33" s="108">
        <v>-20541.900000000001</v>
      </c>
      <c r="G33" s="108">
        <v>-20570.650000000001</v>
      </c>
      <c r="H33" s="108">
        <v>-20924.650000000001</v>
      </c>
      <c r="I33" s="108">
        <v>-20570.650000000001</v>
      </c>
      <c r="J33" s="108">
        <v>-21962.65</v>
      </c>
      <c r="K33" s="108">
        <v>-21380.140000000003</v>
      </c>
      <c r="L33" s="108">
        <v>-20570.650000000001</v>
      </c>
      <c r="M33" s="108">
        <v>-20920.650000000001</v>
      </c>
      <c r="N33" s="108">
        <v>-21815.65</v>
      </c>
      <c r="O33" s="108">
        <v>-20570.650000000001</v>
      </c>
      <c r="P33" s="108">
        <v>-251063.03999999998</v>
      </c>
    </row>
    <row r="34" spans="1:16" x14ac:dyDescent="0.25">
      <c r="A34" s="44">
        <f>IF(AND(ISBLANK(B34),ISBLANK(C34)),"",MAX(A$6:$A33)+1)</f>
        <v>22</v>
      </c>
      <c r="B34" s="51"/>
      <c r="C34" s="109" t="s">
        <v>349</v>
      </c>
      <c r="D34" s="110">
        <v>-2034886.3900000006</v>
      </c>
      <c r="E34" s="110">
        <v>-2026110.3600000008</v>
      </c>
      <c r="F34" s="110">
        <v>-2005902.9000000004</v>
      </c>
      <c r="G34" s="110">
        <v>-2033053.4599999997</v>
      </c>
      <c r="H34" s="110">
        <v>-2048883.7899999998</v>
      </c>
      <c r="I34" s="110">
        <v>-1928662.7999999996</v>
      </c>
      <c r="J34" s="110">
        <v>-1832062.1099999996</v>
      </c>
      <c r="K34" s="110">
        <v>-1689738.8299999996</v>
      </c>
      <c r="L34" s="110">
        <v>-1603759.6199999996</v>
      </c>
      <c r="M34" s="110">
        <v>-1643133.4599999997</v>
      </c>
      <c r="N34" s="110">
        <v>-1637543.0799999994</v>
      </c>
      <c r="O34" s="110">
        <v>-1697102.2999999993</v>
      </c>
      <c r="P34" s="110">
        <v>-22180839.099999994</v>
      </c>
    </row>
    <row r="35" spans="1:16" x14ac:dyDescent="0.25">
      <c r="A35" s="44">
        <f>IF(AND(ISBLANK(B35),ISBLANK(C35)),"",MAX(A$6:$A34)+1)</f>
        <v>23</v>
      </c>
      <c r="C35" s="50" t="s">
        <v>7</v>
      </c>
      <c r="D35" s="45"/>
      <c r="E35" s="56"/>
      <c r="F35" s="56"/>
      <c r="G35" s="56"/>
      <c r="H35" s="48"/>
      <c r="I35" s="48"/>
    </row>
    <row r="36" spans="1:16" x14ac:dyDescent="0.25">
      <c r="A36" s="44" t="str">
        <f>IF(AND(ISBLANK(B36),ISBLANK(C36)),"",MAX(A$6:$A35)+1)</f>
        <v/>
      </c>
      <c r="I36" s="48"/>
    </row>
    <row r="37" spans="1:16" x14ac:dyDescent="0.25">
      <c r="A37" s="44" t="str">
        <f>IF(AND(ISBLANK(B37),ISBLANK(C37)),"",MAX(A$6:$A36)+1)</f>
        <v/>
      </c>
      <c r="I37" s="48"/>
    </row>
    <row r="38" spans="1:16" x14ac:dyDescent="0.25">
      <c r="A38" s="44" t="str">
        <f>IF(AND(ISBLANK(B38),ISBLANK(C38)),"",MAX(A$6:$A37)+1)</f>
        <v/>
      </c>
    </row>
    <row r="39" spans="1:16" x14ac:dyDescent="0.25">
      <c r="A39" s="44" t="str">
        <f>IF(AND(ISBLANK(B39),ISBLANK(C39)),"",MAX(A$6:$A38)+1)</f>
        <v/>
      </c>
    </row>
    <row r="40" spans="1:16" x14ac:dyDescent="0.25">
      <c r="A40" s="44" t="str">
        <f>IF(AND(ISBLANK(B40),ISBLANK(C40)),"",MAX(A$6:$A39)+1)</f>
        <v/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C16E-60F4-4CF5-8FF8-8E18B4E87541}">
  <sheetPr codeName="Sheet2"/>
  <dimension ref="A1"/>
  <sheetViews>
    <sheetView workbookViewId="0"/>
  </sheetViews>
  <sheetFormatPr defaultRowHeight="15" x14ac:dyDescent="0.25"/>
  <sheetData>
    <row r="1" spans="1:1" x14ac:dyDescent="0.25">
      <c r="A1" t="s">
        <v>520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C2DF-0354-4B3B-AE26-6B750884351B}">
  <sheetPr codeName="Sheet3"/>
  <dimension ref="A1:G43"/>
  <sheetViews>
    <sheetView topLeftCell="A36" workbookViewId="0"/>
  </sheetViews>
  <sheetFormatPr defaultColWidth="8.85546875" defaultRowHeight="12.75" x14ac:dyDescent="0.2"/>
  <cols>
    <col min="1" max="1" width="8.85546875" style="183"/>
    <col min="2" max="3" width="14.7109375" style="183" customWidth="1"/>
    <col min="4" max="4" width="16.7109375" style="183" customWidth="1"/>
    <col min="5" max="5" width="17.7109375" style="183" customWidth="1"/>
    <col min="6" max="7" width="15.7109375" style="183" customWidth="1"/>
    <col min="8" max="8" width="8.85546875" style="183"/>
    <col min="9" max="9" width="6.140625" style="183" customWidth="1"/>
    <col min="10" max="10" width="44.7109375" style="183" customWidth="1"/>
    <col min="11" max="11" width="16" style="183" bestFit="1" customWidth="1"/>
    <col min="12" max="12" width="15" style="183" customWidth="1"/>
    <col min="13" max="13" width="15.7109375" style="183" customWidth="1"/>
    <col min="14" max="16384" width="8.85546875" style="183"/>
  </cols>
  <sheetData>
    <row r="1" spans="1:7" ht="15" x14ac:dyDescent="0.25">
      <c r="A1" s="58" t="str">
        <f>EXTERNAL!A1</f>
        <v>Peoples Natural Gas Company LLC</v>
      </c>
    </row>
    <row r="2" spans="1:7" ht="15" x14ac:dyDescent="0.25">
      <c r="A2" s="58" t="s">
        <v>521</v>
      </c>
    </row>
    <row r="5" spans="1:7" ht="15" x14ac:dyDescent="0.25">
      <c r="B5" s="226" t="s">
        <v>522</v>
      </c>
      <c r="C5" s="252"/>
      <c r="D5" s="253"/>
      <c r="E5" s="254"/>
      <c r="F5" s="255"/>
      <c r="G5" s="256"/>
    </row>
    <row r="6" spans="1:7" ht="30" customHeight="1" x14ac:dyDescent="0.25">
      <c r="B6" s="257" t="s">
        <v>523</v>
      </c>
      <c r="C6" s="258" t="s">
        <v>524</v>
      </c>
      <c r="D6" s="259" t="s">
        <v>525</v>
      </c>
      <c r="E6" s="260" t="s">
        <v>526</v>
      </c>
      <c r="F6" s="260" t="s">
        <v>95</v>
      </c>
      <c r="G6" s="260" t="s">
        <v>527</v>
      </c>
    </row>
    <row r="7" spans="1:7" ht="15" x14ac:dyDescent="0.25">
      <c r="B7" s="261" t="s">
        <v>528</v>
      </c>
      <c r="C7" s="252">
        <f>'Aggregate Data'!$D$16</f>
        <v>38813104.140000001</v>
      </c>
      <c r="D7" s="262">
        <f>'Aggregate Data'!$F$16</f>
        <v>4252740374.103734</v>
      </c>
      <c r="E7" s="263">
        <f>'Aggregate Data'!G3</f>
        <v>63.008134734270669</v>
      </c>
      <c r="F7" s="262">
        <f>C7*E7</f>
        <v>2445541295.1083989</v>
      </c>
      <c r="G7" s="264">
        <f>F7/D7</f>
        <v>0.57505069201968328</v>
      </c>
    </row>
    <row r="8" spans="1:7" ht="15" x14ac:dyDescent="0.25">
      <c r="B8" s="265" t="s">
        <v>529</v>
      </c>
      <c r="C8" s="266">
        <f>'Aggregate Data'!$D$40</f>
        <v>28080227.460000005</v>
      </c>
      <c r="D8" s="267">
        <f>'Aggregate Data'!$F$40</f>
        <v>4661561117.6377754</v>
      </c>
      <c r="E8" s="268">
        <f>'Aggregate Data'!G20</f>
        <v>74.032776026788483</v>
      </c>
      <c r="F8" s="267">
        <f>C8*E8</f>
        <v>2078857190.327456</v>
      </c>
      <c r="G8" s="269">
        <f>F8/D8</f>
        <v>0.44595729582129928</v>
      </c>
    </row>
    <row r="9" spans="1:7" ht="15" x14ac:dyDescent="0.25">
      <c r="B9" s="226" t="s">
        <v>7</v>
      </c>
      <c r="C9" s="270">
        <f>SUM(C7:C8)</f>
        <v>66893331.600000009</v>
      </c>
      <c r="D9" s="271">
        <f>SUM(D7:D8)</f>
        <v>8914301491.7415085</v>
      </c>
      <c r="E9" s="271"/>
      <c r="F9" s="271">
        <f>SUM(F7:F8)</f>
        <v>4524398485.4358549</v>
      </c>
      <c r="G9" s="272">
        <f>F9/D9</f>
        <v>0.5075438035865627</v>
      </c>
    </row>
    <row r="11" spans="1:7" s="184" customFormat="1" ht="15" x14ac:dyDescent="0.25">
      <c r="B11" s="184" t="s">
        <v>530</v>
      </c>
      <c r="G11" s="198">
        <f>F21</f>
        <v>0.48139999999999999</v>
      </c>
    </row>
    <row r="14" spans="1:7" ht="15" x14ac:dyDescent="0.25">
      <c r="A14" s="187">
        <f>IF(ISBLANK(B14),"",MAX($A$2:A13)+1)</f>
        <v>1</v>
      </c>
      <c r="B14" s="193" t="s">
        <v>531</v>
      </c>
      <c r="C14" s="184"/>
      <c r="D14" s="192"/>
      <c r="E14" s="184"/>
    </row>
    <row r="15" spans="1:7" ht="15" x14ac:dyDescent="0.25">
      <c r="A15" s="187">
        <f>IF(ISBLANK(B15),"",MAX($A$2:A14)+1)</f>
        <v>2</v>
      </c>
      <c r="B15" s="184" t="s">
        <v>532</v>
      </c>
      <c r="C15" s="184"/>
      <c r="F15" s="192">
        <f>F9</f>
        <v>4524398485.4358549</v>
      </c>
      <c r="G15" s="194" t="str">
        <f>"Line "&amp;A9</f>
        <v xml:space="preserve">Line </v>
      </c>
    </row>
    <row r="16" spans="1:7" ht="15" x14ac:dyDescent="0.25">
      <c r="A16" s="187">
        <f>IF(ISBLANK(B16),"",MAX($A$2:A15)+1)</f>
        <v>3</v>
      </c>
      <c r="B16" s="184" t="s">
        <v>533</v>
      </c>
      <c r="E16" s="197" t="s">
        <v>534</v>
      </c>
      <c r="F16" s="196">
        <f>F43</f>
        <v>5.1499999999999997E-2</v>
      </c>
      <c r="G16" s="194" t="str">
        <f>"Line "&amp;A43</f>
        <v>Line 24</v>
      </c>
    </row>
    <row r="17" spans="1:7" ht="15" x14ac:dyDescent="0.25">
      <c r="A17" s="187">
        <f>IF(ISBLANK(B17),"",MAX($A$2:A16)+1)</f>
        <v>4</v>
      </c>
      <c r="B17" s="184" t="s">
        <v>535</v>
      </c>
      <c r="C17" s="184"/>
      <c r="F17" s="192">
        <f>F15*F16</f>
        <v>233006521.9999465</v>
      </c>
      <c r="G17" s="184"/>
    </row>
    <row r="18" spans="1:7" ht="15" x14ac:dyDescent="0.25">
      <c r="A18" s="187" t="str">
        <f>IF(ISBLANK(B18),"",MAX($A$2:A17)+1)</f>
        <v/>
      </c>
      <c r="B18" s="184"/>
      <c r="C18" s="184"/>
      <c r="F18" s="192"/>
      <c r="G18" s="184"/>
    </row>
    <row r="19" spans="1:7" ht="15" x14ac:dyDescent="0.25">
      <c r="A19" s="187">
        <f>IF(ISBLANK(B19),"",MAX($A$2:A18)+1)</f>
        <v>5</v>
      </c>
      <c r="B19" s="184" t="s">
        <v>536</v>
      </c>
      <c r="C19" s="184"/>
      <c r="F19" s="192">
        <f>F15-F17</f>
        <v>4291391963.4359083</v>
      </c>
      <c r="G19" s="194" t="str">
        <f>"Line "&amp;A15&amp;" - Line "&amp;A17</f>
        <v>Line 2 - Line 4</v>
      </c>
    </row>
    <row r="20" spans="1:7" ht="15" x14ac:dyDescent="0.25">
      <c r="A20" s="187">
        <f>IF(ISBLANK(B20),"",MAX($A$2:A19)+1)</f>
        <v>6</v>
      </c>
      <c r="B20" s="184" t="s">
        <v>537</v>
      </c>
      <c r="E20" s="195" t="s">
        <v>538</v>
      </c>
      <c r="F20" s="192">
        <f>D9</f>
        <v>8914301491.7415085</v>
      </c>
      <c r="G20" s="194" t="str">
        <f>"Line "&amp;A9</f>
        <v xml:space="preserve">Line </v>
      </c>
    </row>
    <row r="21" spans="1:7" ht="15" x14ac:dyDescent="0.25">
      <c r="A21" s="187">
        <f>IF(ISBLANK(B21),"",MAX($A$2:A20)+1)</f>
        <v>7</v>
      </c>
      <c r="B21" s="186" t="s">
        <v>539</v>
      </c>
      <c r="C21" s="184"/>
      <c r="F21" s="251">
        <f>ROUND(F19/F20,4)</f>
        <v>0.48139999999999999</v>
      </c>
      <c r="G21" s="184"/>
    </row>
    <row r="22" spans="1:7" ht="15" x14ac:dyDescent="0.25">
      <c r="A22" s="187" t="str">
        <f>IF(ISBLANK(B22),"",MAX($A$2:A21)+1)</f>
        <v/>
      </c>
      <c r="B22" s="184"/>
      <c r="C22" s="184"/>
      <c r="F22" s="192"/>
      <c r="G22" s="184"/>
    </row>
    <row r="23" spans="1:7" ht="15" x14ac:dyDescent="0.25">
      <c r="A23" s="187" t="str">
        <f>IF(ISBLANK(B23),"",MAX($A$2:A22)+1)</f>
        <v/>
      </c>
      <c r="B23" s="184"/>
      <c r="C23" s="184"/>
      <c r="F23" s="192"/>
      <c r="G23" s="184"/>
    </row>
    <row r="24" spans="1:7" ht="15" x14ac:dyDescent="0.25">
      <c r="A24" s="187">
        <f>IF(ISBLANK(B24),"",MAX($A$2:A23)+1)</f>
        <v>8</v>
      </c>
      <c r="B24" s="193" t="s">
        <v>540</v>
      </c>
      <c r="C24" s="184"/>
      <c r="F24" s="184"/>
      <c r="G24" s="192"/>
    </row>
    <row r="25" spans="1:7" ht="15" x14ac:dyDescent="0.25">
      <c r="A25" s="187"/>
      <c r="B25" s="193"/>
      <c r="C25" s="184"/>
      <c r="F25" s="184"/>
      <c r="G25" s="192"/>
    </row>
    <row r="26" spans="1:7" ht="15" x14ac:dyDescent="0.25">
      <c r="A26" s="187">
        <f>IF(ISBLANK(B26),"",MAX($A$2:A24)+1)</f>
        <v>9</v>
      </c>
      <c r="B26" s="184" t="s">
        <v>541</v>
      </c>
      <c r="C26" s="184"/>
      <c r="F26" s="111">
        <v>2</v>
      </c>
      <c r="G26" s="184"/>
    </row>
    <row r="27" spans="1:7" ht="15" x14ac:dyDescent="0.25">
      <c r="A27" s="187">
        <f>IF(ISBLANK(B27),"",MAX($A$2:A26)+1)</f>
        <v>10</v>
      </c>
      <c r="B27" s="184" t="s">
        <v>542</v>
      </c>
      <c r="C27" s="184"/>
      <c r="F27" s="111">
        <f>F26^2</f>
        <v>4</v>
      </c>
      <c r="G27" s="184" t="str">
        <f>"Line "&amp;A26&amp;" squared"</f>
        <v>Line 9 squared</v>
      </c>
    </row>
    <row r="28" spans="1:7" ht="15" x14ac:dyDescent="0.25">
      <c r="A28" s="187">
        <f>IF(ISBLANK(B28),"",MAX($A$2:A27)+1)</f>
        <v>11</v>
      </c>
      <c r="B28" s="184" t="s">
        <v>543</v>
      </c>
      <c r="C28" s="184"/>
      <c r="F28" s="273">
        <v>0.372</v>
      </c>
      <c r="G28" s="191" t="s">
        <v>544</v>
      </c>
    </row>
    <row r="29" spans="1:7" ht="15" x14ac:dyDescent="0.25">
      <c r="A29" s="187">
        <f>IF(ISBLANK(B29),"",MAX($A$2:A28)+1)</f>
        <v>12</v>
      </c>
      <c r="B29" s="184" t="s">
        <v>545</v>
      </c>
      <c r="C29" s="184"/>
      <c r="F29" s="111">
        <v>30</v>
      </c>
      <c r="G29" s="191" t="s">
        <v>546</v>
      </c>
    </row>
    <row r="30" spans="1:7" ht="15" x14ac:dyDescent="0.25">
      <c r="A30" s="187">
        <f>IF(ISBLANK(B30),"",MAX($A$2:A29)+1)</f>
        <v>13</v>
      </c>
      <c r="B30" s="184" t="s">
        <v>547</v>
      </c>
      <c r="C30" s="184"/>
      <c r="F30" s="189">
        <f>F27*F28*F29</f>
        <v>44.64</v>
      </c>
      <c r="G30" s="184" t="str">
        <f>"Line "&amp;A27&amp;" * Line "&amp;A28&amp;" * Line "&amp;A29</f>
        <v>Line 10 * Line 11 * Line 12</v>
      </c>
    </row>
    <row r="31" spans="1:7" ht="15" x14ac:dyDescent="0.25">
      <c r="A31" s="187">
        <f>IF(ISBLANK(B31),"",MAX($A$2:A30)+1)</f>
        <v>14</v>
      </c>
      <c r="B31" s="184" t="s">
        <v>548</v>
      </c>
      <c r="C31" s="184"/>
      <c r="F31" s="189">
        <v>5.28</v>
      </c>
      <c r="G31" s="191" t="s">
        <v>549</v>
      </c>
    </row>
    <row r="32" spans="1:7" ht="15" x14ac:dyDescent="0.25">
      <c r="A32" s="187">
        <f>IF(ISBLANK(B32),"",MAX($A$2:A31)+1)</f>
        <v>15</v>
      </c>
      <c r="B32" s="184" t="s">
        <v>550</v>
      </c>
      <c r="C32" s="184"/>
      <c r="F32" s="189">
        <f>F30*F31</f>
        <v>235.69920000000002</v>
      </c>
      <c r="G32" s="184" t="str">
        <f>"Line "&amp;A30&amp;" * Line "&amp;A31</f>
        <v>Line 13 * Line 14</v>
      </c>
    </row>
    <row r="33" spans="1:7" ht="15" x14ac:dyDescent="0.25">
      <c r="A33" s="187">
        <f>IF(ISBLANK(B33),"",MAX($A$2:A32)+1)</f>
        <v>16</v>
      </c>
      <c r="B33" s="184" t="s">
        <v>551</v>
      </c>
      <c r="C33" s="184"/>
      <c r="F33" s="111">
        <v>24</v>
      </c>
      <c r="G33" s="184"/>
    </row>
    <row r="34" spans="1:7" ht="15" x14ac:dyDescent="0.25">
      <c r="A34" s="187">
        <f>IF(ISBLANK(B34),"",MAX($A$2:A33)+1)</f>
        <v>17</v>
      </c>
      <c r="B34" s="186" t="s">
        <v>552</v>
      </c>
      <c r="C34" s="184"/>
      <c r="F34" s="190">
        <f>+F32*F33/100</f>
        <v>56.567808000000007</v>
      </c>
      <c r="G34" s="184" t="str">
        <f>"Line "&amp;A32&amp;" x Line "&amp;A33&amp;" / 100 "</f>
        <v xml:space="preserve">Line 15 x Line 16 / 100 </v>
      </c>
    </row>
    <row r="35" spans="1:7" ht="15" x14ac:dyDescent="0.25">
      <c r="A35" s="187" t="str">
        <f>IF(ISBLANK(B35),"",MAX($A$2:A34)+1)</f>
        <v/>
      </c>
      <c r="B35" s="184"/>
      <c r="C35" s="184"/>
      <c r="F35" s="111"/>
      <c r="G35" s="184"/>
    </row>
    <row r="36" spans="1:7" ht="15" x14ac:dyDescent="0.25">
      <c r="A36" s="187">
        <f>IF(ISBLANK(B36),"",MAX($A$2:A35)+1)</f>
        <v>18</v>
      </c>
      <c r="B36" s="184" t="s">
        <v>553</v>
      </c>
      <c r="C36" s="184"/>
      <c r="F36" s="111">
        <f>EXTERNAL!$D$11*(1000000/100)</f>
        <v>13920727.125600304</v>
      </c>
      <c r="G36" s="184"/>
    </row>
    <row r="37" spans="1:7" ht="15" x14ac:dyDescent="0.25">
      <c r="A37" s="187">
        <f>IF(ISBLANK(B37),"",MAX($A$2:A36)+1)</f>
        <v>19</v>
      </c>
      <c r="B37" s="184" t="s">
        <v>554</v>
      </c>
      <c r="C37" s="184"/>
      <c r="F37" s="111">
        <f>EXTERNAL!$D$47/12</f>
        <v>9063679.1314380541</v>
      </c>
      <c r="G37" s="184"/>
    </row>
    <row r="38" spans="1:7" ht="15" x14ac:dyDescent="0.25">
      <c r="A38" s="187">
        <f>IF(ISBLANK(B38),"",MAX($A$2:A37)+1)</f>
        <v>20</v>
      </c>
      <c r="B38" s="184" t="s">
        <v>555</v>
      </c>
      <c r="C38" s="184"/>
      <c r="F38" s="189">
        <f>F36/F37</f>
        <v>1.5358803995295038</v>
      </c>
      <c r="G38" s="184" t="str">
        <f>"Line "&amp;A36&amp;" / Line "&amp;A37</f>
        <v>Line 18 / Line 19</v>
      </c>
    </row>
    <row r="39" spans="1:7" ht="15" x14ac:dyDescent="0.25">
      <c r="A39" s="187">
        <f>IF(ISBLANK(B39),"",MAX($A$2:A38)+1)</f>
        <v>21</v>
      </c>
      <c r="B39" s="184" t="s">
        <v>556</v>
      </c>
      <c r="C39" s="184"/>
      <c r="F39" s="111">
        <f>C9/5280</f>
        <v>12669.191590909093</v>
      </c>
      <c r="G39" s="184" t="str">
        <f>"Line "&amp;A9&amp;" / 5,280"</f>
        <v>Line  / 5,280</v>
      </c>
    </row>
    <row r="40" spans="1:7" ht="15" x14ac:dyDescent="0.25">
      <c r="A40" s="187">
        <f>IF(ISBLANK(B40),"",MAX($A$2:A39)+1)</f>
        <v>22</v>
      </c>
      <c r="B40" s="184" t="s">
        <v>557</v>
      </c>
      <c r="C40" s="184"/>
      <c r="F40" s="189">
        <f>F37/F39</f>
        <v>715.41100838208092</v>
      </c>
      <c r="G40" s="184" t="str">
        <f>"Line "&amp;A37&amp;" / Line "&amp;A39</f>
        <v>Line 19 / Line 21</v>
      </c>
    </row>
    <row r="41" spans="1:7" ht="15" x14ac:dyDescent="0.25">
      <c r="A41" s="187">
        <f>IF(ISBLANK(B41),"",MAX($A$2:A40)+1)</f>
        <v>23</v>
      </c>
      <c r="B41" s="186" t="s">
        <v>558</v>
      </c>
      <c r="C41" s="184"/>
      <c r="F41" s="188">
        <f>ROUND(F38*F40,0)</f>
        <v>1099</v>
      </c>
      <c r="G41" s="184" t="str">
        <f>"Line "&amp;A38&amp;" * Line "&amp;A40</f>
        <v>Line 20 * Line 22</v>
      </c>
    </row>
    <row r="42" spans="1:7" ht="15" x14ac:dyDescent="0.25">
      <c r="A42" s="187" t="str">
        <f>IF(ISBLANK(B42),"",MAX($A$2:A41)+1)</f>
        <v/>
      </c>
      <c r="B42" s="186"/>
      <c r="C42" s="184"/>
      <c r="F42" s="111"/>
      <c r="G42" s="184"/>
    </row>
    <row r="43" spans="1:7" ht="15" x14ac:dyDescent="0.25">
      <c r="A43" s="187">
        <f>IF(ISBLANK(B43),"",MAX($A$2:A42)+1)</f>
        <v>24</v>
      </c>
      <c r="B43" s="186" t="s">
        <v>559</v>
      </c>
      <c r="C43" s="184"/>
      <c r="F43" s="185">
        <f>ROUND(F34/F41,4)</f>
        <v>5.1499999999999997E-2</v>
      </c>
      <c r="G43" s="184" t="str">
        <f>"Line "&amp;A34&amp;" / Line "&amp;A41</f>
        <v>Line 17 / Line 23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8102-DC7F-4670-8953-5E7E686E2978}">
  <sheetPr codeName="Sheet4"/>
  <dimension ref="B2:M63"/>
  <sheetViews>
    <sheetView topLeftCell="A55" workbookViewId="0"/>
  </sheetViews>
  <sheetFormatPr defaultColWidth="8.85546875" defaultRowHeight="15" x14ac:dyDescent="0.25"/>
  <cols>
    <col min="1" max="1" width="3.7109375" style="183" customWidth="1"/>
    <col min="2" max="3" width="10.7109375" style="183" customWidth="1"/>
    <col min="4" max="4" width="12.7109375" style="183" customWidth="1"/>
    <col min="5" max="6" width="16.7109375" style="183" customWidth="1"/>
    <col min="7" max="7" width="12.7109375" style="183" customWidth="1"/>
    <col min="8" max="8" width="8.85546875" style="183"/>
    <col min="9" max="9" width="9.140625"/>
    <col min="10" max="11" width="8.85546875" style="183"/>
    <col min="12" max="12" width="16.7109375" style="183" bestFit="1" customWidth="1"/>
    <col min="13" max="16384" width="8.85546875" style="183"/>
  </cols>
  <sheetData>
    <row r="2" spans="2:13" ht="30" x14ac:dyDescent="0.25">
      <c r="B2" s="222" t="s">
        <v>523</v>
      </c>
      <c r="C2" s="222" t="s">
        <v>560</v>
      </c>
      <c r="D2" s="221" t="s">
        <v>561</v>
      </c>
      <c r="E2" s="220" t="s">
        <v>562</v>
      </c>
      <c r="F2" s="220" t="s">
        <v>563</v>
      </c>
      <c r="G2" s="220" t="s">
        <v>564</v>
      </c>
      <c r="H2" s="209"/>
      <c r="L2" s="248" t="s">
        <v>565</v>
      </c>
      <c r="M2" s="247"/>
    </row>
    <row r="3" spans="2:13" x14ac:dyDescent="0.25">
      <c r="B3" s="200" t="s">
        <v>528</v>
      </c>
      <c r="C3" s="213">
        <v>2</v>
      </c>
      <c r="D3" s="212">
        <f>SUMIFS(MainsData!$G$2:$G$3802,MainsData!$D$2:$D$3802,$B3,MainsData!$E$2:$E$3802,$C3,MainsData!$F$2:$F$3802,"&gt;="&amp;$M$6,MainsData!$G$2:$G$3802,"&gt;="&amp;$M$3,MainsData!$J$2:$J$3802,"&gt;="&amp;$M$5)</f>
        <v>9171052.3200000003</v>
      </c>
      <c r="E3" s="211">
        <f>SUMIFS(MainsData!$H$2:$H$3802,MainsData!$D$2:$D$3802,$B3,MainsData!$E$2:$E$3802,$C3,MainsData!$F$2:$F$3802,"&gt;="&amp;$M$6,MainsData!$G$2:$G$3802,"&gt;="&amp;$M$3,MainsData!$J$2:$J$3802,"&gt;="&amp;$M$5)</f>
        <v>286286490.63</v>
      </c>
      <c r="F3" s="211">
        <f>SUMIFS(MainsData!$J$2:$J$3802,MainsData!$D$2:$D$3802,$B3,MainsData!$E$2:$E$3802,$C3,MainsData!$F$2:$F$3802,"&gt;="&amp;$M$6,MainsData!$G$2:$G$3802,"&gt;="&amp;$M$3,MainsData!$J$2:$J$3802,"&gt;="&amp;$M$5)</f>
        <v>577850900.23360562</v>
      </c>
      <c r="G3" s="210">
        <f t="shared" ref="G3:G16" si="0">IFERROR(F3/D3,0)</f>
        <v>63.008134734270669</v>
      </c>
      <c r="H3" s="209"/>
      <c r="L3" s="245" t="s">
        <v>566</v>
      </c>
      <c r="M3" s="244">
        <v>0</v>
      </c>
    </row>
    <row r="4" spans="2:13" x14ac:dyDescent="0.25">
      <c r="B4" s="200" t="s">
        <v>528</v>
      </c>
      <c r="C4" s="213">
        <v>3</v>
      </c>
      <c r="D4" s="212">
        <f>SUMIFS(MainsData!$G$2:$G$3802,MainsData!$D$2:$D$3802,$B4,MainsData!$E$2:$E$3802,$C4,MainsData!$F$2:$F$3802,"&gt;="&amp;$M$6,MainsData!$G$2:$G$3802,"&gt;="&amp;$M$3,MainsData!$J$2:$J$3802,"&gt;="&amp;$M$5)</f>
        <v>6938715.4000000004</v>
      </c>
      <c r="E4" s="211">
        <f>SUMIFS(MainsData!$H$2:$H$3802,MainsData!$D$2:$D$3802,$B4,MainsData!$E$2:$E$3802,$C4,MainsData!$F$2:$F$3802,"&gt;="&amp;$M$6,MainsData!$G$2:$G$3802,"&gt;="&amp;$M$3,MainsData!$J$2:$J$3802,"&gt;="&amp;$M$5)</f>
        <v>328985470.88000005</v>
      </c>
      <c r="F4" s="211">
        <f>SUMIFS(MainsData!$J$2:$J$3802,MainsData!$D$2:$D$3802,$B4,MainsData!$E$2:$E$3802,$C4,MainsData!$F$2:$F$3802,"&gt;="&amp;$M$6,MainsData!$G$2:$G$3802,"&gt;="&amp;$M$3,MainsData!$J$2:$J$3802,"&gt;="&amp;$M$5)</f>
        <v>628040397.80488288</v>
      </c>
      <c r="G4" s="210">
        <f t="shared" si="0"/>
        <v>90.5124884938908</v>
      </c>
      <c r="H4" s="209"/>
      <c r="L4" s="245" t="s">
        <v>567</v>
      </c>
      <c r="M4" s="244">
        <v>0</v>
      </c>
    </row>
    <row r="5" spans="2:13" x14ac:dyDescent="0.25">
      <c r="B5" s="200" t="s">
        <v>528</v>
      </c>
      <c r="C5" s="213">
        <v>4</v>
      </c>
      <c r="D5" s="212">
        <f>SUMIFS(MainsData!$G$2:$G$3802,MainsData!$D$2:$D$3802,$B5,MainsData!$E$2:$E$3802,$C5,MainsData!$F$2:$F$3802,"&gt;="&amp;$M$6,MainsData!$G$2:$G$3802,"&gt;="&amp;$M$3,MainsData!$J$2:$J$3802,"&gt;="&amp;$M$5)</f>
        <v>11307662.209999999</v>
      </c>
      <c r="E5" s="211">
        <f>SUMIFS(MainsData!$H$2:$H$3802,MainsData!$D$2:$D$3802,$B5,MainsData!$E$2:$E$3802,$C5,MainsData!$F$2:$F$3802,"&gt;="&amp;$M$6,MainsData!$G$2:$G$3802,"&gt;="&amp;$M$3,MainsData!$J$2:$J$3802,"&gt;="&amp;$M$5)</f>
        <v>925920768.56000006</v>
      </c>
      <c r="F5" s="211">
        <f>SUMIFS(MainsData!$J$2:$J$3802,MainsData!$D$2:$D$3802,$B5,MainsData!$E$2:$E$3802,$C5,MainsData!$F$2:$F$3802,"&gt;="&amp;$M$6,MainsData!$G$2:$G$3802,"&gt;="&amp;$M$3,MainsData!$J$2:$J$3802,"&gt;="&amp;$M$5)</f>
        <v>1417884667.0248978</v>
      </c>
      <c r="G5" s="210">
        <f t="shared" si="0"/>
        <v>125.39149478403971</v>
      </c>
      <c r="H5" s="209"/>
      <c r="L5" s="245" t="s">
        <v>568</v>
      </c>
      <c r="M5" s="244">
        <v>100</v>
      </c>
    </row>
    <row r="6" spans="2:13" x14ac:dyDescent="0.25">
      <c r="B6" s="200" t="s">
        <v>528</v>
      </c>
      <c r="C6" s="218">
        <v>5</v>
      </c>
      <c r="D6" s="232">
        <f>SUMIFS(MainsData!$G$2:$G$3802,MainsData!$D$2:$D$3802,$B6,MainsData!$E$2:$E$3802,$C6,MainsData!$F$2:$F$3802,"&gt;="&amp;$M$6,MainsData!$G$2:$G$3802,"&gt;="&amp;$M$3,MainsData!$J$2:$J$3802,"&gt;="&amp;$M$5)</f>
        <v>3439</v>
      </c>
      <c r="E6" s="231">
        <f>SUMIFS(MainsData!$H$2:$H$3802,MainsData!$D$2:$D$3802,$B6,MainsData!$E$2:$E$3802,$C6,MainsData!$F$2:$F$3802,"&gt;="&amp;$M$6,MainsData!$G$2:$G$3802,"&gt;="&amp;$M$3,MainsData!$J$2:$J$3802,"&gt;="&amp;$M$5)</f>
        <v>1029133.32</v>
      </c>
      <c r="F6" s="231">
        <f>SUMIFS(MainsData!$J$2:$J$3802,MainsData!$D$2:$D$3802,$B6,MainsData!$E$2:$E$3802,$C6,MainsData!$F$2:$F$3802,"&gt;="&amp;$M$6,MainsData!$G$2:$G$3802,"&gt;="&amp;$M$3,MainsData!$J$2:$J$3802,"&gt;="&amp;$M$5)</f>
        <v>1176559.2997674581</v>
      </c>
      <c r="G6" s="215">
        <f t="shared" si="0"/>
        <v>342.12250647498053</v>
      </c>
      <c r="H6" s="209"/>
      <c r="L6" s="245" t="s">
        <v>569</v>
      </c>
      <c r="M6" s="244">
        <v>1962</v>
      </c>
    </row>
    <row r="7" spans="2:13" x14ac:dyDescent="0.25">
      <c r="B7" s="200" t="s">
        <v>528</v>
      </c>
      <c r="C7" s="213">
        <v>6</v>
      </c>
      <c r="D7" s="212">
        <f>SUMIFS(MainsData!$G$2:$G$3802,MainsData!$D$2:$D$3802,$B7,MainsData!$E$2:$E$3802,$C7,MainsData!$F$2:$F$3802,"&gt;="&amp;$M$6,MainsData!$G$2:$G$3802,"&gt;="&amp;$M$3,MainsData!$J$2:$J$3802,"&gt;="&amp;$M$5)</f>
        <v>8956501.0100000016</v>
      </c>
      <c r="E7" s="211">
        <f>SUMIFS(MainsData!$H$2:$H$3802,MainsData!$D$2:$D$3802,$B7,MainsData!$E$2:$E$3802,$C7,MainsData!$F$2:$F$3802,"&gt;="&amp;$M$6,MainsData!$G$2:$G$3802,"&gt;="&amp;$M$3,MainsData!$J$2:$J$3802,"&gt;="&amp;$M$5)</f>
        <v>641574837.67000031</v>
      </c>
      <c r="F7" s="211">
        <f>SUMIFS(MainsData!$J$2:$J$3802,MainsData!$D$2:$D$3802,$B7,MainsData!$E$2:$E$3802,$C7,MainsData!$F$2:$F$3802,"&gt;="&amp;$M$6,MainsData!$G$2:$G$3802,"&gt;="&amp;$M$3,MainsData!$J$2:$J$3802,"&gt;="&amp;$M$5)</f>
        <v>947324199.61549103</v>
      </c>
      <c r="G7" s="210">
        <f t="shared" si="0"/>
        <v>105.76945154785294</v>
      </c>
      <c r="H7" s="209"/>
      <c r="L7" s="245" t="s">
        <v>570</v>
      </c>
      <c r="M7" s="244">
        <v>1900</v>
      </c>
    </row>
    <row r="8" spans="2:13" x14ac:dyDescent="0.25">
      <c r="B8" s="200" t="s">
        <v>528</v>
      </c>
      <c r="C8" s="218">
        <v>7</v>
      </c>
      <c r="D8" s="232">
        <f>SUMIFS(MainsData!$G$2:$G$3802,MainsData!$D$2:$D$3802,$B8,MainsData!$E$2:$E$3802,$C8,MainsData!$F$2:$F$3802,"&gt;="&amp;$M$6,MainsData!$G$2:$G$3802,"&gt;="&amp;$M$3,MainsData!$J$2:$J$3802,"&gt;="&amp;$M$5)</f>
        <v>1618</v>
      </c>
      <c r="E8" s="231">
        <f>SUMIFS(MainsData!$H$2:$H$3802,MainsData!$D$2:$D$3802,$B8,MainsData!$E$2:$E$3802,$C8,MainsData!$F$2:$F$3802,"&gt;="&amp;$M$6,MainsData!$G$2:$G$3802,"&gt;="&amp;$M$3,MainsData!$J$2:$J$3802,"&gt;="&amp;$M$5)</f>
        <v>138716.89000000001</v>
      </c>
      <c r="F8" s="231">
        <f>SUMIFS(MainsData!$J$2:$J$3802,MainsData!$D$2:$D$3802,$B8,MainsData!$E$2:$E$3802,$C8,MainsData!$F$2:$F$3802,"&gt;="&amp;$M$6,MainsData!$G$2:$G$3802,"&gt;="&amp;$M$3,MainsData!$J$2:$J$3802,"&gt;="&amp;$M$5)</f>
        <v>177263.1724460003</v>
      </c>
      <c r="G8" s="246">
        <f t="shared" si="0"/>
        <v>109.55696690111267</v>
      </c>
      <c r="H8" s="209"/>
      <c r="L8" s="245" t="s">
        <v>571</v>
      </c>
      <c r="M8" s="244">
        <v>1900</v>
      </c>
    </row>
    <row r="9" spans="2:13" x14ac:dyDescent="0.25">
      <c r="B9" s="200" t="s">
        <v>528</v>
      </c>
      <c r="C9" s="213">
        <v>8</v>
      </c>
      <c r="D9" s="212">
        <f>SUMIFS(MainsData!$G$2:$G$3802,MainsData!$D$2:$D$3802,$B9,MainsData!$E$2:$E$3802,$C9,MainsData!$F$2:$F$3802,"&gt;="&amp;$M$6,MainsData!$G$2:$G$3802,"&gt;="&amp;$M$3,MainsData!$J$2:$J$3802,"&gt;="&amp;$M$5)</f>
        <v>1998484.7</v>
      </c>
      <c r="E9" s="211">
        <f>SUMIFS(MainsData!$H$2:$H$3802,MainsData!$D$2:$D$3802,$B9,MainsData!$E$2:$E$3802,$C9,MainsData!$F$2:$F$3802,"&gt;="&amp;$M$6,MainsData!$G$2:$G$3802,"&gt;="&amp;$M$3,MainsData!$J$2:$J$3802,"&gt;="&amp;$M$5)</f>
        <v>335375309.70999992</v>
      </c>
      <c r="F9" s="211">
        <f>SUMIFS(MainsData!$J$2:$J$3802,MainsData!$D$2:$D$3802,$B9,MainsData!$E$2:$E$3802,$C9,MainsData!$F$2:$F$3802,"&gt;="&amp;$M$6,MainsData!$G$2:$G$3802,"&gt;="&amp;$M$3,MainsData!$J$2:$J$3802,"&gt;="&amp;$M$5)</f>
        <v>466904048.22373879</v>
      </c>
      <c r="G9" s="210">
        <f t="shared" si="0"/>
        <v>233.62903314883462</v>
      </c>
      <c r="H9" s="209"/>
      <c r="L9" s="243" t="s">
        <v>572</v>
      </c>
      <c r="M9" s="242">
        <v>1900</v>
      </c>
    </row>
    <row r="10" spans="2:13" x14ac:dyDescent="0.25">
      <c r="B10" s="200" t="s">
        <v>528</v>
      </c>
      <c r="C10" s="218">
        <v>10</v>
      </c>
      <c r="D10" s="232">
        <f>SUMIFS(MainsData!$G$2:$G$3802,MainsData!$D$2:$D$3802,$B10,MainsData!$E$2:$E$3802,$C10,MainsData!$F$2:$F$3802,"&gt;="&amp;$M$6,MainsData!$G$2:$G$3802,"&gt;="&amp;$M$3,MainsData!$J$2:$J$3802,"&gt;="&amp;$M$5)</f>
        <v>50720</v>
      </c>
      <c r="E10" s="231">
        <f>SUMIFS(MainsData!$H$2:$H$3802,MainsData!$D$2:$D$3802,$B10,MainsData!$E$2:$E$3802,$C10,MainsData!$F$2:$F$3802,"&gt;="&amp;$M$6,MainsData!$G$2:$G$3802,"&gt;="&amp;$M$3,MainsData!$J$2:$J$3802,"&gt;="&amp;$M$5)</f>
        <v>5333969.1500000013</v>
      </c>
      <c r="F10" s="231">
        <f>SUMIFS(MainsData!$J$2:$J$3802,MainsData!$D$2:$D$3802,$B10,MainsData!$E$2:$E$3802,$C10,MainsData!$F$2:$F$3802,"&gt;="&amp;$M$6,MainsData!$G$2:$G$3802,"&gt;="&amp;$M$3,MainsData!$J$2:$J$3802,"&gt;="&amp;$M$5)</f>
        <v>10788413.33817314</v>
      </c>
      <c r="G10" s="215">
        <f t="shared" si="0"/>
        <v>212.70531029521175</v>
      </c>
      <c r="H10" s="209"/>
    </row>
    <row r="11" spans="2:13" x14ac:dyDescent="0.25">
      <c r="B11" s="200" t="s">
        <v>528</v>
      </c>
      <c r="C11" s="213">
        <v>12</v>
      </c>
      <c r="D11" s="212">
        <f>SUMIFS(MainsData!$G$2:$G$3802,MainsData!$D$2:$D$3802,$B11,MainsData!$E$2:$E$3802,$C11,MainsData!$F$2:$F$3802,"&gt;="&amp;$M$6,MainsData!$G$2:$G$3802,"&gt;="&amp;$M$3,MainsData!$J$2:$J$3802,"&gt;="&amp;$M$5)</f>
        <v>383951.5</v>
      </c>
      <c r="E11" s="211">
        <f>SUMIFS(MainsData!$H$2:$H$3802,MainsData!$D$2:$D$3802,$B11,MainsData!$E$2:$E$3802,$C11,MainsData!$F$2:$F$3802,"&gt;="&amp;$M$6,MainsData!$G$2:$G$3802,"&gt;="&amp;$M$3,MainsData!$J$2:$J$3802,"&gt;="&amp;$M$5)</f>
        <v>152623191.37</v>
      </c>
      <c r="F11" s="211">
        <f>SUMIFS(MainsData!$J$2:$J$3802,MainsData!$D$2:$D$3802,$B11,MainsData!$E$2:$E$3802,$C11,MainsData!$F$2:$F$3802,"&gt;="&amp;$M$6,MainsData!$G$2:$G$3802,"&gt;="&amp;$M$3,MainsData!$J$2:$J$3802,"&gt;="&amp;$M$5)</f>
        <v>194638389.72801968</v>
      </c>
      <c r="G11" s="210">
        <f t="shared" si="0"/>
        <v>506.934833508971</v>
      </c>
      <c r="H11" s="209"/>
    </row>
    <row r="12" spans="2:13" x14ac:dyDescent="0.25">
      <c r="B12" s="200" t="s">
        <v>528</v>
      </c>
      <c r="C12" s="218">
        <v>14</v>
      </c>
      <c r="D12" s="232">
        <f>SUMIFS(MainsData!$G$2:$G$3802,MainsData!$D$2:$D$3802,$B12,MainsData!$E$2:$E$3802,$C12,MainsData!$F$2:$F$3802,"&gt;="&amp;$M$6,MainsData!$G$2:$G$3802,"&gt;="&amp;$M$3,MainsData!$J$2:$J$3802,"&gt;="&amp;$M$5)</f>
        <v>0</v>
      </c>
      <c r="E12" s="231">
        <f>SUMIFS(MainsData!$H$2:$H$3802,MainsData!$D$2:$D$3802,$B12,MainsData!$E$2:$E$3802,$C12,MainsData!$F$2:$F$3802,"&gt;="&amp;$M$6,MainsData!$G$2:$G$3802,"&gt;="&amp;$M$3,MainsData!$J$2:$J$3802,"&gt;="&amp;$M$5)</f>
        <v>0</v>
      </c>
      <c r="F12" s="231">
        <f>SUMIFS(MainsData!$J$2:$J$3802,MainsData!$D$2:$D$3802,$B12,MainsData!$E$2:$E$3802,$C12,MainsData!$F$2:$F$3802,"&gt;="&amp;$M$6,MainsData!$G$2:$G$3802,"&gt;="&amp;$M$3,MainsData!$J$2:$J$3802,"&gt;="&amp;$M$5)</f>
        <v>0</v>
      </c>
      <c r="G12" s="215">
        <f t="shared" si="0"/>
        <v>0</v>
      </c>
      <c r="H12" s="209"/>
      <c r="L12" s="241"/>
    </row>
    <row r="13" spans="2:13" x14ac:dyDescent="0.25">
      <c r="B13" s="200" t="s">
        <v>528</v>
      </c>
      <c r="C13" s="240">
        <v>16</v>
      </c>
      <c r="D13" s="239">
        <f>SUMIFS(MainsData!$G$2:$G$3802,MainsData!$D$2:$D$3802,$B13,MainsData!$E$2:$E$3802,$C13,MainsData!$F$2:$F$3802,"&gt;="&amp;$M$6,MainsData!$G$2:$G$3802,"&gt;="&amp;$M$3,MainsData!$J$2:$J$3802,"&gt;="&amp;$M$5)</f>
        <v>960</v>
      </c>
      <c r="E13" s="238">
        <f>SUMIFS(MainsData!$H$2:$H$3802,MainsData!$D$2:$D$3802,$B13,MainsData!$E$2:$E$3802,$C13,MainsData!$F$2:$F$3802,"&gt;="&amp;$M$6,MainsData!$G$2:$G$3802,"&gt;="&amp;$M$3,MainsData!$J$2:$J$3802,"&gt;="&amp;$M$5)</f>
        <v>5898153.9000000004</v>
      </c>
      <c r="F13" s="238">
        <f>SUMIFS(MainsData!$J$2:$J$3802,MainsData!$D$2:$D$3802,$B13,MainsData!$E$2:$E$3802,$C13,MainsData!$F$2:$F$3802,"&gt;="&amp;$M$6,MainsData!$G$2:$G$3802,"&gt;="&amp;$M$3,MainsData!$J$2:$J$3802,"&gt;="&amp;$M$5)</f>
        <v>7955535.6627125684</v>
      </c>
      <c r="G13" s="237">
        <f t="shared" si="0"/>
        <v>8287.0163153255926</v>
      </c>
      <c r="H13" s="236"/>
    </row>
    <row r="14" spans="2:13" x14ac:dyDescent="0.25">
      <c r="B14" s="200" t="s">
        <v>528</v>
      </c>
      <c r="C14" s="218">
        <v>18</v>
      </c>
      <c r="D14" s="232">
        <f>SUMIFS(MainsData!$G$2:$G$3802,MainsData!$D$2:$D$3802,$B14,MainsData!$E$2:$E$3802,$C14,MainsData!$F$2:$F$3802,"&gt;="&amp;$M$6,MainsData!$G$2:$G$3802,"&gt;="&amp;$M$3,MainsData!$J$2:$J$3802,"&gt;="&amp;$M$5)</f>
        <v>0</v>
      </c>
      <c r="E14" s="231">
        <f>SUMIFS(MainsData!$H$2:$H$3802,MainsData!$D$2:$D$3802,$B14,MainsData!$E$2:$E$3802,$C14,MainsData!$F$2:$F$3802,"&gt;="&amp;$M$6,MainsData!$G$2:$G$3802,"&gt;="&amp;$M$3,MainsData!$J$2:$J$3802,"&gt;="&amp;$M$5)</f>
        <v>0</v>
      </c>
      <c r="F14" s="231">
        <f>SUMIFS(MainsData!$J$2:$J$3802,MainsData!$D$2:$D$3802,$B14,MainsData!$E$2:$E$3802,$C14,MainsData!$F$2:$F$3802,"&gt;="&amp;$M$6,MainsData!$G$2:$G$3802,"&gt;="&amp;$M$3,MainsData!$J$2:$J$3802,"&gt;="&amp;$M$5)</f>
        <v>0</v>
      </c>
      <c r="G14" s="215">
        <f t="shared" si="0"/>
        <v>0</v>
      </c>
      <c r="H14" s="209"/>
    </row>
    <row r="15" spans="2:13" x14ac:dyDescent="0.25">
      <c r="B15" s="214" t="s">
        <v>528</v>
      </c>
      <c r="C15" s="230">
        <v>20</v>
      </c>
      <c r="D15" s="235">
        <f>SUMIFS(MainsData!$G$2:$G$3802,MainsData!$D$2:$D$3802,$B15,MainsData!$E$2:$E$3802,$C15,MainsData!$F$2:$F$3802,"&gt;="&amp;$M$6,MainsData!$G$2:$G$3802,"&gt;="&amp;$M$3,MainsData!$J$2:$J$3802,"&gt;="&amp;$M$5)</f>
        <v>0</v>
      </c>
      <c r="E15" s="234">
        <f>SUMIFS(MainsData!$H$2:$H$3802,MainsData!$D$2:$D$3802,$B15,MainsData!$E$2:$E$3802,$C15,MainsData!$F$2:$F$3802,"&gt;="&amp;$M$6,MainsData!$G$2:$G$3802,"&gt;="&amp;$M$3,MainsData!$J$2:$J$3802,"&gt;="&amp;$M$5)</f>
        <v>0</v>
      </c>
      <c r="F15" s="234">
        <f>SUMIFS(MainsData!$J$2:$J$3802,MainsData!$D$2:$D$3802,$B15,MainsData!$E$2:$E$3802,$C15,MainsData!$F$2:$F$3802,"&gt;="&amp;$M$6,MainsData!$G$2:$G$3802,"&gt;="&amp;$M$3,MainsData!$J$2:$J$3802,"&gt;="&amp;$M$5)</f>
        <v>0</v>
      </c>
      <c r="G15" s="227">
        <f t="shared" si="0"/>
        <v>0</v>
      </c>
      <c r="H15" s="209"/>
    </row>
    <row r="16" spans="2:13" x14ac:dyDescent="0.25">
      <c r="B16" s="200"/>
      <c r="C16" s="226" t="s">
        <v>7</v>
      </c>
      <c r="D16" s="225">
        <f>SUM(D3:D15)</f>
        <v>38813104.140000001</v>
      </c>
      <c r="E16" s="224">
        <f>SUM(E3:E15)</f>
        <v>2683166042.0800004</v>
      </c>
      <c r="F16" s="224">
        <f>SUM(F3:F15)</f>
        <v>4252740374.103734</v>
      </c>
      <c r="G16" s="223">
        <f t="shared" si="0"/>
        <v>109.56970508630218</v>
      </c>
      <c r="H16" s="209"/>
      <c r="K16" s="202">
        <f>D16/D$62</f>
        <v>0.57773058001335098</v>
      </c>
      <c r="L16" s="202">
        <f>E16/E$62</f>
        <v>0.86415506220933436</v>
      </c>
      <c r="M16" s="202">
        <f>F16/F$62</f>
        <v>0.47209866124052396</v>
      </c>
    </row>
    <row r="18" spans="2:7" x14ac:dyDescent="0.25">
      <c r="B18" s="208"/>
      <c r="C18" s="208"/>
      <c r="D18" s="233">
        <f>D1</f>
        <v>0</v>
      </c>
      <c r="E18" s="233"/>
      <c r="F18" s="233"/>
      <c r="G18" s="233"/>
    </row>
    <row r="19" spans="2:7" ht="30" x14ac:dyDescent="0.25">
      <c r="B19" s="222" t="s">
        <v>523</v>
      </c>
      <c r="C19" s="222" t="s">
        <v>560</v>
      </c>
      <c r="D19" s="221" t="s">
        <v>561</v>
      </c>
      <c r="E19" s="220" t="s">
        <v>562</v>
      </c>
      <c r="F19" s="220" t="s">
        <v>563</v>
      </c>
      <c r="G19" s="220" t="s">
        <v>564</v>
      </c>
    </row>
    <row r="20" spans="2:7" x14ac:dyDescent="0.25">
      <c r="B20" s="200" t="s">
        <v>529</v>
      </c>
      <c r="C20" s="213">
        <v>2</v>
      </c>
      <c r="D20" s="212">
        <f>SUMIFS(MainsData!$G$2:$G$3802,MainsData!$D$2:$D$3802,$B20,MainsData!$E$2:$E$3802,$C20,MainsData!$F$2:$F$3802,"&gt;="&amp;$M$7,MainsData!$G$2:$G$3802,"&gt;="&amp;$M$3,MainsData!$J$2:$J$3802,"&gt;="&amp;$M$5)</f>
        <v>3824694.66</v>
      </c>
      <c r="E20" s="211">
        <f>SUMIFS(MainsData!$H$2:$H$3802,MainsData!$D$2:$D$3802,$B20,MainsData!$E$2:$E$3802,$C20,MainsData!$F$2:$F$3802,"&gt;="&amp;$M$7,MainsData!$G$2:$G$3802,"&gt;="&amp;$M$3,MainsData!$J$2:$J$3802,"&gt;="&amp;$M$5)</f>
        <v>22232660.510000002</v>
      </c>
      <c r="F20" s="211">
        <f>SUMIFS(MainsData!$J$2:$J$3802,MainsData!$D$2:$D$3802,$B20,MainsData!$E$2:$E$3802,$C20,MainsData!$F$2:$F$3802,"&gt;="&amp;$M$7,MainsData!$G$2:$G$3802,"&gt;="&amp;$M$3,MainsData!$J$2:$J$3802,"&gt;="&amp;$M$5)</f>
        <v>283152763.13463396</v>
      </c>
      <c r="G20" s="210">
        <f t="shared" ref="G20:G40" si="1">IFERROR(F20/D20,0)</f>
        <v>74.032776026788483</v>
      </c>
    </row>
    <row r="21" spans="2:7" x14ac:dyDescent="0.25">
      <c r="B21" s="200" t="s">
        <v>529</v>
      </c>
      <c r="C21" s="213">
        <v>3</v>
      </c>
      <c r="D21" s="212">
        <f>SUMIFS(MainsData!$G$2:$G$3802,MainsData!$D$2:$D$3802,$B21,MainsData!$E$2:$E$3802,$C21,MainsData!$F$2:$F$3802,"&gt;="&amp;$M$7,MainsData!$G$2:$G$3802,"&gt;="&amp;$M$3,MainsData!$J$2:$J$3802,"&gt;="&amp;$M$5)</f>
        <v>4797173.45</v>
      </c>
      <c r="E21" s="211">
        <f>SUMIFS(MainsData!$H$2:$H$3802,MainsData!$D$2:$D$3802,$B21,MainsData!$E$2:$E$3802,$C21,MainsData!$F$2:$F$3802,"&gt;="&amp;$M$7,MainsData!$G$2:$G$3802,"&gt;="&amp;$M$3,MainsData!$J$2:$J$3802,"&gt;="&amp;$M$5)</f>
        <v>21142445.979999997</v>
      </c>
      <c r="F21" s="211">
        <f>SUMIFS(MainsData!$J$2:$J$3802,MainsData!$D$2:$D$3802,$B21,MainsData!$E$2:$E$3802,$C21,MainsData!$F$2:$F$3802,"&gt;="&amp;$M$7,MainsData!$G$2:$G$3802,"&gt;="&amp;$M$3,MainsData!$J$2:$J$3802,"&gt;="&amp;$M$5)</f>
        <v>547121130.03682446</v>
      </c>
      <c r="G21" s="210">
        <f t="shared" si="1"/>
        <v>114.05072919279674</v>
      </c>
    </row>
    <row r="22" spans="2:7" x14ac:dyDescent="0.25">
      <c r="B22" s="200" t="s">
        <v>529</v>
      </c>
      <c r="C22" s="213">
        <v>4</v>
      </c>
      <c r="D22" s="212">
        <f>SUMIFS(MainsData!$G$2:$G$3802,MainsData!$D$2:$D$3802,$B22,MainsData!$E$2:$E$3802,$C22,MainsData!$F$2:$F$3802,"&gt;="&amp;$M$7,MainsData!$G$2:$G$3802,"&gt;="&amp;$M$3,MainsData!$J$2:$J$3802,"&gt;="&amp;$M$5)</f>
        <v>8240087.0500000007</v>
      </c>
      <c r="E22" s="211">
        <f>SUMIFS(MainsData!$H$2:$H$3802,MainsData!$D$2:$D$3802,$B22,MainsData!$E$2:$E$3802,$C22,MainsData!$F$2:$F$3802,"&gt;="&amp;$M$7,MainsData!$G$2:$G$3802,"&gt;="&amp;$M$3,MainsData!$J$2:$J$3802,"&gt;="&amp;$M$5)</f>
        <v>47252299.520000003</v>
      </c>
      <c r="F22" s="211">
        <f>SUMIFS(MainsData!$J$2:$J$3802,MainsData!$D$2:$D$3802,$B22,MainsData!$E$2:$E$3802,$C22,MainsData!$F$2:$F$3802,"&gt;="&amp;$M$7,MainsData!$G$2:$G$3802,"&gt;="&amp;$M$3,MainsData!$J$2:$J$3802,"&gt;="&amp;$M$5)</f>
        <v>1065636356.2455724</v>
      </c>
      <c r="G22" s="210">
        <f t="shared" si="1"/>
        <v>129.32343430104569</v>
      </c>
    </row>
    <row r="23" spans="2:7" x14ac:dyDescent="0.25">
      <c r="B23" s="200" t="s">
        <v>529</v>
      </c>
      <c r="C23" s="213">
        <v>5</v>
      </c>
      <c r="D23" s="212">
        <f>SUMIFS(MainsData!$G$2:$G$3802,MainsData!$D$2:$D$3802,$B23,MainsData!$E$2:$E$3802,$C23,MainsData!$F$2:$F$3802,"&gt;="&amp;$M$7,MainsData!$G$2:$G$3802,"&gt;="&amp;$M$3,MainsData!$J$2:$J$3802,"&gt;="&amp;$M$5)</f>
        <v>576505.29</v>
      </c>
      <c r="E23" s="211">
        <f>SUMIFS(MainsData!$H$2:$H$3802,MainsData!$D$2:$D$3802,$B23,MainsData!$E$2:$E$3802,$C23,MainsData!$F$2:$F$3802,"&gt;="&amp;$M$7,MainsData!$G$2:$G$3802,"&gt;="&amp;$M$3,MainsData!$J$2:$J$3802,"&gt;="&amp;$M$5)</f>
        <v>811865.10999999987</v>
      </c>
      <c r="F23" s="211">
        <f>SUMIFS(MainsData!$J$2:$J$3802,MainsData!$D$2:$D$3802,$B23,MainsData!$E$2:$E$3802,$C23,MainsData!$F$2:$F$3802,"&gt;="&amp;$M$7,MainsData!$G$2:$G$3802,"&gt;="&amp;$M$3,MainsData!$J$2:$J$3802,"&gt;="&amp;$M$5)</f>
        <v>64016725.534611732</v>
      </c>
      <c r="G23" s="210">
        <f t="shared" si="1"/>
        <v>111.04273741288952</v>
      </c>
    </row>
    <row r="24" spans="2:7" x14ac:dyDescent="0.25">
      <c r="B24" s="200" t="s">
        <v>529</v>
      </c>
      <c r="C24" s="213">
        <v>6</v>
      </c>
      <c r="D24" s="212">
        <f>SUMIFS(MainsData!$G$2:$G$3802,MainsData!$D$2:$D$3802,$B24,MainsData!$E$2:$E$3802,$C24,MainsData!$F$2:$F$3802,"&gt;="&amp;$M$7,MainsData!$G$2:$G$3802,"&gt;="&amp;$M$3,MainsData!$J$2:$J$3802,"&gt;="&amp;$M$5)</f>
        <v>4839818.3899999997</v>
      </c>
      <c r="E24" s="211">
        <f>SUMIFS(MainsData!$H$2:$H$3802,MainsData!$D$2:$D$3802,$B24,MainsData!$E$2:$E$3802,$C24,MainsData!$F$2:$F$3802,"&gt;="&amp;$M$7,MainsData!$G$2:$G$3802,"&gt;="&amp;$M$3,MainsData!$J$2:$J$3802,"&gt;="&amp;$M$5)</f>
        <v>41382811.639999971</v>
      </c>
      <c r="F24" s="211">
        <f>SUMIFS(MainsData!$J$2:$J$3802,MainsData!$D$2:$D$3802,$B24,MainsData!$E$2:$E$3802,$C24,MainsData!$F$2:$F$3802,"&gt;="&amp;$M$7,MainsData!$G$2:$G$3802,"&gt;="&amp;$M$3,MainsData!$J$2:$J$3802,"&gt;="&amp;$M$5)</f>
        <v>903009755.84026027</v>
      </c>
      <c r="G24" s="210">
        <f t="shared" si="1"/>
        <v>186.57926456621863</v>
      </c>
    </row>
    <row r="25" spans="2:7" x14ac:dyDescent="0.25">
      <c r="B25" s="200" t="s">
        <v>529</v>
      </c>
      <c r="C25" s="218">
        <v>7</v>
      </c>
      <c r="D25" s="232">
        <f>SUMIFS(MainsData!$G$2:$G$3802,MainsData!$D$2:$D$3802,$B25,MainsData!$E$2:$E$3802,$C25,MainsData!$F$2:$F$3802,"&gt;="&amp;$M$7,MainsData!$G$2:$G$3802,"&gt;="&amp;$M$3,MainsData!$J$2:$J$3802,"&gt;="&amp;$M$5)</f>
        <v>120159</v>
      </c>
      <c r="E25" s="231">
        <f>SUMIFS(MainsData!$H$2:$H$3802,MainsData!$D$2:$D$3802,$B25,MainsData!$E$2:$E$3802,$C25,MainsData!$F$2:$F$3802,"&gt;="&amp;$M$7,MainsData!$G$2:$G$3802,"&gt;="&amp;$M$3,MainsData!$J$2:$J$3802,"&gt;="&amp;$M$5)</f>
        <v>336469.58999999991</v>
      </c>
      <c r="F25" s="231">
        <f>SUMIFS(MainsData!$J$2:$J$3802,MainsData!$D$2:$D$3802,$B25,MainsData!$E$2:$E$3802,$C25,MainsData!$F$2:$F$3802,"&gt;="&amp;$M$7,MainsData!$G$2:$G$3802,"&gt;="&amp;$M$3,MainsData!$J$2:$J$3802,"&gt;="&amp;$M$5)</f>
        <v>21447509.867470473</v>
      </c>
      <c r="G25" s="215">
        <f t="shared" si="1"/>
        <v>178.49274600712783</v>
      </c>
    </row>
    <row r="26" spans="2:7" x14ac:dyDescent="0.25">
      <c r="B26" s="200" t="s">
        <v>529</v>
      </c>
      <c r="C26" s="213">
        <v>8</v>
      </c>
      <c r="D26" s="212">
        <f>SUMIFS(MainsData!$G$2:$G$3802,MainsData!$D$2:$D$3802,$B26,MainsData!$E$2:$E$3802,$C26,MainsData!$F$2:$F$3802,"&gt;="&amp;$M$7,MainsData!$G$2:$G$3802,"&gt;="&amp;$M$3,MainsData!$J$2:$J$3802,"&gt;="&amp;$M$5)</f>
        <v>2640225.0099999998</v>
      </c>
      <c r="E26" s="211">
        <f>SUMIFS(MainsData!$H$2:$H$3802,MainsData!$D$2:$D$3802,$B26,MainsData!$E$2:$E$3802,$C26,MainsData!$F$2:$F$3802,"&gt;="&amp;$M$7,MainsData!$G$2:$G$3802,"&gt;="&amp;$M$3,MainsData!$J$2:$J$3802,"&gt;="&amp;$M$5)</f>
        <v>38683728.559999995</v>
      </c>
      <c r="F26" s="211">
        <f>SUMIFS(MainsData!$J$2:$J$3802,MainsData!$D$2:$D$3802,$B26,MainsData!$E$2:$E$3802,$C26,MainsData!$F$2:$F$3802,"&gt;="&amp;$M$7,MainsData!$G$2:$G$3802,"&gt;="&amp;$M$3,MainsData!$J$2:$J$3802,"&gt;="&amp;$M$5)</f>
        <v>622772095.38745725</v>
      </c>
      <c r="G26" s="210">
        <f t="shared" si="1"/>
        <v>235.87841681245845</v>
      </c>
    </row>
    <row r="27" spans="2:7" x14ac:dyDescent="0.25">
      <c r="B27" s="200" t="s">
        <v>529</v>
      </c>
      <c r="C27" s="218">
        <v>9</v>
      </c>
      <c r="D27" s="232">
        <f>SUMIFS(MainsData!$G$2:$G$3802,MainsData!$D$2:$D$3802,$B27,MainsData!$E$2:$E$3802,$C27,MainsData!$F$2:$F$3802,"&gt;="&amp;$M$7,MainsData!$G$2:$G$3802,"&gt;="&amp;$M$3,MainsData!$J$2:$J$3802,"&gt;="&amp;$M$5)</f>
        <v>2590</v>
      </c>
      <c r="E27" s="231">
        <f>SUMIFS(MainsData!$H$2:$H$3802,MainsData!$D$2:$D$3802,$B27,MainsData!$E$2:$E$3802,$C27,MainsData!$F$2:$F$3802,"&gt;="&amp;$M$7,MainsData!$G$2:$G$3802,"&gt;="&amp;$M$3,MainsData!$J$2:$J$3802,"&gt;="&amp;$M$5)</f>
        <v>7443.82</v>
      </c>
      <c r="F27" s="231">
        <f>SUMIFS(MainsData!$J$2:$J$3802,MainsData!$D$2:$D$3802,$B27,MainsData!$E$2:$E$3802,$C27,MainsData!$F$2:$F$3802,"&gt;="&amp;$M$7,MainsData!$G$2:$G$3802,"&gt;="&amp;$M$3,MainsData!$J$2:$J$3802,"&gt;="&amp;$M$5)</f>
        <v>728743.02646498592</v>
      </c>
      <c r="G27" s="215">
        <f t="shared" si="1"/>
        <v>281.36796388609497</v>
      </c>
    </row>
    <row r="28" spans="2:7" x14ac:dyDescent="0.25">
      <c r="B28" s="200" t="s">
        <v>529</v>
      </c>
      <c r="C28" s="213">
        <v>10</v>
      </c>
      <c r="D28" s="212">
        <f>SUMIFS(MainsData!$G$2:$G$3802,MainsData!$D$2:$D$3802,$B28,MainsData!$E$2:$E$3802,$C28,MainsData!$F$2:$F$3802,"&gt;="&amp;$M$7,MainsData!$G$2:$G$3802,"&gt;="&amp;$M$3,MainsData!$J$2:$J$3802,"&gt;="&amp;$M$5)</f>
        <v>810389.6</v>
      </c>
      <c r="E28" s="211">
        <f>SUMIFS(MainsData!$H$2:$H$3802,MainsData!$D$2:$D$3802,$B28,MainsData!$E$2:$E$3802,$C28,MainsData!$F$2:$F$3802,"&gt;="&amp;$M$7,MainsData!$G$2:$G$3802,"&gt;="&amp;$M$3,MainsData!$J$2:$J$3802,"&gt;="&amp;$M$5)</f>
        <v>13645910.969999999</v>
      </c>
      <c r="F28" s="211">
        <f>SUMIFS(MainsData!$J$2:$J$3802,MainsData!$D$2:$D$3802,$B28,MainsData!$E$2:$E$3802,$C28,MainsData!$F$2:$F$3802,"&gt;="&amp;$M$7,MainsData!$G$2:$G$3802,"&gt;="&amp;$M$3,MainsData!$J$2:$J$3802,"&gt;="&amp;$M$5)</f>
        <v>214581436.71589544</v>
      </c>
      <c r="G28" s="210">
        <f t="shared" si="1"/>
        <v>264.78799421401192</v>
      </c>
    </row>
    <row r="29" spans="2:7" x14ac:dyDescent="0.25">
      <c r="B29" s="200" t="s">
        <v>529</v>
      </c>
      <c r="C29" s="218">
        <v>11</v>
      </c>
      <c r="D29" s="217">
        <f>SUMIFS(MainsData!$G$2:$G$3802,MainsData!$D$2:$D$3802,$B29,MainsData!$E$2:$E$3802,$C29,MainsData!$F$2:$F$3802,"&gt;="&amp;$M$7,MainsData!$G$2:$G$3802,"&gt;="&amp;$M$3,MainsData!$J$2:$J$3802,"&gt;="&amp;$M$5)</f>
        <v>27</v>
      </c>
      <c r="E29" s="216">
        <f>SUMIFS(MainsData!$H$2:$H$3802,MainsData!$D$2:$D$3802,$B29,MainsData!$E$2:$E$3802,$C29,MainsData!$F$2:$F$3802,"&gt;="&amp;$M$7,MainsData!$G$2:$G$3802,"&gt;="&amp;$M$3,MainsData!$J$2:$J$3802,"&gt;="&amp;$M$5)</f>
        <v>1.84</v>
      </c>
      <c r="F29" s="216">
        <f>SUMIFS(MainsData!$J$2:$J$3802,MainsData!$D$2:$D$3802,$B29,MainsData!$E$2:$E$3802,$C29,MainsData!$F$2:$F$3802,"&gt;="&amp;$M$7,MainsData!$G$2:$G$3802,"&gt;="&amp;$M$3,MainsData!$J$2:$J$3802,"&gt;="&amp;$M$5)</f>
        <v>448.43428571428575</v>
      </c>
      <c r="G29" s="215">
        <f t="shared" si="1"/>
        <v>16.60867724867725</v>
      </c>
    </row>
    <row r="30" spans="2:7" x14ac:dyDescent="0.25">
      <c r="B30" s="200" t="s">
        <v>529</v>
      </c>
      <c r="C30" s="213">
        <v>12</v>
      </c>
      <c r="D30" s="212">
        <f>SUMIFS(MainsData!$G$2:$G$3802,MainsData!$D$2:$D$3802,$B30,MainsData!$E$2:$E$3802,$C30,MainsData!$F$2:$F$3802,"&gt;="&amp;$M$7,MainsData!$G$2:$G$3802,"&gt;="&amp;$M$3,MainsData!$J$2:$J$3802,"&gt;="&amp;$M$5)</f>
        <v>986216</v>
      </c>
      <c r="E30" s="211">
        <f>SUMIFS(MainsData!$H$2:$H$3802,MainsData!$D$2:$D$3802,$B30,MainsData!$E$2:$E$3802,$C30,MainsData!$F$2:$F$3802,"&gt;="&amp;$M$7,MainsData!$G$2:$G$3802,"&gt;="&amp;$M$3,MainsData!$J$2:$J$3802,"&gt;="&amp;$M$5)</f>
        <v>43436457.430000015</v>
      </c>
      <c r="F30" s="211">
        <f>SUMIFS(MainsData!$J$2:$J$3802,MainsData!$D$2:$D$3802,$B30,MainsData!$E$2:$E$3802,$C30,MainsData!$F$2:$F$3802,"&gt;="&amp;$M$7,MainsData!$G$2:$G$3802,"&gt;="&amp;$M$3,MainsData!$J$2:$J$3802,"&gt;="&amp;$M$5)</f>
        <v>342561605.82138896</v>
      </c>
      <c r="G30" s="210">
        <f t="shared" si="1"/>
        <v>347.34947092866975</v>
      </c>
    </row>
    <row r="31" spans="2:7" x14ac:dyDescent="0.25">
      <c r="B31" s="200" t="s">
        <v>529</v>
      </c>
      <c r="C31" s="218">
        <v>13</v>
      </c>
      <c r="D31" s="217">
        <f>SUMIFS(MainsData!$G$2:$G$3802,MainsData!$D$2:$D$3802,$B31,MainsData!$E$2:$E$3802,$C31,MainsData!$F$2:$F$3802,"&gt;="&amp;$M$7,MainsData!$G$2:$G$3802,"&gt;="&amp;$M$3,MainsData!$J$2:$J$3802,"&gt;="&amp;$M$5)</f>
        <v>113</v>
      </c>
      <c r="E31" s="216">
        <f>SUMIFS(MainsData!$H$2:$H$3802,MainsData!$D$2:$D$3802,$B31,MainsData!$E$2:$E$3802,$C31,MainsData!$F$2:$F$3802,"&gt;="&amp;$M$7,MainsData!$G$2:$G$3802,"&gt;="&amp;$M$3,MainsData!$J$2:$J$3802,"&gt;="&amp;$M$5)</f>
        <v>1912.67</v>
      </c>
      <c r="F31" s="216">
        <f>SUMIFS(MainsData!$J$2:$J$3802,MainsData!$D$2:$D$3802,$B31,MainsData!$E$2:$E$3802,$C31,MainsData!$F$2:$F$3802,"&gt;="&amp;$M$7,MainsData!$G$2:$G$3802,"&gt;="&amp;$M$3,MainsData!$J$2:$J$3802,"&gt;="&amp;$M$5)</f>
        <v>72198.592955620246</v>
      </c>
      <c r="G31" s="215">
        <f t="shared" si="1"/>
        <v>638.92560137717032</v>
      </c>
    </row>
    <row r="32" spans="2:7" x14ac:dyDescent="0.25">
      <c r="B32" s="200" t="s">
        <v>529</v>
      </c>
      <c r="C32" s="218">
        <v>14</v>
      </c>
      <c r="D32" s="217">
        <f>SUMIFS(MainsData!$G$2:$G$3802,MainsData!$D$2:$D$3802,$B32,MainsData!$E$2:$E$3802,$C32,MainsData!$F$2:$F$3802,"&gt;="&amp;$M$7,MainsData!$G$2:$G$3802,"&gt;="&amp;$M$3,MainsData!$J$2:$J$3802,"&gt;="&amp;$M$5)</f>
        <v>54641</v>
      </c>
      <c r="E32" s="216">
        <f>SUMIFS(MainsData!$H$2:$H$3802,MainsData!$D$2:$D$3802,$B32,MainsData!$E$2:$E$3802,$C32,MainsData!$F$2:$F$3802,"&gt;="&amp;$M$7,MainsData!$G$2:$G$3802,"&gt;="&amp;$M$3,MainsData!$J$2:$J$3802,"&gt;="&amp;$M$5)</f>
        <v>395778.34</v>
      </c>
      <c r="F32" s="216">
        <f>SUMIFS(MainsData!$J$2:$J$3802,MainsData!$D$2:$D$3802,$B32,MainsData!$E$2:$E$3802,$C32,MainsData!$F$2:$F$3802,"&gt;="&amp;$M$7,MainsData!$G$2:$G$3802,"&gt;="&amp;$M$3,MainsData!$J$2:$J$3802,"&gt;="&amp;$M$5)</f>
        <v>22855854.402632762</v>
      </c>
      <c r="G32" s="215">
        <f t="shared" si="1"/>
        <v>418.29129047112536</v>
      </c>
    </row>
    <row r="33" spans="2:13" x14ac:dyDescent="0.25">
      <c r="B33" s="200" t="s">
        <v>529</v>
      </c>
      <c r="C33" s="213">
        <v>16</v>
      </c>
      <c r="D33" s="212">
        <f>SUMIFS(MainsData!$G$2:$G$3802,MainsData!$D$2:$D$3802,$B33,MainsData!$E$2:$E$3802,$C33,MainsData!$F$2:$F$3802,"&gt;="&amp;$M$7,MainsData!$G$2:$G$3802,"&gt;="&amp;$M$3,MainsData!$J$2:$J$3802,"&gt;="&amp;$M$5)</f>
        <v>526046</v>
      </c>
      <c r="E33" s="211">
        <f>SUMIFS(MainsData!$H$2:$H$3802,MainsData!$D$2:$D$3802,$B33,MainsData!$E$2:$E$3802,$C33,MainsData!$F$2:$F$3802,"&gt;="&amp;$M$7,MainsData!$G$2:$G$3802,"&gt;="&amp;$M$3,MainsData!$J$2:$J$3802,"&gt;="&amp;$M$5)</f>
        <v>66369536.890000008</v>
      </c>
      <c r="F33" s="211">
        <f>SUMIFS(MainsData!$J$2:$J$3802,MainsData!$D$2:$D$3802,$B33,MainsData!$E$2:$E$3802,$C33,MainsData!$F$2:$F$3802,"&gt;="&amp;$M$7,MainsData!$G$2:$G$3802,"&gt;="&amp;$M$3,MainsData!$J$2:$J$3802,"&gt;="&amp;$M$5)</f>
        <v>224987128.99898276</v>
      </c>
      <c r="G33" s="210">
        <f t="shared" si="1"/>
        <v>427.69478144303491</v>
      </c>
      <c r="H33" s="209"/>
    </row>
    <row r="34" spans="2:13" x14ac:dyDescent="0.25">
      <c r="B34" s="200" t="s">
        <v>529</v>
      </c>
      <c r="C34" s="218">
        <v>18</v>
      </c>
      <c r="D34" s="217">
        <f>SUMIFS(MainsData!$G$2:$G$3802,MainsData!$D$2:$D$3802,$B34,MainsData!$E$2:$E$3802,$C34,MainsData!$F$2:$F$3802,"&gt;="&amp;$M$7,MainsData!$G$2:$G$3802,"&gt;="&amp;$M$3,MainsData!$J$2:$J$3802,"&gt;="&amp;$M$5)</f>
        <v>448</v>
      </c>
      <c r="E34" s="216">
        <f>SUMIFS(MainsData!$H$2:$H$3802,MainsData!$D$2:$D$3802,$B34,MainsData!$E$2:$E$3802,$C34,MainsData!$F$2:$F$3802,"&gt;="&amp;$M$7,MainsData!$G$2:$G$3802,"&gt;="&amp;$M$3,MainsData!$J$2:$J$3802,"&gt;="&amp;$M$5)</f>
        <v>1348.78</v>
      </c>
      <c r="F34" s="216">
        <f>SUMIFS(MainsData!$J$2:$J$3802,MainsData!$D$2:$D$3802,$B34,MainsData!$E$2:$E$3802,$C34,MainsData!$F$2:$F$3802,"&gt;="&amp;$M$7,MainsData!$G$2:$G$3802,"&gt;="&amp;$M$3,MainsData!$J$2:$J$3802,"&gt;="&amp;$M$5)</f>
        <v>328716.95428571431</v>
      </c>
      <c r="G34" s="215">
        <f t="shared" si="1"/>
        <v>733.74320153061228</v>
      </c>
      <c r="H34" s="209"/>
    </row>
    <row r="35" spans="2:13" x14ac:dyDescent="0.25">
      <c r="B35" s="200" t="s">
        <v>529</v>
      </c>
      <c r="C35" s="218">
        <v>19</v>
      </c>
      <c r="D35" s="217">
        <f>SUMIFS(MainsData!$G$2:$G$3802,MainsData!$D$2:$D$3802,$B35,MainsData!$E$2:$E$3802,$C35,MainsData!$F$2:$F$3802,"&gt;="&amp;$M$7,MainsData!$G$2:$G$3802,"&gt;="&amp;$M$3,MainsData!$J$2:$J$3802,"&gt;="&amp;$M$5)</f>
        <v>900</v>
      </c>
      <c r="E35" s="216">
        <f>SUMIFS(MainsData!$H$2:$H$3802,MainsData!$D$2:$D$3802,$B35,MainsData!$E$2:$E$3802,$C35,MainsData!$F$2:$F$3802,"&gt;="&amp;$M$7,MainsData!$G$2:$G$3802,"&gt;="&amp;$M$3,MainsData!$J$2:$J$3802,"&gt;="&amp;$M$5)</f>
        <v>2173.91</v>
      </c>
      <c r="F35" s="216">
        <f>SUMIFS(MainsData!$J$2:$J$3802,MainsData!$D$2:$D$3802,$B35,MainsData!$E$2:$E$3802,$C35,MainsData!$F$2:$F$3802,"&gt;="&amp;$M$7,MainsData!$G$2:$G$3802,"&gt;="&amp;$M$3,MainsData!$J$2:$J$3802,"&gt;="&amp;$M$5)</f>
        <v>29434.051269841268</v>
      </c>
      <c r="G35" s="215">
        <f t="shared" si="1"/>
        <v>32.704501410934739</v>
      </c>
      <c r="H35" s="209"/>
    </row>
    <row r="36" spans="2:13" x14ac:dyDescent="0.25">
      <c r="B36" s="200" t="s">
        <v>529</v>
      </c>
      <c r="C36" s="213">
        <v>20</v>
      </c>
      <c r="D36" s="212">
        <f>SUMIFS(MainsData!$G$2:$G$3802,MainsData!$D$2:$D$3802,$B36,MainsData!$E$2:$E$3802,$C36,MainsData!$F$2:$F$3802,"&gt;="&amp;$M$7,MainsData!$G$2:$G$3802,"&gt;="&amp;$M$3,MainsData!$J$2:$J$3802,"&gt;="&amp;$M$5)</f>
        <v>459849.01</v>
      </c>
      <c r="E36" s="211">
        <f>SUMIFS(MainsData!$H$2:$H$3802,MainsData!$D$2:$D$3802,$B36,MainsData!$E$2:$E$3802,$C36,MainsData!$F$2:$F$3802,"&gt;="&amp;$M$7,MainsData!$G$2:$G$3802,"&gt;="&amp;$M$3,MainsData!$J$2:$J$3802,"&gt;="&amp;$M$5)</f>
        <v>80390265.239999995</v>
      </c>
      <c r="F36" s="211">
        <f>SUMIFS(MainsData!$J$2:$J$3802,MainsData!$D$2:$D$3802,$B36,MainsData!$E$2:$E$3802,$C36,MainsData!$F$2:$F$3802,"&gt;="&amp;$M$7,MainsData!$G$2:$G$3802,"&gt;="&amp;$M$3,MainsData!$J$2:$J$3802,"&gt;="&amp;$M$5)</f>
        <v>228495551.26441041</v>
      </c>
      <c r="G36" s="210">
        <f t="shared" si="1"/>
        <v>496.89255885189448</v>
      </c>
      <c r="H36" s="209"/>
    </row>
    <row r="37" spans="2:13" x14ac:dyDescent="0.25">
      <c r="B37" s="200" t="s">
        <v>529</v>
      </c>
      <c r="C37" s="218">
        <v>24</v>
      </c>
      <c r="D37" s="217">
        <f>SUMIFS(MainsData!$G$2:$G$3802,MainsData!$D$2:$D$3802,$B37,MainsData!$E$2:$E$3802,$C37,MainsData!$F$2:$F$3802,"&gt;="&amp;$M$7,MainsData!$G$2:$G$3802,"&gt;="&amp;$M$3,MainsData!$J$2:$J$3802,"&gt;="&amp;$M$5)</f>
        <v>140158</v>
      </c>
      <c r="E37" s="216">
        <f>SUMIFS(MainsData!$H$2:$H$3802,MainsData!$D$2:$D$3802,$B37,MainsData!$E$2:$E$3802,$C37,MainsData!$F$2:$F$3802,"&gt;="&amp;$M$7,MainsData!$G$2:$G$3802,"&gt;="&amp;$M$3,MainsData!$J$2:$J$3802,"&gt;="&amp;$M$5)</f>
        <v>44149863.460000008</v>
      </c>
      <c r="F37" s="216">
        <f>SUMIFS(MainsData!$J$2:$J$3802,MainsData!$D$2:$D$3802,$B37,MainsData!$E$2:$E$3802,$C37,MainsData!$F$2:$F$3802,"&gt;="&amp;$M$7,MainsData!$G$2:$G$3802,"&gt;="&amp;$M$3,MainsData!$J$2:$J$3802,"&gt;="&amp;$M$5)</f>
        <v>106451284.29722038</v>
      </c>
      <c r="G37" s="215">
        <f t="shared" si="1"/>
        <v>759.50915607543186</v>
      </c>
      <c r="H37" s="209"/>
    </row>
    <row r="38" spans="2:13" x14ac:dyDescent="0.25">
      <c r="B38" s="200" t="s">
        <v>529</v>
      </c>
      <c r="C38" s="218">
        <v>30</v>
      </c>
      <c r="D38" s="217">
        <f>SUMIFS(MainsData!$G$2:$G$3802,MainsData!$D$2:$D$3802,$B38,MainsData!$E$2:$E$3802,$C38,MainsData!$F$2:$F$3802,"&gt;="&amp;$M$7,MainsData!$G$2:$G$3802,"&gt;="&amp;$M$3,MainsData!$J$2:$J$3802,"&gt;="&amp;$M$5)</f>
        <v>58070</v>
      </c>
      <c r="E38" s="216">
        <f>SUMIFS(MainsData!$H$2:$H$3802,MainsData!$D$2:$D$3802,$B38,MainsData!$E$2:$E$3802,$C38,MainsData!$F$2:$F$3802,"&gt;="&amp;$M$7,MainsData!$G$2:$G$3802,"&gt;="&amp;$M$3,MainsData!$J$2:$J$3802,"&gt;="&amp;$M$5)</f>
        <v>1006970.89</v>
      </c>
      <c r="F38" s="216">
        <f>SUMIFS(MainsData!$J$2:$J$3802,MainsData!$D$2:$D$3802,$B38,MainsData!$E$2:$E$3802,$C38,MainsData!$F$2:$F$3802,"&gt;="&amp;$M$7,MainsData!$G$2:$G$3802,"&gt;="&amp;$M$3,MainsData!$J$2:$J$3802,"&gt;="&amp;$M$5)</f>
        <v>12731929.033189235</v>
      </c>
      <c r="G38" s="215">
        <f t="shared" si="1"/>
        <v>219.25140405009876</v>
      </c>
      <c r="H38" s="209"/>
    </row>
    <row r="39" spans="2:13" x14ac:dyDescent="0.25">
      <c r="B39" s="214" t="s">
        <v>529</v>
      </c>
      <c r="C39" s="230">
        <v>36</v>
      </c>
      <c r="D39" s="229">
        <f>SUMIFS(MainsData!$G$2:$G$3802,MainsData!$D$2:$D$3802,$B39,MainsData!$E$2:$E$3802,$C39,MainsData!$F$2:$F$3802,"&gt;="&amp;$M$7,MainsData!$G$2:$G$3802,"&gt;="&amp;$M$3,MainsData!$J$2:$J$3802,"&gt;="&amp;$M$5)</f>
        <v>2117</v>
      </c>
      <c r="E39" s="228">
        <f>SUMIFS(MainsData!$H$2:$H$3802,MainsData!$D$2:$D$3802,$B39,MainsData!$E$2:$E$3802,$C39,MainsData!$F$2:$F$3802,"&gt;="&amp;$M$7,MainsData!$G$2:$G$3802,"&gt;="&amp;$M$3,MainsData!$J$2:$J$3802,"&gt;="&amp;$M$5)</f>
        <v>17452.05</v>
      </c>
      <c r="F39" s="228">
        <f>SUMIFS(MainsData!$J$2:$J$3802,MainsData!$D$2:$D$3802,$B39,MainsData!$E$2:$E$3802,$C39,MainsData!$F$2:$F$3802,"&gt;="&amp;$M$7,MainsData!$G$2:$G$3802,"&gt;="&amp;$M$3,MainsData!$J$2:$J$3802,"&gt;="&amp;$M$5)</f>
        <v>580449.99796484865</v>
      </c>
      <c r="G39" s="227">
        <f t="shared" si="1"/>
        <v>274.18516672879008</v>
      </c>
      <c r="H39" s="209"/>
    </row>
    <row r="40" spans="2:13" x14ac:dyDescent="0.25">
      <c r="B40" s="208"/>
      <c r="C40" s="226" t="s">
        <v>7</v>
      </c>
      <c r="D40" s="225">
        <f>SUM(D20:D39)</f>
        <v>28080227.460000005</v>
      </c>
      <c r="E40" s="224">
        <f>SUM(E20:E39)</f>
        <v>421267397.19999999</v>
      </c>
      <c r="F40" s="224">
        <f>SUM(F20:F39)</f>
        <v>4661561117.6377754</v>
      </c>
      <c r="G40" s="223">
        <f t="shared" si="1"/>
        <v>166.00866657074346</v>
      </c>
      <c r="H40" s="209"/>
      <c r="K40" s="202">
        <f>D40/D$62</f>
        <v>0.41797239506679218</v>
      </c>
      <c r="L40" s="202">
        <f>E40/E$62</f>
        <v>0.13567567124989585</v>
      </c>
      <c r="M40" s="202">
        <f>F40/F$62</f>
        <v>0.51748203965812889</v>
      </c>
    </row>
    <row r="41" spans="2:13" x14ac:dyDescent="0.25">
      <c r="D41" s="199"/>
    </row>
    <row r="42" spans="2:13" x14ac:dyDescent="0.25">
      <c r="B42" s="200" t="s">
        <v>573</v>
      </c>
      <c r="D42" s="199">
        <f>D16+D40</f>
        <v>66893331.600000009</v>
      </c>
      <c r="E42" s="199">
        <f>E16+E40</f>
        <v>3104433439.2800002</v>
      </c>
      <c r="F42" s="199">
        <f>F16+F40</f>
        <v>8914301491.7415085</v>
      </c>
    </row>
    <row r="43" spans="2:13" x14ac:dyDescent="0.25">
      <c r="D43" s="199">
        <f>D42/5280</f>
        <v>12669.191590909093</v>
      </c>
    </row>
    <row r="45" spans="2:13" ht="30" x14ac:dyDescent="0.25">
      <c r="B45" s="222" t="s">
        <v>523</v>
      </c>
      <c r="C45" s="222" t="s">
        <v>560</v>
      </c>
      <c r="D45" s="221" t="s">
        <v>561</v>
      </c>
      <c r="E45" s="220" t="s">
        <v>562</v>
      </c>
      <c r="F45" s="220" t="s">
        <v>563</v>
      </c>
      <c r="G45" s="220" t="s">
        <v>564</v>
      </c>
      <c r="H45" s="209"/>
    </row>
    <row r="46" spans="2:13" x14ac:dyDescent="0.25">
      <c r="B46" s="200" t="s">
        <v>574</v>
      </c>
      <c r="C46" s="213">
        <v>2</v>
      </c>
      <c r="D46" s="212">
        <f>SUMIFS(MainsData!$G$2:$G$3802,MainsData!$D$2:$D$3802,$B46,MainsData!$E$2:$E$3802,$C46,MainsData!$F$2:$F$3802,"&gt;="&amp;$M$7,MainsData!$G$2:$G$3802,"&gt;="&amp;$M$3,MainsData!$J$2:$J$3802,"&gt;="&amp;$M$5)</f>
        <v>5118</v>
      </c>
      <c r="E46" s="211">
        <f>SUMIFS(MainsData!$H$2:$H$3802,MainsData!$D$2:$D$3802,$B46,MainsData!$E$2:$E$3802,$C46,MainsData!$F$2:$F$3802,"&gt;="&amp;$M$7,MainsData!$G$2:$G$3802,"&gt;="&amp;$M$3,MainsData!$J$2:$J$3802,"&gt;="&amp;$M$5)</f>
        <v>6362.4500000000007</v>
      </c>
      <c r="F46" s="211">
        <f>SUMIFS(MainsData!$J$2:$J$3802,MainsData!$D$2:$D$3802,$B46,MainsData!$E$2:$E$3802,$C46,MainsData!$F$2:$F$3802,"&gt;="&amp;$M$7,MainsData!$G$2:$G$3802,"&gt;="&amp;$M$3,MainsData!$J$2:$J$3802,"&gt;="&amp;$M$5)</f>
        <v>892391.43396952981</v>
      </c>
      <c r="G46" s="210">
        <f t="shared" ref="G46:G60" si="2">IFERROR(F46/D46,0)</f>
        <v>174.36331261616448</v>
      </c>
      <c r="H46" s="209"/>
      <c r="L46" s="219"/>
    </row>
    <row r="47" spans="2:13" x14ac:dyDescent="0.25">
      <c r="B47" s="200" t="s">
        <v>575</v>
      </c>
      <c r="C47" s="213">
        <v>3</v>
      </c>
      <c r="D47" s="212">
        <f>SUMIFS(MainsData!$G$2:$G$3802,MainsData!$D$2:$D$3802,$B47,MainsData!$E$2:$E$3802,$C47,MainsData!$F$2:$F$3802,"&gt;="&amp;$M$7,MainsData!$G$2:$G$3802,"&gt;="&amp;$M$3,MainsData!$J$2:$J$3802,"&gt;="&amp;$M$5)</f>
        <v>16203</v>
      </c>
      <c r="E47" s="211">
        <f>SUMIFS(MainsData!$H$2:$H$3802,MainsData!$D$2:$D$3802,$B47,MainsData!$E$2:$E$3802,$C47,MainsData!$F$2:$F$3802,"&gt;="&amp;$M$7,MainsData!$G$2:$G$3802,"&gt;="&amp;$M$3,MainsData!$J$2:$J$3802,"&gt;="&amp;$M$5)</f>
        <v>19256.95</v>
      </c>
      <c r="F47" s="211">
        <f>SUMIFS(MainsData!$J$2:$J$3802,MainsData!$D$2:$D$3802,$B47,MainsData!$E$2:$E$3802,$C47,MainsData!$F$2:$F$3802,"&gt;="&amp;$M$7,MainsData!$G$2:$G$3802,"&gt;="&amp;$M$3,MainsData!$J$2:$J$3802,"&gt;="&amp;$M$5)</f>
        <v>2964455.688468379</v>
      </c>
      <c r="G47" s="210">
        <f t="shared" si="2"/>
        <v>182.95721091577974</v>
      </c>
      <c r="H47" s="209"/>
    </row>
    <row r="48" spans="2:13" x14ac:dyDescent="0.25">
      <c r="B48" s="200" t="s">
        <v>575</v>
      </c>
      <c r="C48" s="213">
        <v>4</v>
      </c>
      <c r="D48" s="212">
        <f>SUMIFS(MainsData!$G$2:$G$3802,MainsData!$D$2:$D$3802,$B48,MainsData!$E$2:$E$3802,$C48,MainsData!$F$2:$F$3802,"&gt;="&amp;$M$7,MainsData!$G$2:$G$3802,"&gt;="&amp;$M$3,MainsData!$J$2:$J$3802,"&gt;="&amp;$M$5)</f>
        <v>32045</v>
      </c>
      <c r="E48" s="211">
        <f>SUMIFS(MainsData!$H$2:$H$3802,MainsData!$D$2:$D$3802,$B48,MainsData!$E$2:$E$3802,$C48,MainsData!$F$2:$F$3802,"&gt;="&amp;$M$7,MainsData!$G$2:$G$3802,"&gt;="&amp;$M$3,MainsData!$J$2:$J$3802,"&gt;="&amp;$M$5)</f>
        <v>44030.44</v>
      </c>
      <c r="F48" s="211">
        <f>SUMIFS(MainsData!$J$2:$J$3802,MainsData!$D$2:$D$3802,$B48,MainsData!$E$2:$E$3802,$C48,MainsData!$F$2:$F$3802,"&gt;="&amp;$M$7,MainsData!$G$2:$G$3802,"&gt;="&amp;$M$3,MainsData!$J$2:$J$3802,"&gt;="&amp;$M$5)</f>
        <v>6476728.759851017</v>
      </c>
      <c r="G48" s="210">
        <f t="shared" si="2"/>
        <v>202.11355156345817</v>
      </c>
      <c r="H48" s="209"/>
    </row>
    <row r="49" spans="2:13" x14ac:dyDescent="0.25">
      <c r="B49" s="200" t="s">
        <v>575</v>
      </c>
      <c r="C49" s="218">
        <v>5</v>
      </c>
      <c r="D49" s="217">
        <f>SUMIFS(MainsData!$G$2:$G$3802,MainsData!$D$2:$D$3802,$B49,MainsData!$E$2:$E$3802,$C49,MainsData!$F$2:$F$3802,"&gt;="&amp;$M$7,MainsData!$G$2:$G$3802,"&gt;="&amp;$M$3,MainsData!$J$2:$J$3802,"&gt;="&amp;$M$5)</f>
        <v>2246</v>
      </c>
      <c r="E49" s="216">
        <f>SUMIFS(MainsData!$H$2:$H$3802,MainsData!$D$2:$D$3802,$B49,MainsData!$E$2:$E$3802,$C49,MainsData!$F$2:$F$3802,"&gt;="&amp;$M$7,MainsData!$G$2:$G$3802,"&gt;="&amp;$M$3,MainsData!$J$2:$J$3802,"&gt;="&amp;$M$5)</f>
        <v>2397.48</v>
      </c>
      <c r="F49" s="216">
        <f>SUMIFS(MainsData!$J$2:$J$3802,MainsData!$D$2:$D$3802,$B49,MainsData!$E$2:$E$3802,$C49,MainsData!$F$2:$F$3802,"&gt;="&amp;$M$7,MainsData!$G$2:$G$3802,"&gt;="&amp;$M$3,MainsData!$J$2:$J$3802,"&gt;="&amp;$M$5)</f>
        <v>450726.24</v>
      </c>
      <c r="G49" s="215">
        <f t="shared" si="2"/>
        <v>200.67953695458593</v>
      </c>
      <c r="H49" s="209"/>
    </row>
    <row r="50" spans="2:13" x14ac:dyDescent="0.25">
      <c r="B50" s="200" t="s">
        <v>575</v>
      </c>
      <c r="C50" s="213">
        <v>6</v>
      </c>
      <c r="D50" s="212">
        <f>SUMIFS(MainsData!$G$2:$G$3802,MainsData!$D$2:$D$3802,$B50,MainsData!$E$2:$E$3802,$C50,MainsData!$F$2:$F$3802,"&gt;="&amp;$M$7,MainsData!$G$2:$G$3802,"&gt;="&amp;$M$3,MainsData!$J$2:$J$3802,"&gt;="&amp;$M$5)</f>
        <v>57359.79</v>
      </c>
      <c r="E50" s="211">
        <f>SUMIFS(MainsData!$H$2:$H$3802,MainsData!$D$2:$D$3802,$B50,MainsData!$E$2:$E$3802,$C50,MainsData!$F$2:$F$3802,"&gt;="&amp;$M$7,MainsData!$G$2:$G$3802,"&gt;="&amp;$M$3,MainsData!$J$2:$J$3802,"&gt;="&amp;$M$5)</f>
        <v>84812.910000000018</v>
      </c>
      <c r="F50" s="211">
        <f>SUMIFS(MainsData!$J$2:$J$3802,MainsData!$D$2:$D$3802,$B50,MainsData!$E$2:$E$3802,$C50,MainsData!$F$2:$F$3802,"&gt;="&amp;$M$7,MainsData!$G$2:$G$3802,"&gt;="&amp;$M$3,MainsData!$J$2:$J$3802,"&gt;="&amp;$M$5)</f>
        <v>15244547.39545474</v>
      </c>
      <c r="G50" s="210">
        <f t="shared" si="2"/>
        <v>265.77062774209492</v>
      </c>
      <c r="H50" s="209"/>
    </row>
    <row r="51" spans="2:13" x14ac:dyDescent="0.25">
      <c r="B51" s="200" t="s">
        <v>574</v>
      </c>
      <c r="C51" s="213">
        <v>8</v>
      </c>
      <c r="D51" s="212">
        <f>SUMIFS(MainsData!$G$2:$G$3802,MainsData!$D$2:$D$3802,$B51,MainsData!$E$2:$E$3802,$C51,MainsData!$F$2:$F$3802,"&gt;="&amp;$M$7,MainsData!$G$2:$G$3802,"&gt;="&amp;$M$3,MainsData!$J$2:$J$3802,"&gt;="&amp;$M$5)</f>
        <v>21766</v>
      </c>
      <c r="E51" s="211">
        <f>SUMIFS(MainsData!$H$2:$H$3802,MainsData!$D$2:$D$3802,$B51,MainsData!$E$2:$E$3802,$C51,MainsData!$F$2:$F$3802,"&gt;="&amp;$M$7,MainsData!$G$2:$G$3802,"&gt;="&amp;$M$3,MainsData!$J$2:$J$3802,"&gt;="&amp;$M$5)</f>
        <v>41210.62999999999</v>
      </c>
      <c r="F51" s="211">
        <f>SUMIFS(MainsData!$J$2:$J$3802,MainsData!$D$2:$D$3802,$B51,MainsData!$E$2:$E$3802,$C51,MainsData!$F$2:$F$3802,"&gt;="&amp;$M$7,MainsData!$G$2:$G$3802,"&gt;="&amp;$M$3,MainsData!$J$2:$J$3802,"&gt;="&amp;$M$5)</f>
        <v>7116537.7222095691</v>
      </c>
      <c r="G51" s="210">
        <f t="shared" si="2"/>
        <v>326.95661684322198</v>
      </c>
      <c r="H51" s="209"/>
    </row>
    <row r="52" spans="2:13" x14ac:dyDescent="0.25">
      <c r="B52" s="200" t="s">
        <v>575</v>
      </c>
      <c r="C52" s="213">
        <v>10</v>
      </c>
      <c r="D52" s="212">
        <f>SUMIFS(MainsData!$G$2:$G$3802,MainsData!$D$2:$D$3802,$B52,MainsData!$E$2:$E$3802,$C52,MainsData!$F$2:$F$3802,"&gt;="&amp;$M$7,MainsData!$G$2:$G$3802,"&gt;="&amp;$M$3,MainsData!$J$2:$J$3802,"&gt;="&amp;$M$5)</f>
        <v>8804</v>
      </c>
      <c r="E52" s="211">
        <f>SUMIFS(MainsData!$H$2:$H$3802,MainsData!$D$2:$D$3802,$B52,MainsData!$E$2:$E$3802,$C52,MainsData!$F$2:$F$3802,"&gt;="&amp;$M$7,MainsData!$G$2:$G$3802,"&gt;="&amp;$M$3,MainsData!$J$2:$J$3802,"&gt;="&amp;$M$5)</f>
        <v>14181.91</v>
      </c>
      <c r="F52" s="211">
        <f>SUMIFS(MainsData!$J$2:$J$3802,MainsData!$D$2:$D$3802,$B52,MainsData!$E$2:$E$3802,$C52,MainsData!$F$2:$F$3802,"&gt;="&amp;$M$7,MainsData!$G$2:$G$3802,"&gt;="&amp;$M$3,MainsData!$J$2:$J$3802,"&gt;="&amp;$M$5)</f>
        <v>2597414.5641539674</v>
      </c>
      <c r="G52" s="210">
        <f t="shared" si="2"/>
        <v>295.02664290708401</v>
      </c>
      <c r="H52" s="209"/>
    </row>
    <row r="53" spans="2:13" x14ac:dyDescent="0.25">
      <c r="B53" s="200" t="s">
        <v>575</v>
      </c>
      <c r="C53" s="213">
        <v>12</v>
      </c>
      <c r="D53" s="212">
        <f>SUMIFS(MainsData!$G$2:$G$3802,MainsData!$D$2:$D$3802,$B53,MainsData!$E$2:$E$3802,$C53,MainsData!$F$2:$F$3802,"&gt;="&amp;$M$7,MainsData!$G$2:$G$3802,"&gt;="&amp;$M$3,MainsData!$J$2:$J$3802,"&gt;="&amp;$M$5)</f>
        <v>8536</v>
      </c>
      <c r="E53" s="211">
        <f>SUMIFS(MainsData!$H$2:$H$3802,MainsData!$D$2:$D$3802,$B53,MainsData!$E$2:$E$3802,$C53,MainsData!$F$2:$F$3802,"&gt;="&amp;$M$7,MainsData!$G$2:$G$3802,"&gt;="&amp;$M$3,MainsData!$J$2:$J$3802,"&gt;="&amp;$M$5)</f>
        <v>18449.21</v>
      </c>
      <c r="F53" s="211">
        <f>SUMIFS(MainsData!$J$2:$J$3802,MainsData!$D$2:$D$3802,$B53,MainsData!$E$2:$E$3802,$C53,MainsData!$F$2:$F$3802,"&gt;="&amp;$M$7,MainsData!$G$2:$G$3802,"&gt;="&amp;$M$3,MainsData!$J$2:$J$3802,"&gt;="&amp;$M$5)</f>
        <v>3339618.1820000005</v>
      </c>
      <c r="G53" s="210">
        <f t="shared" si="2"/>
        <v>391.23924343955019</v>
      </c>
      <c r="H53" s="209"/>
    </row>
    <row r="54" spans="2:13" x14ac:dyDescent="0.25">
      <c r="B54" s="200" t="s">
        <v>575</v>
      </c>
      <c r="C54" s="218">
        <v>16</v>
      </c>
      <c r="D54" s="217">
        <f>SUMIFS(MainsData!$G$2:$G$3802,MainsData!$D$2:$D$3802,$B54,MainsData!$E$2:$E$3802,$C54,MainsData!$F$2:$F$3802,"&gt;="&amp;$M$7,MainsData!$G$2:$G$3802,"&gt;="&amp;$M$3,MainsData!$J$2:$J$3802,"&gt;="&amp;$M$5)</f>
        <v>1248</v>
      </c>
      <c r="E54" s="216">
        <f>SUMIFS(MainsData!$H$2:$H$3802,MainsData!$D$2:$D$3802,$B54,MainsData!$E$2:$E$3802,$C54,MainsData!$F$2:$F$3802,"&gt;="&amp;$M$7,MainsData!$G$2:$G$3802,"&gt;="&amp;$M$3,MainsData!$J$2:$J$3802,"&gt;="&amp;$M$5)</f>
        <v>2719.47</v>
      </c>
      <c r="F54" s="216">
        <f>SUMIFS(MainsData!$J$2:$J$3802,MainsData!$D$2:$D$3802,$B54,MainsData!$E$2:$E$3802,$C54,MainsData!$F$2:$F$3802,"&gt;="&amp;$M$7,MainsData!$G$2:$G$3802,"&gt;="&amp;$M$3,MainsData!$J$2:$J$3802,"&gt;="&amp;$M$5)</f>
        <v>511260.36</v>
      </c>
      <c r="G54" s="215">
        <f t="shared" si="2"/>
        <v>409.66374999999999</v>
      </c>
      <c r="H54" s="209"/>
    </row>
    <row r="55" spans="2:13" x14ac:dyDescent="0.25">
      <c r="B55" s="200" t="s">
        <v>575</v>
      </c>
      <c r="C55" s="218">
        <v>19</v>
      </c>
      <c r="D55" s="217">
        <f>SUMIFS(MainsData!$G$2:$G$3802,MainsData!$D$2:$D$3802,$B55,MainsData!$E$2:$E$3802,$C55,MainsData!$F$2:$F$3802,"&gt;="&amp;$M$7,MainsData!$G$2:$G$3802,"&gt;="&amp;$M$3,MainsData!$J$2:$J$3802,"&gt;="&amp;$M$5)</f>
        <v>0</v>
      </c>
      <c r="E55" s="216">
        <f>SUMIFS(MainsData!$H$2:$H$3802,MainsData!$D$2:$D$3802,$B55,MainsData!$E$2:$E$3802,$C55,MainsData!$F$2:$F$3802,"&gt;="&amp;$M$7,MainsData!$G$2:$G$3802,"&gt;="&amp;$M$3,MainsData!$J$2:$J$3802,"&gt;="&amp;$M$5)</f>
        <v>0</v>
      </c>
      <c r="F55" s="216">
        <f>SUMIFS(MainsData!$J$2:$J$3802,MainsData!$D$2:$D$3802,$B55,MainsData!$E$2:$E$3802,$C55,MainsData!$F$2:$F$3802,"&gt;="&amp;$M$7,MainsData!$G$2:$G$3802,"&gt;="&amp;$M$3,MainsData!$J$2:$J$3802,"&gt;="&amp;$M$5)</f>
        <v>0</v>
      </c>
      <c r="G55" s="215">
        <f t="shared" si="2"/>
        <v>0</v>
      </c>
      <c r="H55" s="209"/>
    </row>
    <row r="56" spans="2:13" x14ac:dyDescent="0.25">
      <c r="B56" s="200" t="s">
        <v>575</v>
      </c>
      <c r="C56" s="213">
        <v>20</v>
      </c>
      <c r="D56" s="212">
        <f>SUMIFS(MainsData!$G$2:$G$3802,MainsData!$D$2:$D$3802,$B56,MainsData!$E$2:$E$3802,$C56,MainsData!$F$2:$F$3802,"&gt;="&amp;$M$7,MainsData!$G$2:$G$3802,"&gt;="&amp;$M$3,MainsData!$J$2:$J$3802,"&gt;="&amp;$M$5)</f>
        <v>34096</v>
      </c>
      <c r="E56" s="211">
        <f>SUMIFS(MainsData!$H$2:$H$3802,MainsData!$D$2:$D$3802,$B56,MainsData!$E$2:$E$3802,$C56,MainsData!$F$2:$F$3802,"&gt;="&amp;$M$7,MainsData!$G$2:$G$3802,"&gt;="&amp;$M$3,MainsData!$J$2:$J$3802,"&gt;="&amp;$M$5)</f>
        <v>76243.16</v>
      </c>
      <c r="F56" s="211">
        <f>SUMIFS(MainsData!$J$2:$J$3802,MainsData!$D$2:$D$3802,$B56,MainsData!$E$2:$E$3802,$C56,MainsData!$F$2:$F$3802,"&gt;="&amp;$M$7,MainsData!$G$2:$G$3802,"&gt;="&amp;$M$3,MainsData!$J$2:$J$3802,"&gt;="&amp;$M$5)</f>
        <v>13675635.92654597</v>
      </c>
      <c r="G56" s="210">
        <f t="shared" si="2"/>
        <v>401.09209075979498</v>
      </c>
      <c r="H56" s="209"/>
    </row>
    <row r="57" spans="2:13" x14ac:dyDescent="0.25">
      <c r="B57" s="200" t="s">
        <v>575</v>
      </c>
      <c r="C57" s="213">
        <v>24</v>
      </c>
      <c r="D57" s="212">
        <f>SUMIFS(MainsData!$G$2:$G$3802,MainsData!$D$2:$D$3802,$B57,MainsData!$E$2:$E$3802,$C57,MainsData!$F$2:$F$3802,"&gt;="&amp;$M$7,MainsData!$G$2:$G$3802,"&gt;="&amp;$M$3,MainsData!$J$2:$J$3802,"&gt;="&amp;$M$5)</f>
        <v>55069</v>
      </c>
      <c r="E57" s="211">
        <f>SUMIFS(MainsData!$H$2:$H$3802,MainsData!$D$2:$D$3802,$B57,MainsData!$E$2:$E$3802,$C57,MainsData!$F$2:$F$3802,"&gt;="&amp;$M$7,MainsData!$G$2:$G$3802,"&gt;="&amp;$M$3,MainsData!$J$2:$J$3802,"&gt;="&amp;$M$5)</f>
        <v>114855.75000000001</v>
      </c>
      <c r="F57" s="211">
        <f>SUMIFS(MainsData!$J$2:$J$3802,MainsData!$D$2:$D$3802,$B57,MainsData!$E$2:$E$3802,$C57,MainsData!$F$2:$F$3802,"&gt;="&amp;$M$7,MainsData!$G$2:$G$3802,"&gt;="&amp;$M$3,MainsData!$J$2:$J$3802,"&gt;="&amp;$M$5)</f>
        <v>21592881</v>
      </c>
      <c r="G57" s="210">
        <f t="shared" si="2"/>
        <v>392.10592166191503</v>
      </c>
      <c r="H57" s="209"/>
    </row>
    <row r="58" spans="2:13" x14ac:dyDescent="0.25">
      <c r="B58" s="200" t="s">
        <v>575</v>
      </c>
      <c r="C58" s="213">
        <v>30</v>
      </c>
      <c r="D58" s="212">
        <f>SUMIFS(MainsData!$G$2:$G$3802,MainsData!$D$2:$D$3802,$B58,MainsData!$E$2:$E$3802,$C58,MainsData!$F$2:$F$3802,"&gt;="&amp;$M$7,MainsData!$G$2:$G$3802,"&gt;="&amp;$M$3,MainsData!$J$2:$J$3802,"&gt;="&amp;$M$5)</f>
        <v>27539</v>
      </c>
      <c r="E58" s="211">
        <f>SUMIFS(MainsData!$H$2:$H$3802,MainsData!$D$2:$D$3802,$B58,MainsData!$E$2:$E$3802,$C58,MainsData!$F$2:$F$3802,"&gt;="&amp;$M$7,MainsData!$G$2:$G$3802,"&gt;="&amp;$M$3,MainsData!$J$2:$J$3802,"&gt;="&amp;$M$5)</f>
        <v>60408.160000000003</v>
      </c>
      <c r="F58" s="211">
        <f>SUMIFS(MainsData!$J$2:$J$3802,MainsData!$D$2:$D$3802,$B58,MainsData!$E$2:$E$3802,$C58,MainsData!$F$2:$F$3802,"&gt;="&amp;$M$7,MainsData!$G$2:$G$3802,"&gt;="&amp;$M$3,MainsData!$J$2:$J$3802,"&gt;="&amp;$M$5)</f>
        <v>11356734.08</v>
      </c>
      <c r="G58" s="210">
        <f t="shared" si="2"/>
        <v>412.38730818112498</v>
      </c>
      <c r="H58" s="209"/>
    </row>
    <row r="59" spans="2:13" x14ac:dyDescent="0.25">
      <c r="B59" s="214" t="s">
        <v>575</v>
      </c>
      <c r="C59" s="213">
        <v>36</v>
      </c>
      <c r="D59" s="212">
        <f>SUMIFS(MainsData!$G$2:$G$3802,MainsData!$D$2:$D$3802,$B59,MainsData!$E$2:$E$3802,$C59,MainsData!$F$2:$F$3802,"&gt;="&amp;$M$7,MainsData!$G$2:$G$3802,"&gt;="&amp;$M$3,MainsData!$J$2:$J$3802,"&gt;="&amp;$M$5)</f>
        <v>18653</v>
      </c>
      <c r="E59" s="211">
        <f>SUMIFS(MainsData!$H$2:$H$3802,MainsData!$D$2:$D$3802,$B59,MainsData!$E$2:$E$3802,$C59,MainsData!$F$2:$F$3802,"&gt;="&amp;$M$7,MainsData!$G$2:$G$3802,"&gt;="&amp;$M$3,MainsData!$J$2:$J$3802,"&gt;="&amp;$M$5)</f>
        <v>40637.15</v>
      </c>
      <c r="F59" s="211">
        <f>SUMIFS(MainsData!$J$2:$J$3802,MainsData!$D$2:$D$3802,$B59,MainsData!$E$2:$E$3802,$C59,MainsData!$F$2:$F$3802,"&gt;="&amp;$M$7,MainsData!$G$2:$G$3802,"&gt;="&amp;$M$3,MainsData!$J$2:$J$3802,"&gt;="&amp;$M$5)</f>
        <v>7639784.1999999993</v>
      </c>
      <c r="G59" s="210">
        <f t="shared" si="2"/>
        <v>409.57402026483669</v>
      </c>
      <c r="H59" s="209"/>
    </row>
    <row r="60" spans="2:13" x14ac:dyDescent="0.25">
      <c r="B60" s="208"/>
      <c r="C60" s="207" t="s">
        <v>7</v>
      </c>
      <c r="D60" s="206">
        <f>SUM(D46:D59)</f>
        <v>288682.79000000004</v>
      </c>
      <c r="E60" s="205">
        <f>SUM(E46:E59)</f>
        <v>525565.67000000004</v>
      </c>
      <c r="F60" s="205">
        <f>SUM(F46:F59)</f>
        <v>93858715.552653179</v>
      </c>
      <c r="G60" s="204">
        <f t="shared" si="2"/>
        <v>325.1275060513762</v>
      </c>
      <c r="H60" s="203"/>
      <c r="K60" s="202">
        <f>D60/D$62</f>
        <v>4.2970249198566787E-3</v>
      </c>
      <c r="L60" s="202">
        <f>E60/E$62</f>
        <v>1.6926654076982356E-4</v>
      </c>
      <c r="M60" s="202">
        <f>F60/F$62</f>
        <v>1.041929910134737E-2</v>
      </c>
    </row>
    <row r="61" spans="2:13" x14ac:dyDescent="0.25">
      <c r="D61" s="201"/>
    </row>
    <row r="62" spans="2:13" x14ac:dyDescent="0.25">
      <c r="B62" s="200" t="s">
        <v>576</v>
      </c>
      <c r="D62" s="199">
        <f>D42+D60</f>
        <v>67182014.390000015</v>
      </c>
      <c r="E62" s="199">
        <f>E42+E60</f>
        <v>3104959004.9500003</v>
      </c>
      <c r="F62" s="199">
        <f>F42+F60</f>
        <v>9008160207.2941608</v>
      </c>
    </row>
    <row r="63" spans="2:13" x14ac:dyDescent="0.25">
      <c r="D63" s="199">
        <f>D62/5280</f>
        <v>12723.866361742426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B936-EABA-4EF8-AF85-C79FEC4BEF36}">
  <sheetPr codeName="Sheet9"/>
  <dimension ref="A1:U3804"/>
  <sheetViews>
    <sheetView topLeftCell="A235" workbookViewId="0"/>
  </sheetViews>
  <sheetFormatPr defaultColWidth="9.140625" defaultRowHeight="12" x14ac:dyDescent="0.25"/>
  <cols>
    <col min="1" max="1" width="34.140625" style="274" bestFit="1" customWidth="1"/>
    <col min="2" max="2" width="21.5703125" style="274" bestFit="1" customWidth="1"/>
    <col min="3" max="3" width="30.7109375" style="274" bestFit="1" customWidth="1"/>
    <col min="4" max="4" width="10.140625" style="274" bestFit="1" customWidth="1"/>
    <col min="5" max="5" width="6.5703125" style="274" bestFit="1" customWidth="1"/>
    <col min="6" max="6" width="9.140625" style="274" bestFit="1" customWidth="1"/>
    <col min="7" max="7" width="13.5703125" style="276" bestFit="1" customWidth="1"/>
    <col min="8" max="8" width="16" style="276" bestFit="1" customWidth="1"/>
    <col min="9" max="9" width="9.140625" style="274"/>
    <col min="10" max="10" width="13.140625" style="274" bestFit="1" customWidth="1"/>
    <col min="11" max="11" width="9.140625" style="274"/>
    <col min="12" max="12" width="11.28515625" style="274" bestFit="1" customWidth="1"/>
    <col min="13" max="13" width="9.140625" style="274"/>
    <col min="14" max="14" width="14.42578125" style="274" bestFit="1" customWidth="1"/>
    <col min="15" max="15" width="9.140625" style="274"/>
    <col min="16" max="16" width="12.140625" style="274" bestFit="1" customWidth="1"/>
    <col min="17" max="17" width="11.42578125" style="274" bestFit="1" customWidth="1"/>
    <col min="18" max="16384" width="9.140625" style="274"/>
  </cols>
  <sheetData>
    <row r="1" spans="1:21" x14ac:dyDescent="0.25">
      <c r="A1" s="274" t="s">
        <v>577</v>
      </c>
      <c r="B1" s="274" t="s">
        <v>578</v>
      </c>
      <c r="C1" s="274" t="s">
        <v>579</v>
      </c>
      <c r="D1" s="274" t="s">
        <v>580</v>
      </c>
      <c r="E1" s="274" t="s">
        <v>457</v>
      </c>
      <c r="F1" s="274" t="s">
        <v>581</v>
      </c>
      <c r="G1" s="276" t="s">
        <v>582</v>
      </c>
      <c r="H1" s="276" t="s">
        <v>562</v>
      </c>
      <c r="I1" s="274" t="s">
        <v>583</v>
      </c>
      <c r="J1" s="275" t="s">
        <v>584</v>
      </c>
      <c r="L1" s="274" t="s">
        <v>585</v>
      </c>
      <c r="M1" s="274" t="s">
        <v>586</v>
      </c>
    </row>
    <row r="2" spans="1:21" x14ac:dyDescent="0.25">
      <c r="A2" s="274" t="s">
        <v>587</v>
      </c>
      <c r="B2" s="274" t="s">
        <v>588</v>
      </c>
      <c r="C2" s="274" t="s">
        <v>589</v>
      </c>
      <c r="D2" s="274" t="s">
        <v>590</v>
      </c>
      <c r="E2" s="274">
        <v>10</v>
      </c>
      <c r="F2" s="274">
        <v>1997</v>
      </c>
      <c r="G2" s="277">
        <v>12</v>
      </c>
      <c r="H2" s="277">
        <v>630.32000000000005</v>
      </c>
      <c r="I2" s="277">
        <f>INDEX(HWI!$F$6:$I$131,MATCH(F2,HWI!$A$6:$A$131,0),MATCH(D2,HWI!$F$5:$I$5,0))</f>
        <v>2.4124629080118694</v>
      </c>
      <c r="J2" s="277">
        <f t="shared" ref="J2:J65" si="0">I2*H2</f>
        <v>1520.6236201780416</v>
      </c>
      <c r="L2" s="277">
        <f t="shared" ref="L2:L65" si="1">J2/G2</f>
        <v>126.71863501483681</v>
      </c>
    </row>
    <row r="3" spans="1:21" x14ac:dyDescent="0.25">
      <c r="A3" s="274" t="s">
        <v>587</v>
      </c>
      <c r="B3" s="274" t="s">
        <v>588</v>
      </c>
      <c r="C3" s="274" t="s">
        <v>589</v>
      </c>
      <c r="D3" s="274" t="s">
        <v>590</v>
      </c>
      <c r="E3" s="274">
        <v>10</v>
      </c>
      <c r="F3" s="274">
        <v>2013</v>
      </c>
      <c r="G3" s="277">
        <v>118</v>
      </c>
      <c r="H3" s="277">
        <v>1024.46</v>
      </c>
      <c r="I3" s="277">
        <f>INDEX(HWI!$F$6:$I$131,MATCH(F3,HWI!$A$6:$A$131,0),MATCH(D3,HWI!$F$5:$I$5,0))</f>
        <v>1.4931129476584022</v>
      </c>
      <c r="J3" s="277">
        <f t="shared" si="0"/>
        <v>1529.6344903581269</v>
      </c>
      <c r="L3" s="277">
        <f t="shared" si="1"/>
        <v>12.963004155577346</v>
      </c>
    </row>
    <row r="4" spans="1:21" x14ac:dyDescent="0.25">
      <c r="A4" s="274" t="s">
        <v>587</v>
      </c>
      <c r="B4" s="274" t="s">
        <v>588</v>
      </c>
      <c r="C4" s="274" t="s">
        <v>589</v>
      </c>
      <c r="D4" s="274" t="s">
        <v>590</v>
      </c>
      <c r="E4" s="274">
        <v>12</v>
      </c>
      <c r="F4" s="274">
        <v>1996</v>
      </c>
      <c r="G4" s="277">
        <v>798</v>
      </c>
      <c r="H4" s="277">
        <v>104461.12</v>
      </c>
      <c r="I4" s="277">
        <f>INDEX(HWI!$F$6:$I$131,MATCH(F4,HWI!$A$6:$A$131,0),MATCH(D4,HWI!$F$5:$I$5,0))</f>
        <v>2.4673748103186646</v>
      </c>
      <c r="J4" s="277">
        <f t="shared" si="0"/>
        <v>257744.73614567524</v>
      </c>
      <c r="L4" s="277">
        <f t="shared" si="1"/>
        <v>322.98839115999402</v>
      </c>
      <c r="N4" s="278" t="s">
        <v>591</v>
      </c>
      <c r="O4" s="274" t="s">
        <v>592</v>
      </c>
      <c r="P4" s="274" t="s">
        <v>593</v>
      </c>
      <c r="R4" s="274" t="s">
        <v>594</v>
      </c>
    </row>
    <row r="5" spans="1:21" x14ac:dyDescent="0.25">
      <c r="A5" s="274" t="s">
        <v>587</v>
      </c>
      <c r="B5" s="274" t="s">
        <v>588</v>
      </c>
      <c r="C5" s="274" t="s">
        <v>589</v>
      </c>
      <c r="D5" s="274" t="s">
        <v>590</v>
      </c>
      <c r="E5" s="274">
        <v>12</v>
      </c>
      <c r="F5" s="274">
        <v>2010</v>
      </c>
      <c r="G5" s="277">
        <v>1712</v>
      </c>
      <c r="H5" s="277">
        <v>218749.25</v>
      </c>
      <c r="I5" s="277">
        <f>INDEX(HWI!$F$6:$I$131,MATCH(F5,HWI!$A$6:$A$131,0),MATCH(D5,HWI!$F$5:$I$5,0))</f>
        <v>1.6106983655274889</v>
      </c>
      <c r="J5" s="277">
        <f t="shared" si="0"/>
        <v>352339.05943536403</v>
      </c>
      <c r="L5" s="277">
        <f t="shared" si="1"/>
        <v>205.80552537112385</v>
      </c>
      <c r="N5" s="274" t="s">
        <v>595</v>
      </c>
      <c r="O5" s="274">
        <f>COUNTIFS(G$2:G$3802,"&lt;=0")</f>
        <v>6</v>
      </c>
      <c r="P5" s="276">
        <f>SUMIFS(H$2:H$3802,G$2:G$3802,"&lt;=0")</f>
        <v>133828.1</v>
      </c>
      <c r="Q5" s="279">
        <f>P5/$H$3803</f>
        <v>4.3094258935809851E-5</v>
      </c>
    </row>
    <row r="6" spans="1:21" x14ac:dyDescent="0.25">
      <c r="A6" s="274" t="s">
        <v>587</v>
      </c>
      <c r="B6" s="274" t="s">
        <v>588</v>
      </c>
      <c r="C6" s="274" t="s">
        <v>589</v>
      </c>
      <c r="D6" s="274" t="s">
        <v>590</v>
      </c>
      <c r="E6" s="274">
        <v>12</v>
      </c>
      <c r="F6" s="274">
        <v>2013</v>
      </c>
      <c r="G6" s="277">
        <v>9</v>
      </c>
      <c r="H6" s="277">
        <v>45</v>
      </c>
      <c r="I6" s="277">
        <f>INDEX(HWI!$F$6:$I$131,MATCH(F6,HWI!$A$6:$A$131,0),MATCH(D6,HWI!$F$5:$I$5,0))</f>
        <v>1.4931129476584022</v>
      </c>
      <c r="J6" s="277">
        <f t="shared" si="0"/>
        <v>67.190082644628092</v>
      </c>
      <c r="L6" s="277">
        <f t="shared" si="1"/>
        <v>7.4655647382920103</v>
      </c>
      <c r="N6" s="274" t="s">
        <v>596</v>
      </c>
      <c r="O6" s="274">
        <f>COUNTIFS(H$2:H$3802,"&lt;=0")</f>
        <v>1</v>
      </c>
      <c r="P6" s="276">
        <f>SUMIFS(H$2:H$3802,H$2:H$3802,"&lt;=0")</f>
        <v>-92329.13</v>
      </c>
      <c r="Q6" s="279">
        <f>P6/$H$3803</f>
        <v>-2.9731091120161232E-5</v>
      </c>
      <c r="R6" s="277">
        <f>SUMIFS(G$2:G$3802,H$2:H$3802,"&lt;=0")</f>
        <v>92</v>
      </c>
    </row>
    <row r="7" spans="1:21" x14ac:dyDescent="0.25">
      <c r="A7" s="274" t="s">
        <v>587</v>
      </c>
      <c r="B7" s="274" t="s">
        <v>588</v>
      </c>
      <c r="C7" s="274" t="s">
        <v>589</v>
      </c>
      <c r="D7" s="274" t="s">
        <v>590</v>
      </c>
      <c r="E7" s="274">
        <v>12</v>
      </c>
      <c r="F7" s="274">
        <v>2014</v>
      </c>
      <c r="G7" s="277">
        <v>522</v>
      </c>
      <c r="H7" s="277">
        <v>2959.32</v>
      </c>
      <c r="I7" s="277">
        <f>INDEX(HWI!$F$6:$I$131,MATCH(F7,HWI!$A$6:$A$131,0),MATCH(D7,HWI!$F$5:$I$5,0))</f>
        <v>1.4768392370572208</v>
      </c>
      <c r="J7" s="277">
        <f t="shared" si="0"/>
        <v>4370.4398910081745</v>
      </c>
      <c r="L7" s="277">
        <f t="shared" si="1"/>
        <v>8.3724902126593381</v>
      </c>
      <c r="N7" s="274" t="s">
        <v>597</v>
      </c>
    </row>
    <row r="8" spans="1:21" x14ac:dyDescent="0.25">
      <c r="A8" s="274" t="s">
        <v>587</v>
      </c>
      <c r="B8" s="274" t="s">
        <v>588</v>
      </c>
      <c r="C8" s="274" t="s">
        <v>589</v>
      </c>
      <c r="D8" s="274" t="s">
        <v>590</v>
      </c>
      <c r="E8" s="274">
        <v>12</v>
      </c>
      <c r="F8" s="274">
        <v>2015</v>
      </c>
      <c r="G8" s="277">
        <v>127</v>
      </c>
      <c r="H8" s="277">
        <v>1850.97</v>
      </c>
      <c r="I8" s="277">
        <f>INDEX(HWI!$F$6:$I$131,MATCH(F8,HWI!$A$6:$A$131,0),MATCH(D8,HWI!$F$5:$I$5,0))</f>
        <v>1.4550335570469799</v>
      </c>
      <c r="J8" s="277">
        <f t="shared" si="0"/>
        <v>2693.2234630872485</v>
      </c>
      <c r="L8" s="277">
        <f t="shared" si="1"/>
        <v>21.206483961316916</v>
      </c>
      <c r="N8" s="274" t="s">
        <v>598</v>
      </c>
      <c r="O8" s="274">
        <f>COUNTIFS($F$2:$F$3802,"&lt;1962",$D$2:$D$3802,"Plastic")</f>
        <v>39</v>
      </c>
      <c r="P8" s="276">
        <f>SUMIFS(H$2:H$3802,$F$2:$F$3802,"&lt;"&amp;$T8,$D$2:$D$3802,$U8)</f>
        <v>24203.879999999997</v>
      </c>
      <c r="Q8" s="279">
        <f>P8/SUMIFS($H$2:$H$3802,$D$2:$D$3802,$U8)</f>
        <v>9.0205602562960917E-6</v>
      </c>
      <c r="R8" s="276">
        <f>SUMIFS(G$2:G$3802,$F$2:$F$3802,"&lt;"&amp;$T8,$D$2:$D$3802,$U8)</f>
        <v>55267.13</v>
      </c>
      <c r="S8" s="279">
        <f>R8/SUMIFS($G$2:$G$3802,$D$2:$D$3802,$U8)</f>
        <v>1.4219045968517636E-3</v>
      </c>
      <c r="T8" s="274">
        <v>1962</v>
      </c>
      <c r="U8" s="274" t="s">
        <v>528</v>
      </c>
    </row>
    <row r="9" spans="1:21" x14ac:dyDescent="0.25">
      <c r="A9" s="274" t="s">
        <v>587</v>
      </c>
      <c r="B9" s="274" t="s">
        <v>588</v>
      </c>
      <c r="C9" s="274" t="s">
        <v>589</v>
      </c>
      <c r="D9" s="274" t="s">
        <v>590</v>
      </c>
      <c r="E9" s="274">
        <v>12</v>
      </c>
      <c r="F9" s="274">
        <v>2021</v>
      </c>
      <c r="G9" s="277">
        <v>5</v>
      </c>
      <c r="H9" s="277">
        <v>5339.25</v>
      </c>
      <c r="I9" s="277">
        <f>INDEX(HWI!$F$6:$I$131,MATCH(F9,HWI!$A$6:$A$131,0),MATCH(D9,HWI!$F$5:$I$5,0))</f>
        <v>1.2445464982778416</v>
      </c>
      <c r="J9" s="277">
        <f t="shared" si="0"/>
        <v>6644.9448909299654</v>
      </c>
      <c r="L9" s="277">
        <f t="shared" si="1"/>
        <v>1328.9889781859931</v>
      </c>
      <c r="N9" s="274" t="s">
        <v>599</v>
      </c>
      <c r="O9" s="274">
        <f>COUNTIFS($F$2:$F$3802,"&lt;1912",$D$2:$D$3802,"Steel")</f>
        <v>236</v>
      </c>
      <c r="P9" s="276">
        <f>SUMIFS(H$2:H$3802,$F$2:$F$3802,"&lt;"&amp;$T9,$D$2:$D$3802,$U9)</f>
        <v>72110.279999999984</v>
      </c>
      <c r="Q9" s="279">
        <f>P9/SUMIFS($H$2:$H$3802,$D$2:$D$3802,$U9)</f>
        <v>1.7118274996325426E-4</v>
      </c>
      <c r="R9" s="276">
        <f>SUMIFS(G$2:G$3802,$F$2:$F$3802,"&lt;"&amp;$T9,$D$2:$D$3802,$U9)</f>
        <v>125953.39</v>
      </c>
      <c r="S9" s="279">
        <f>R9/SUMIFS($G$2:$G$3802,$D$2:$D$3802,$U9)</f>
        <v>4.4633544779547818E-3</v>
      </c>
      <c r="T9" s="274">
        <v>1900</v>
      </c>
      <c r="U9" s="274" t="s">
        <v>529</v>
      </c>
    </row>
    <row r="10" spans="1:21" x14ac:dyDescent="0.25">
      <c r="A10" s="274" t="s">
        <v>587</v>
      </c>
      <c r="B10" s="274" t="s">
        <v>588</v>
      </c>
      <c r="C10" s="274" t="s">
        <v>589</v>
      </c>
      <c r="D10" s="274" t="s">
        <v>590</v>
      </c>
      <c r="E10" s="274">
        <v>12</v>
      </c>
      <c r="F10" s="274">
        <v>2023</v>
      </c>
      <c r="G10" s="277">
        <v>4</v>
      </c>
      <c r="H10" s="277">
        <v>469.1</v>
      </c>
      <c r="I10" s="277">
        <f>INDEX(HWI!$F$6:$I$131,MATCH(F10,HWI!$A$6:$A$131,0),MATCH(D10,HWI!$F$5:$I$5,0))</f>
        <v>1.069033530571992</v>
      </c>
      <c r="J10" s="277">
        <f t="shared" si="0"/>
        <v>501.48362919132148</v>
      </c>
      <c r="L10" s="277">
        <f t="shared" si="1"/>
        <v>125.37090729783037</v>
      </c>
      <c r="N10" s="274" t="s">
        <v>600</v>
      </c>
      <c r="O10" s="274">
        <f>COUNTIFS($F$2:$F$3802,"&lt;1912",$D$2:$D$3802,"Cast Iron")</f>
        <v>60</v>
      </c>
      <c r="P10" s="276">
        <f>SUMIFS(H$2:H$3802,$F$2:$F$3802,"&lt;"&amp;$T10,$D$2:$D$3802,$U10)</f>
        <v>0</v>
      </c>
      <c r="Q10" s="279">
        <f>P10/SUMIFS($H$2:$H$3802,$D$2:$D$3802,$U10)</f>
        <v>0</v>
      </c>
      <c r="R10" s="276">
        <f>SUMIFS(G$2:G$3802,$F$2:$F$3802,"&lt;"&amp;$T10,$D$2:$D$3802,$U10)</f>
        <v>0</v>
      </c>
      <c r="S10" s="279">
        <f>R10/SUMIFS($G$2:$G$3802,$D$2:$D$3802,$U10)</f>
        <v>0</v>
      </c>
      <c r="T10" s="274">
        <v>1900</v>
      </c>
      <c r="U10" s="274" t="s">
        <v>575</v>
      </c>
    </row>
    <row r="11" spans="1:21" x14ac:dyDescent="0.25">
      <c r="A11" s="274" t="s">
        <v>587</v>
      </c>
      <c r="B11" s="274" t="s">
        <v>588</v>
      </c>
      <c r="C11" s="274" t="s">
        <v>589</v>
      </c>
      <c r="D11" s="274" t="s">
        <v>590</v>
      </c>
      <c r="E11" s="274">
        <v>2</v>
      </c>
      <c r="F11" s="274">
        <v>1971</v>
      </c>
      <c r="G11" s="277">
        <v>135</v>
      </c>
      <c r="H11" s="277">
        <v>246.87</v>
      </c>
      <c r="I11" s="277">
        <f>INDEX(HWI!$F$6:$I$131,MATCH(F11,HWI!$A$6:$A$131,0),MATCH(D11,HWI!$F$5:$I$5,0))</f>
        <v>8.8369565217391308</v>
      </c>
      <c r="J11" s="277">
        <f t="shared" si="0"/>
        <v>2181.5794565217393</v>
      </c>
      <c r="L11" s="277">
        <f t="shared" si="1"/>
        <v>16.159847826086956</v>
      </c>
      <c r="N11" s="274" t="s">
        <v>574</v>
      </c>
      <c r="O11" s="274">
        <f>COUNTIFS($F$2:$F$3802,"&lt;1912",$D$2:$D$3802,"Iron")</f>
        <v>18</v>
      </c>
      <c r="P11" s="276">
        <f>SUMIFS(H$2:H$3802,$F$2:$F$3802,"&lt;"&amp;$T11,$D$2:$D$3802,$U11)</f>
        <v>0</v>
      </c>
      <c r="Q11" s="279">
        <f>P11/SUMIFS($H$2:$H$3802,$D$2:$D$3802,$U11)</f>
        <v>0</v>
      </c>
      <c r="R11" s="276">
        <f>SUMIFS(G$2:G$3802,$F$2:$F$3802,"&lt;"&amp;$T11,$D$2:$D$3802,$U11)</f>
        <v>0</v>
      </c>
      <c r="S11" s="279">
        <f>R11/SUMIFS($G$2:$G$3802,$D$2:$D$3802,$U11)</f>
        <v>0</v>
      </c>
      <c r="T11" s="274">
        <v>1900</v>
      </c>
      <c r="U11" s="274" t="s">
        <v>574</v>
      </c>
    </row>
    <row r="12" spans="1:21" x14ac:dyDescent="0.25">
      <c r="A12" s="274" t="s">
        <v>587</v>
      </c>
      <c r="B12" s="274" t="s">
        <v>588</v>
      </c>
      <c r="C12" s="274" t="s">
        <v>589</v>
      </c>
      <c r="D12" s="274" t="s">
        <v>590</v>
      </c>
      <c r="E12" s="274">
        <v>2</v>
      </c>
      <c r="F12" s="274">
        <v>1973</v>
      </c>
      <c r="G12" s="277">
        <v>1587</v>
      </c>
      <c r="H12" s="277">
        <v>2584.81</v>
      </c>
      <c r="I12" s="277">
        <f>INDEX(HWI!$F$6:$I$131,MATCH(F12,HWI!$A$6:$A$131,0),MATCH(D12,HWI!$F$5:$I$5,0))</f>
        <v>8.1300000000000008</v>
      </c>
      <c r="J12" s="277">
        <f t="shared" si="0"/>
        <v>21014.505300000001</v>
      </c>
      <c r="L12" s="277">
        <f t="shared" si="1"/>
        <v>13.241654253308129</v>
      </c>
    </row>
    <row r="13" spans="1:21" x14ac:dyDescent="0.25">
      <c r="A13" s="274" t="s">
        <v>587</v>
      </c>
      <c r="B13" s="274" t="s">
        <v>588</v>
      </c>
      <c r="C13" s="274" t="s">
        <v>589</v>
      </c>
      <c r="D13" s="274" t="s">
        <v>590</v>
      </c>
      <c r="E13" s="274">
        <v>2</v>
      </c>
      <c r="F13" s="274">
        <v>1974</v>
      </c>
      <c r="G13" s="277">
        <v>4880</v>
      </c>
      <c r="H13" s="277">
        <v>13325.39</v>
      </c>
      <c r="I13" s="277">
        <f>INDEX(HWI!$F$6:$I$131,MATCH(F13,HWI!$A$6:$A$131,0),MATCH(D13,HWI!$F$5:$I$5,0))</f>
        <v>7.2589285714285712</v>
      </c>
      <c r="J13" s="277">
        <f t="shared" si="0"/>
        <v>96728.054196428566</v>
      </c>
      <c r="L13" s="277">
        <f t="shared" si="1"/>
        <v>19.821322581235361</v>
      </c>
      <c r="N13" s="274" t="s">
        <v>601</v>
      </c>
      <c r="O13" s="274">
        <f>COUNTIFS(J$2:J$3802,"&lt;=100")</f>
        <v>55</v>
      </c>
      <c r="P13" s="276">
        <f>SUMIFS(J$2:J$3802,J$2:J$3802,"&lt;=100")</f>
        <v>-153653.49215227677</v>
      </c>
    </row>
    <row r="14" spans="1:21" x14ac:dyDescent="0.25">
      <c r="A14" s="274" t="s">
        <v>587</v>
      </c>
      <c r="B14" s="274" t="s">
        <v>588</v>
      </c>
      <c r="C14" s="274" t="s">
        <v>589</v>
      </c>
      <c r="D14" s="274" t="s">
        <v>590</v>
      </c>
      <c r="E14" s="274">
        <v>2</v>
      </c>
      <c r="F14" s="274">
        <v>1975</v>
      </c>
      <c r="G14" s="277">
        <v>3367</v>
      </c>
      <c r="H14" s="277">
        <v>15153.92</v>
      </c>
      <c r="I14" s="277">
        <f>INDEX(HWI!$F$6:$I$131,MATCH(F14,HWI!$A$6:$A$131,0),MATCH(D14,HWI!$F$5:$I$5,0))</f>
        <v>6.4015748031496065</v>
      </c>
      <c r="J14" s="277">
        <f t="shared" si="0"/>
        <v>97008.952440944879</v>
      </c>
      <c r="L14" s="277">
        <f t="shared" si="1"/>
        <v>28.811687686648316</v>
      </c>
      <c r="N14" s="274" t="s">
        <v>602</v>
      </c>
      <c r="O14" s="274">
        <f>COUNTIFS(L$2:L$3802,"&lt;=1")</f>
        <v>50</v>
      </c>
      <c r="P14" s="276">
        <f>SUMIFS(J$2:J$3802,L$2:L$3802,"&lt;=1")</f>
        <v>-153879.3866901377</v>
      </c>
    </row>
    <row r="15" spans="1:21" x14ac:dyDescent="0.25">
      <c r="A15" s="274" t="s">
        <v>587</v>
      </c>
      <c r="B15" s="274" t="s">
        <v>588</v>
      </c>
      <c r="C15" s="274" t="s">
        <v>589</v>
      </c>
      <c r="D15" s="274" t="s">
        <v>590</v>
      </c>
      <c r="E15" s="274">
        <v>2</v>
      </c>
      <c r="F15" s="274">
        <v>1976</v>
      </c>
      <c r="G15" s="277">
        <v>7386</v>
      </c>
      <c r="H15" s="277">
        <v>23799.100000000002</v>
      </c>
      <c r="I15" s="277">
        <f>INDEX(HWI!$F$6:$I$131,MATCH(F15,HWI!$A$6:$A$131,0),MATCH(D15,HWI!$F$5:$I$5,0))</f>
        <v>6.0222222222222221</v>
      </c>
      <c r="J15" s="277">
        <f t="shared" si="0"/>
        <v>143323.46888888889</v>
      </c>
      <c r="L15" s="277">
        <f t="shared" si="1"/>
        <v>19.404748021782954</v>
      </c>
      <c r="P15" s="276"/>
    </row>
    <row r="16" spans="1:21" x14ac:dyDescent="0.25">
      <c r="A16" s="274" t="s">
        <v>587</v>
      </c>
      <c r="B16" s="274" t="s">
        <v>588</v>
      </c>
      <c r="C16" s="274" t="s">
        <v>589</v>
      </c>
      <c r="D16" s="274" t="s">
        <v>590</v>
      </c>
      <c r="E16" s="274">
        <v>2</v>
      </c>
      <c r="F16" s="274">
        <v>1977</v>
      </c>
      <c r="G16" s="277">
        <v>28098</v>
      </c>
      <c r="H16" s="277">
        <v>83953.790000000008</v>
      </c>
      <c r="I16" s="277">
        <f>INDEX(HWI!$F$6:$I$131,MATCH(F16,HWI!$A$6:$A$131,0),MATCH(D16,HWI!$F$5:$I$5,0))</f>
        <v>5.645833333333333</v>
      </c>
      <c r="J16" s="277">
        <f t="shared" si="0"/>
        <v>473989.1060416667</v>
      </c>
      <c r="L16" s="277">
        <f t="shared" si="1"/>
        <v>16.869140367345246</v>
      </c>
    </row>
    <row r="17" spans="1:12" x14ac:dyDescent="0.25">
      <c r="A17" s="274" t="s">
        <v>587</v>
      </c>
      <c r="B17" s="274" t="s">
        <v>588</v>
      </c>
      <c r="C17" s="274" t="s">
        <v>589</v>
      </c>
      <c r="D17" s="274" t="s">
        <v>590</v>
      </c>
      <c r="E17" s="274">
        <v>2</v>
      </c>
      <c r="F17" s="274">
        <v>1978</v>
      </c>
      <c r="G17" s="277">
        <v>21002</v>
      </c>
      <c r="H17" s="277">
        <v>73639.009999999995</v>
      </c>
      <c r="I17" s="277">
        <f>INDEX(HWI!$F$6:$I$131,MATCH(F17,HWI!$A$6:$A$131,0),MATCH(D17,HWI!$F$5:$I$5,0))</f>
        <v>5.279220779220779</v>
      </c>
      <c r="J17" s="277">
        <f t="shared" si="0"/>
        <v>388756.59175324673</v>
      </c>
      <c r="L17" s="277">
        <f t="shared" si="1"/>
        <v>18.510455754368476</v>
      </c>
    </row>
    <row r="18" spans="1:12" x14ac:dyDescent="0.25">
      <c r="A18" s="274" t="s">
        <v>587</v>
      </c>
      <c r="B18" s="274" t="s">
        <v>588</v>
      </c>
      <c r="C18" s="274" t="s">
        <v>589</v>
      </c>
      <c r="D18" s="274" t="s">
        <v>590</v>
      </c>
      <c r="E18" s="274">
        <v>2</v>
      </c>
      <c r="F18" s="274">
        <v>1979</v>
      </c>
      <c r="G18" s="277">
        <v>10536</v>
      </c>
      <c r="H18" s="277">
        <v>40012.61</v>
      </c>
      <c r="I18" s="277">
        <f>INDEX(HWI!$F$6:$I$131,MATCH(F18,HWI!$A$6:$A$131,0),MATCH(D18,HWI!$F$5:$I$5,0))</f>
        <v>4.8392857142857144</v>
      </c>
      <c r="J18" s="277">
        <f t="shared" si="0"/>
        <v>193632.45196428572</v>
      </c>
      <c r="L18" s="277">
        <f t="shared" si="1"/>
        <v>18.378175015592799</v>
      </c>
    </row>
    <row r="19" spans="1:12" x14ac:dyDescent="0.25">
      <c r="A19" s="274" t="s">
        <v>587</v>
      </c>
      <c r="B19" s="274" t="s">
        <v>588</v>
      </c>
      <c r="C19" s="274" t="s">
        <v>589</v>
      </c>
      <c r="D19" s="274" t="s">
        <v>590</v>
      </c>
      <c r="E19" s="274">
        <v>2</v>
      </c>
      <c r="F19" s="274">
        <v>1980</v>
      </c>
      <c r="G19" s="277">
        <v>8751</v>
      </c>
      <c r="H19" s="277">
        <v>32277.27</v>
      </c>
      <c r="I19" s="277">
        <f>INDEX(HWI!$F$6:$I$131,MATCH(F19,HWI!$A$6:$A$131,0),MATCH(D19,HWI!$F$5:$I$5,0))</f>
        <v>4.3475935828877006</v>
      </c>
      <c r="J19" s="277">
        <f t="shared" si="0"/>
        <v>140328.4519251337</v>
      </c>
      <c r="L19" s="277">
        <f t="shared" si="1"/>
        <v>16.035704710905463</v>
      </c>
    </row>
    <row r="20" spans="1:12" x14ac:dyDescent="0.25">
      <c r="A20" s="274" t="s">
        <v>587</v>
      </c>
      <c r="B20" s="274" t="s">
        <v>588</v>
      </c>
      <c r="C20" s="274" t="s">
        <v>589</v>
      </c>
      <c r="D20" s="274" t="s">
        <v>590</v>
      </c>
      <c r="E20" s="274">
        <v>2</v>
      </c>
      <c r="F20" s="274">
        <v>1981</v>
      </c>
      <c r="G20" s="277">
        <v>8156</v>
      </c>
      <c r="H20" s="277">
        <v>37770.78</v>
      </c>
      <c r="I20" s="277">
        <f>INDEX(HWI!$F$6:$I$131,MATCH(F20,HWI!$A$6:$A$131,0),MATCH(D20,HWI!$F$5:$I$5,0))</f>
        <v>4.0049261083743843</v>
      </c>
      <c r="J20" s="277">
        <f t="shared" si="0"/>
        <v>151269.18295566502</v>
      </c>
      <c r="L20" s="277">
        <f t="shared" si="1"/>
        <v>18.54698172580493</v>
      </c>
    </row>
    <row r="21" spans="1:12" x14ac:dyDescent="0.25">
      <c r="A21" s="274" t="s">
        <v>587</v>
      </c>
      <c r="B21" s="274" t="s">
        <v>588</v>
      </c>
      <c r="C21" s="274" t="s">
        <v>589</v>
      </c>
      <c r="D21" s="274" t="s">
        <v>590</v>
      </c>
      <c r="E21" s="274">
        <v>2</v>
      </c>
      <c r="F21" s="274">
        <v>1982</v>
      </c>
      <c r="G21" s="277">
        <v>8453</v>
      </c>
      <c r="H21" s="277">
        <v>40961.020000000004</v>
      </c>
      <c r="I21" s="277">
        <f>INDEX(HWI!$F$6:$I$131,MATCH(F21,HWI!$A$6:$A$131,0),MATCH(D21,HWI!$F$5:$I$5,0))</f>
        <v>3.7293577981651378</v>
      </c>
      <c r="J21" s="277">
        <f t="shared" si="0"/>
        <v>152758.29935779818</v>
      </c>
      <c r="L21" s="277">
        <f t="shared" si="1"/>
        <v>18.071489336069821</v>
      </c>
    </row>
    <row r="22" spans="1:12" x14ac:dyDescent="0.25">
      <c r="A22" s="274" t="s">
        <v>587</v>
      </c>
      <c r="B22" s="274" t="s">
        <v>588</v>
      </c>
      <c r="C22" s="274" t="s">
        <v>589</v>
      </c>
      <c r="D22" s="274" t="s">
        <v>590</v>
      </c>
      <c r="E22" s="274">
        <v>2</v>
      </c>
      <c r="F22" s="274">
        <v>1983</v>
      </c>
      <c r="G22" s="277">
        <v>10400</v>
      </c>
      <c r="H22" s="277">
        <v>64798.450000000004</v>
      </c>
      <c r="I22" s="277">
        <f>INDEX(HWI!$F$6:$I$131,MATCH(F22,HWI!$A$6:$A$131,0),MATCH(D22,HWI!$F$5:$I$5,0))</f>
        <v>3.5814977973568283</v>
      </c>
      <c r="J22" s="277">
        <f t="shared" si="0"/>
        <v>232075.50594713658</v>
      </c>
      <c r="L22" s="277">
        <f t="shared" si="1"/>
        <v>22.31495249491698</v>
      </c>
    </row>
    <row r="23" spans="1:12" x14ac:dyDescent="0.25">
      <c r="A23" s="274" t="s">
        <v>587</v>
      </c>
      <c r="B23" s="274" t="s">
        <v>588</v>
      </c>
      <c r="C23" s="274" t="s">
        <v>589</v>
      </c>
      <c r="D23" s="274" t="s">
        <v>590</v>
      </c>
      <c r="E23" s="274">
        <v>2</v>
      </c>
      <c r="F23" s="274">
        <v>1984</v>
      </c>
      <c r="G23" s="277">
        <v>10526</v>
      </c>
      <c r="H23" s="277">
        <v>50558.559999999998</v>
      </c>
      <c r="I23" s="277">
        <f>INDEX(HWI!$F$6:$I$131,MATCH(F23,HWI!$A$6:$A$131,0),MATCH(D23,HWI!$F$5:$I$5,0))</f>
        <v>3.4892703862660945</v>
      </c>
      <c r="J23" s="277">
        <f t="shared" si="0"/>
        <v>176412.48618025752</v>
      </c>
      <c r="L23" s="277">
        <f t="shared" si="1"/>
        <v>16.759688977793797</v>
      </c>
    </row>
    <row r="24" spans="1:12" x14ac:dyDescent="0.25">
      <c r="A24" s="274" t="s">
        <v>587</v>
      </c>
      <c r="B24" s="274" t="s">
        <v>588</v>
      </c>
      <c r="C24" s="274" t="s">
        <v>589</v>
      </c>
      <c r="D24" s="274" t="s">
        <v>590</v>
      </c>
      <c r="E24" s="274">
        <v>2</v>
      </c>
      <c r="F24" s="274">
        <v>1985</v>
      </c>
      <c r="G24" s="277">
        <v>9998</v>
      </c>
      <c r="H24" s="277">
        <v>42725.49</v>
      </c>
      <c r="I24" s="277">
        <f>INDEX(HWI!$F$6:$I$131,MATCH(F24,HWI!$A$6:$A$131,0),MATCH(D24,HWI!$F$5:$I$5,0))</f>
        <v>3.4303797468354431</v>
      </c>
      <c r="J24" s="277">
        <f t="shared" si="0"/>
        <v>146564.65556962026</v>
      </c>
      <c r="L24" s="277">
        <f t="shared" si="1"/>
        <v>14.659397436449316</v>
      </c>
    </row>
    <row r="25" spans="1:12" x14ac:dyDescent="0.25">
      <c r="A25" s="274" t="s">
        <v>587</v>
      </c>
      <c r="B25" s="274" t="s">
        <v>588</v>
      </c>
      <c r="C25" s="274" t="s">
        <v>589</v>
      </c>
      <c r="D25" s="274" t="s">
        <v>590</v>
      </c>
      <c r="E25" s="274">
        <v>2</v>
      </c>
      <c r="F25" s="274">
        <v>1986</v>
      </c>
      <c r="G25" s="277">
        <v>8327</v>
      </c>
      <c r="H25" s="277">
        <v>37794.230000000003</v>
      </c>
      <c r="I25" s="277">
        <f>INDEX(HWI!$F$6:$I$131,MATCH(F25,HWI!$A$6:$A$131,0),MATCH(D25,HWI!$F$5:$I$5,0))</f>
        <v>3.3734439834024896</v>
      </c>
      <c r="J25" s="277">
        <f t="shared" si="0"/>
        <v>127496.71780082988</v>
      </c>
      <c r="L25" s="277">
        <f t="shared" si="1"/>
        <v>15.311242680536793</v>
      </c>
    </row>
    <row r="26" spans="1:12" x14ac:dyDescent="0.25">
      <c r="A26" s="274" t="s">
        <v>587</v>
      </c>
      <c r="B26" s="274" t="s">
        <v>588</v>
      </c>
      <c r="C26" s="274" t="s">
        <v>589</v>
      </c>
      <c r="D26" s="274" t="s">
        <v>590</v>
      </c>
      <c r="E26" s="274">
        <v>2</v>
      </c>
      <c r="F26" s="274">
        <v>1987</v>
      </c>
      <c r="G26" s="277">
        <v>5030</v>
      </c>
      <c r="H26" s="277">
        <v>23755.71</v>
      </c>
      <c r="I26" s="277">
        <f>INDEX(HWI!$F$6:$I$131,MATCH(F26,HWI!$A$6:$A$131,0),MATCH(D26,HWI!$F$5:$I$5,0))</f>
        <v>3.2914979757085021</v>
      </c>
      <c r="J26" s="277">
        <f t="shared" si="0"/>
        <v>78191.871376518218</v>
      </c>
      <c r="L26" s="277">
        <f t="shared" si="1"/>
        <v>15.545103653383343</v>
      </c>
    </row>
    <row r="27" spans="1:12" x14ac:dyDescent="0.25">
      <c r="A27" s="274" t="s">
        <v>587</v>
      </c>
      <c r="B27" s="274" t="s">
        <v>588</v>
      </c>
      <c r="C27" s="274" t="s">
        <v>589</v>
      </c>
      <c r="D27" s="274" t="s">
        <v>590</v>
      </c>
      <c r="E27" s="274">
        <v>2</v>
      </c>
      <c r="F27" s="274">
        <v>1988</v>
      </c>
      <c r="G27" s="277">
        <v>9051</v>
      </c>
      <c r="H27" s="277">
        <v>59757.35</v>
      </c>
      <c r="I27" s="277">
        <f>INDEX(HWI!$F$6:$I$131,MATCH(F27,HWI!$A$6:$A$131,0),MATCH(D27,HWI!$F$5:$I$5,0))</f>
        <v>3.1119617224880383</v>
      </c>
      <c r="J27" s="277">
        <f t="shared" si="0"/>
        <v>185962.58583732057</v>
      </c>
      <c r="L27" s="277">
        <f t="shared" si="1"/>
        <v>20.546081740948026</v>
      </c>
    </row>
    <row r="28" spans="1:12" x14ac:dyDescent="0.25">
      <c r="A28" s="274" t="s">
        <v>587</v>
      </c>
      <c r="B28" s="274" t="s">
        <v>588</v>
      </c>
      <c r="C28" s="274" t="s">
        <v>589</v>
      </c>
      <c r="D28" s="274" t="s">
        <v>590</v>
      </c>
      <c r="E28" s="274">
        <v>2</v>
      </c>
      <c r="F28" s="274">
        <v>1989</v>
      </c>
      <c r="G28" s="277">
        <v>40785</v>
      </c>
      <c r="H28" s="277">
        <v>220491.99</v>
      </c>
      <c r="I28" s="277">
        <f>INDEX(HWI!$F$6:$I$131,MATCH(F28,HWI!$A$6:$A$131,0),MATCH(D28,HWI!$F$5:$I$5,0))</f>
        <v>2.9035714285714285</v>
      </c>
      <c r="J28" s="277">
        <f t="shared" si="0"/>
        <v>640214.24239285709</v>
      </c>
      <c r="L28" s="277">
        <f t="shared" si="1"/>
        <v>15.697296613776071</v>
      </c>
    </row>
    <row r="29" spans="1:12" x14ac:dyDescent="0.25">
      <c r="A29" s="274" t="s">
        <v>587</v>
      </c>
      <c r="B29" s="274" t="s">
        <v>588</v>
      </c>
      <c r="C29" s="274" t="s">
        <v>589</v>
      </c>
      <c r="D29" s="274" t="s">
        <v>590</v>
      </c>
      <c r="E29" s="274">
        <v>2</v>
      </c>
      <c r="F29" s="274">
        <v>1990</v>
      </c>
      <c r="G29" s="277">
        <v>23557</v>
      </c>
      <c r="H29" s="277">
        <v>149316.04</v>
      </c>
      <c r="I29" s="277">
        <f>INDEX(HWI!$F$6:$I$131,MATCH(F29,HWI!$A$6:$A$131,0),MATCH(D29,HWI!$F$5:$I$5,0))</f>
        <v>2.8155844155844156</v>
      </c>
      <c r="J29" s="277">
        <f t="shared" si="0"/>
        <v>420411.91522077925</v>
      </c>
      <c r="L29" s="277">
        <f t="shared" si="1"/>
        <v>17.846581280331929</v>
      </c>
    </row>
    <row r="30" spans="1:12" x14ac:dyDescent="0.25">
      <c r="A30" s="274" t="s">
        <v>587</v>
      </c>
      <c r="B30" s="274" t="s">
        <v>588</v>
      </c>
      <c r="C30" s="274" t="s">
        <v>589</v>
      </c>
      <c r="D30" s="274" t="s">
        <v>590</v>
      </c>
      <c r="E30" s="274">
        <v>2</v>
      </c>
      <c r="F30" s="274">
        <v>1991</v>
      </c>
      <c r="G30" s="277">
        <v>43160</v>
      </c>
      <c r="H30" s="277">
        <v>222282.92</v>
      </c>
      <c r="I30" s="277">
        <f>INDEX(HWI!$F$6:$I$131,MATCH(F30,HWI!$A$6:$A$131,0),MATCH(D30,HWI!$F$5:$I$5,0))</f>
        <v>2.7373737373737375</v>
      </c>
      <c r="J30" s="277">
        <f t="shared" si="0"/>
        <v>608471.42747474753</v>
      </c>
      <c r="L30" s="277">
        <f t="shared" si="1"/>
        <v>14.098040488293501</v>
      </c>
    </row>
    <row r="31" spans="1:12" x14ac:dyDescent="0.25">
      <c r="A31" s="274" t="s">
        <v>587</v>
      </c>
      <c r="B31" s="274" t="s">
        <v>588</v>
      </c>
      <c r="C31" s="274" t="s">
        <v>589</v>
      </c>
      <c r="D31" s="274" t="s">
        <v>590</v>
      </c>
      <c r="E31" s="274">
        <v>2</v>
      </c>
      <c r="F31" s="274">
        <v>1992</v>
      </c>
      <c r="G31" s="277">
        <v>66478</v>
      </c>
      <c r="H31" s="277">
        <v>494875.97000000003</v>
      </c>
      <c r="I31" s="277">
        <f>INDEX(HWI!$F$6:$I$131,MATCH(F31,HWI!$A$6:$A$131,0),MATCH(D31,HWI!$F$5:$I$5,0))</f>
        <v>2.6942833471416736</v>
      </c>
      <c r="J31" s="277">
        <f t="shared" si="0"/>
        <v>1333336.0848715825</v>
      </c>
      <c r="L31" s="277">
        <f t="shared" si="1"/>
        <v>20.056802022798255</v>
      </c>
    </row>
    <row r="32" spans="1:12" x14ac:dyDescent="0.25">
      <c r="A32" s="274" t="s">
        <v>587</v>
      </c>
      <c r="B32" s="274" t="s">
        <v>588</v>
      </c>
      <c r="C32" s="274" t="s">
        <v>589</v>
      </c>
      <c r="D32" s="274" t="s">
        <v>590</v>
      </c>
      <c r="E32" s="274">
        <v>2</v>
      </c>
      <c r="F32" s="274">
        <v>1993</v>
      </c>
      <c r="G32" s="277">
        <v>58447</v>
      </c>
      <c r="H32" s="277">
        <v>412934.04000000004</v>
      </c>
      <c r="I32" s="277">
        <f>INDEX(HWI!$F$6:$I$131,MATCH(F32,HWI!$A$6:$A$131,0),MATCH(D32,HWI!$F$5:$I$5,0))</f>
        <v>2.6225806451612903</v>
      </c>
      <c r="J32" s="277">
        <f t="shared" si="0"/>
        <v>1082952.8210322582</v>
      </c>
      <c r="L32" s="277">
        <f t="shared" si="1"/>
        <v>18.528800811543078</v>
      </c>
    </row>
    <row r="33" spans="1:12" x14ac:dyDescent="0.25">
      <c r="A33" s="274" t="s">
        <v>587</v>
      </c>
      <c r="B33" s="274" t="s">
        <v>588</v>
      </c>
      <c r="C33" s="274" t="s">
        <v>589</v>
      </c>
      <c r="D33" s="274" t="s">
        <v>590</v>
      </c>
      <c r="E33" s="274">
        <v>2</v>
      </c>
      <c r="F33" s="274">
        <v>1994</v>
      </c>
      <c r="G33" s="277">
        <v>41716</v>
      </c>
      <c r="H33" s="277">
        <v>654881.75</v>
      </c>
      <c r="I33" s="277">
        <f>INDEX(HWI!$F$6:$I$131,MATCH(F33,HWI!$A$6:$A$131,0),MATCH(D33,HWI!$F$5:$I$5,0))</f>
        <v>2.5768621236133122</v>
      </c>
      <c r="J33" s="277">
        <f t="shared" si="0"/>
        <v>1687539.9770206022</v>
      </c>
      <c r="L33" s="277">
        <f t="shared" si="1"/>
        <v>40.453063021876552</v>
      </c>
    </row>
    <row r="34" spans="1:12" x14ac:dyDescent="0.25">
      <c r="A34" s="274" t="s">
        <v>587</v>
      </c>
      <c r="B34" s="274" t="s">
        <v>588</v>
      </c>
      <c r="C34" s="274" t="s">
        <v>589</v>
      </c>
      <c r="D34" s="274" t="s">
        <v>590</v>
      </c>
      <c r="E34" s="274">
        <v>2</v>
      </c>
      <c r="F34" s="274">
        <v>1995</v>
      </c>
      <c r="G34" s="277">
        <v>58597</v>
      </c>
      <c r="H34" s="277">
        <v>264659.49</v>
      </c>
      <c r="I34" s="277">
        <f>INDEX(HWI!$F$6:$I$131,MATCH(F34,HWI!$A$6:$A$131,0),MATCH(D34,HWI!$F$5:$I$5,0))</f>
        <v>2.5248447204968945</v>
      </c>
      <c r="J34" s="277">
        <f t="shared" si="0"/>
        <v>668224.11605590058</v>
      </c>
      <c r="L34" s="277">
        <f t="shared" si="1"/>
        <v>11.403725720700729</v>
      </c>
    </row>
    <row r="35" spans="1:12" x14ac:dyDescent="0.25">
      <c r="A35" s="274" t="s">
        <v>587</v>
      </c>
      <c r="B35" s="274" t="s">
        <v>588</v>
      </c>
      <c r="C35" s="274" t="s">
        <v>589</v>
      </c>
      <c r="D35" s="274" t="s">
        <v>590</v>
      </c>
      <c r="E35" s="274">
        <v>2</v>
      </c>
      <c r="F35" s="274">
        <v>1996</v>
      </c>
      <c r="G35" s="277">
        <v>42290</v>
      </c>
      <c r="H35" s="277">
        <v>347818.23</v>
      </c>
      <c r="I35" s="277">
        <f>INDEX(HWI!$F$6:$I$131,MATCH(F35,HWI!$A$6:$A$131,0),MATCH(D35,HWI!$F$5:$I$5,0))</f>
        <v>2.4673748103186646</v>
      </c>
      <c r="J35" s="277">
        <f t="shared" si="0"/>
        <v>858197.93927162362</v>
      </c>
      <c r="L35" s="277">
        <f t="shared" si="1"/>
        <v>20.293164797153551</v>
      </c>
    </row>
    <row r="36" spans="1:12" x14ac:dyDescent="0.25">
      <c r="A36" s="274" t="s">
        <v>587</v>
      </c>
      <c r="B36" s="274" t="s">
        <v>588</v>
      </c>
      <c r="C36" s="274" t="s">
        <v>589</v>
      </c>
      <c r="D36" s="274" t="s">
        <v>590</v>
      </c>
      <c r="E36" s="274">
        <v>2</v>
      </c>
      <c r="F36" s="274">
        <v>1997</v>
      </c>
      <c r="G36" s="277">
        <v>66731</v>
      </c>
      <c r="H36" s="277">
        <v>620531.88</v>
      </c>
      <c r="I36" s="277">
        <f>INDEX(HWI!$F$6:$I$131,MATCH(F36,HWI!$A$6:$A$131,0),MATCH(D36,HWI!$F$5:$I$5,0))</f>
        <v>2.4124629080118694</v>
      </c>
      <c r="J36" s="277">
        <f t="shared" si="0"/>
        <v>1497010.1437388724</v>
      </c>
      <c r="L36" s="277">
        <f t="shared" si="1"/>
        <v>22.433503824892064</v>
      </c>
    </row>
    <row r="37" spans="1:12" x14ac:dyDescent="0.25">
      <c r="A37" s="274" t="s">
        <v>587</v>
      </c>
      <c r="B37" s="274" t="s">
        <v>588</v>
      </c>
      <c r="C37" s="274" t="s">
        <v>589</v>
      </c>
      <c r="D37" s="274" t="s">
        <v>590</v>
      </c>
      <c r="E37" s="274">
        <v>2</v>
      </c>
      <c r="F37" s="274">
        <v>1998</v>
      </c>
      <c r="G37" s="277">
        <v>67071</v>
      </c>
      <c r="H37" s="277">
        <v>546983</v>
      </c>
      <c r="I37" s="277">
        <f>INDEX(HWI!$F$6:$I$131,MATCH(F37,HWI!$A$6:$A$131,0),MATCH(D37,HWI!$F$5:$I$5,0))</f>
        <v>2.3650909090909091</v>
      </c>
      <c r="J37" s="277">
        <f t="shared" si="0"/>
        <v>1293664.5207272728</v>
      </c>
      <c r="L37" s="277">
        <f t="shared" si="1"/>
        <v>19.28798617475918</v>
      </c>
    </row>
    <row r="38" spans="1:12" x14ac:dyDescent="0.25">
      <c r="A38" s="274" t="s">
        <v>587</v>
      </c>
      <c r="B38" s="274" t="s">
        <v>588</v>
      </c>
      <c r="C38" s="274" t="s">
        <v>589</v>
      </c>
      <c r="D38" s="274" t="s">
        <v>590</v>
      </c>
      <c r="E38" s="274">
        <v>2</v>
      </c>
      <c r="F38" s="274">
        <v>1999</v>
      </c>
      <c r="G38" s="277">
        <v>63765</v>
      </c>
      <c r="H38" s="277">
        <v>642797.17000000004</v>
      </c>
      <c r="I38" s="277">
        <f>INDEX(HWI!$F$6:$I$131,MATCH(F38,HWI!$A$6:$A$131,0),MATCH(D38,HWI!$F$5:$I$5,0))</f>
        <v>2.3195435092724681</v>
      </c>
      <c r="J38" s="277">
        <f t="shared" si="0"/>
        <v>1490996.0034522114</v>
      </c>
      <c r="L38" s="277">
        <f t="shared" si="1"/>
        <v>23.38267079827823</v>
      </c>
    </row>
    <row r="39" spans="1:12" x14ac:dyDescent="0.25">
      <c r="A39" s="274" t="s">
        <v>587</v>
      </c>
      <c r="B39" s="274" t="s">
        <v>588</v>
      </c>
      <c r="C39" s="274" t="s">
        <v>589</v>
      </c>
      <c r="D39" s="274" t="s">
        <v>590</v>
      </c>
      <c r="E39" s="274">
        <v>2</v>
      </c>
      <c r="F39" s="274">
        <v>2000</v>
      </c>
      <c r="G39" s="277">
        <v>62039</v>
      </c>
      <c r="H39" s="277">
        <v>564474.48</v>
      </c>
      <c r="I39" s="277">
        <f>INDEX(HWI!$F$6:$I$131,MATCH(F39,HWI!$A$6:$A$131,0),MATCH(D39,HWI!$F$5:$I$5,0))</f>
        <v>2.2709497206703912</v>
      </c>
      <c r="J39" s="277">
        <f t="shared" si="0"/>
        <v>1281893.1626815642</v>
      </c>
      <c r="L39" s="277">
        <f t="shared" si="1"/>
        <v>20.662698668282278</v>
      </c>
    </row>
    <row r="40" spans="1:12" x14ac:dyDescent="0.25">
      <c r="A40" s="274" t="s">
        <v>587</v>
      </c>
      <c r="B40" s="274" t="s">
        <v>588</v>
      </c>
      <c r="C40" s="274" t="s">
        <v>589</v>
      </c>
      <c r="D40" s="274" t="s">
        <v>590</v>
      </c>
      <c r="E40" s="274">
        <v>2</v>
      </c>
      <c r="F40" s="274">
        <v>2001</v>
      </c>
      <c r="G40" s="277">
        <v>36144</v>
      </c>
      <c r="H40" s="277">
        <v>362056.71</v>
      </c>
      <c r="I40" s="277">
        <f>INDEX(HWI!$F$6:$I$131,MATCH(F40,HWI!$A$6:$A$131,0),MATCH(D40,HWI!$F$5:$I$5,0))</f>
        <v>2.2167689161554192</v>
      </c>
      <c r="J40" s="277">
        <f t="shared" si="0"/>
        <v>802596.06061349693</v>
      </c>
      <c r="L40" s="277">
        <f t="shared" si="1"/>
        <v>22.205512965180858</v>
      </c>
    </row>
    <row r="41" spans="1:12" x14ac:dyDescent="0.25">
      <c r="A41" s="274" t="s">
        <v>587</v>
      </c>
      <c r="B41" s="274" t="s">
        <v>588</v>
      </c>
      <c r="C41" s="274" t="s">
        <v>589</v>
      </c>
      <c r="D41" s="274" t="s">
        <v>590</v>
      </c>
      <c r="E41" s="274">
        <v>2</v>
      </c>
      <c r="F41" s="274">
        <v>2002</v>
      </c>
      <c r="G41" s="277">
        <v>58133</v>
      </c>
      <c r="H41" s="277">
        <v>612319.01</v>
      </c>
      <c r="I41" s="277">
        <f>INDEX(HWI!$F$6:$I$131,MATCH(F41,HWI!$A$6:$A$131,0),MATCH(D41,HWI!$F$5:$I$5,0))</f>
        <v>2.1723446893787575</v>
      </c>
      <c r="J41" s="277">
        <f t="shared" si="0"/>
        <v>1330167.9495791583</v>
      </c>
      <c r="L41" s="277">
        <f t="shared" si="1"/>
        <v>22.881460608933967</v>
      </c>
    </row>
    <row r="42" spans="1:12" x14ac:dyDescent="0.25">
      <c r="A42" s="274" t="s">
        <v>587</v>
      </c>
      <c r="B42" s="274" t="s">
        <v>588</v>
      </c>
      <c r="C42" s="274" t="s">
        <v>589</v>
      </c>
      <c r="D42" s="274" t="s">
        <v>590</v>
      </c>
      <c r="E42" s="274">
        <v>2</v>
      </c>
      <c r="F42" s="274">
        <v>2003</v>
      </c>
      <c r="G42" s="277">
        <v>49743</v>
      </c>
      <c r="H42" s="277">
        <v>601193.48</v>
      </c>
      <c r="I42" s="277">
        <f>INDEX(HWI!$F$6:$I$131,MATCH(F42,HWI!$A$6:$A$131,0),MATCH(D42,HWI!$F$5:$I$5,0))</f>
        <v>2.1352593565331581</v>
      </c>
      <c r="J42" s="277">
        <f t="shared" si="0"/>
        <v>1283704.00325673</v>
      </c>
      <c r="L42" s="277">
        <f t="shared" si="1"/>
        <v>25.806726640064532</v>
      </c>
    </row>
    <row r="43" spans="1:12" x14ac:dyDescent="0.25">
      <c r="A43" s="274" t="s">
        <v>587</v>
      </c>
      <c r="B43" s="274" t="s">
        <v>588</v>
      </c>
      <c r="C43" s="274" t="s">
        <v>589</v>
      </c>
      <c r="D43" s="274" t="s">
        <v>590</v>
      </c>
      <c r="E43" s="274">
        <v>2</v>
      </c>
      <c r="F43" s="274">
        <v>2004</v>
      </c>
      <c r="G43" s="277">
        <v>52469</v>
      </c>
      <c r="H43" s="277">
        <v>578575.23</v>
      </c>
      <c r="I43" s="277">
        <f>INDEX(HWI!$F$6:$I$131,MATCH(F43,HWI!$A$6:$A$131,0),MATCH(D43,HWI!$F$5:$I$5,0))</f>
        <v>2.0478589420654911</v>
      </c>
      <c r="J43" s="277">
        <f t="shared" si="0"/>
        <v>1184840.4584130982</v>
      </c>
      <c r="L43" s="277">
        <f t="shared" si="1"/>
        <v>22.581723654216741</v>
      </c>
    </row>
    <row r="44" spans="1:12" x14ac:dyDescent="0.25">
      <c r="A44" s="274" t="s">
        <v>587</v>
      </c>
      <c r="B44" s="274" t="s">
        <v>588</v>
      </c>
      <c r="C44" s="274" t="s">
        <v>589</v>
      </c>
      <c r="D44" s="274" t="s">
        <v>590</v>
      </c>
      <c r="E44" s="274">
        <v>2</v>
      </c>
      <c r="F44" s="274">
        <v>2005</v>
      </c>
      <c r="G44" s="277">
        <v>53516</v>
      </c>
      <c r="H44" s="277">
        <v>624253.78</v>
      </c>
      <c r="I44" s="277">
        <f>INDEX(HWI!$F$6:$I$131,MATCH(F44,HWI!$A$6:$A$131,0),MATCH(D44,HWI!$F$5:$I$5,0))</f>
        <v>1.9288256227758007</v>
      </c>
      <c r="J44" s="277">
        <f t="shared" si="0"/>
        <v>1204076.6859786478</v>
      </c>
      <c r="L44" s="277">
        <f t="shared" si="1"/>
        <v>22.499377494182074</v>
      </c>
    </row>
    <row r="45" spans="1:12" x14ac:dyDescent="0.25">
      <c r="A45" s="274" t="s">
        <v>587</v>
      </c>
      <c r="B45" s="274" t="s">
        <v>588</v>
      </c>
      <c r="C45" s="274" t="s">
        <v>589</v>
      </c>
      <c r="D45" s="274" t="s">
        <v>590</v>
      </c>
      <c r="E45" s="274">
        <v>2</v>
      </c>
      <c r="F45" s="274">
        <v>2006</v>
      </c>
      <c r="G45" s="277">
        <v>44742</v>
      </c>
      <c r="H45" s="277">
        <v>544089.77</v>
      </c>
      <c r="I45" s="277">
        <f>INDEX(HWI!$F$6:$I$131,MATCH(F45,HWI!$A$6:$A$131,0),MATCH(D45,HWI!$F$5:$I$5,0))</f>
        <v>1.8341793570219966</v>
      </c>
      <c r="J45" s="277">
        <f t="shared" si="0"/>
        <v>997958.22450084612</v>
      </c>
      <c r="L45" s="277">
        <f t="shared" si="1"/>
        <v>22.304729884691032</v>
      </c>
    </row>
    <row r="46" spans="1:12" x14ac:dyDescent="0.25">
      <c r="A46" s="274" t="s">
        <v>587</v>
      </c>
      <c r="B46" s="274" t="s">
        <v>588</v>
      </c>
      <c r="C46" s="274" t="s">
        <v>589</v>
      </c>
      <c r="D46" s="274" t="s">
        <v>590</v>
      </c>
      <c r="E46" s="274">
        <v>2</v>
      </c>
      <c r="F46" s="274">
        <v>2007</v>
      </c>
      <c r="G46" s="277">
        <v>37664</v>
      </c>
      <c r="H46" s="277">
        <v>591517.41</v>
      </c>
      <c r="I46" s="277">
        <f>INDEX(HWI!$F$6:$I$131,MATCH(F46,HWI!$A$6:$A$131,0),MATCH(D46,HWI!$F$5:$I$5,0))</f>
        <v>1.7398645022217842</v>
      </c>
      <c r="J46" s="277">
        <f t="shared" si="0"/>
        <v>1029160.1441051691</v>
      </c>
      <c r="L46" s="277">
        <f t="shared" si="1"/>
        <v>27.32477018121201</v>
      </c>
    </row>
    <row r="47" spans="1:12" x14ac:dyDescent="0.25">
      <c r="A47" s="274" t="s">
        <v>587</v>
      </c>
      <c r="B47" s="274" t="s">
        <v>588</v>
      </c>
      <c r="C47" s="274" t="s">
        <v>589</v>
      </c>
      <c r="D47" s="274" t="s">
        <v>590</v>
      </c>
      <c r="E47" s="274">
        <v>2</v>
      </c>
      <c r="F47" s="274">
        <v>2008</v>
      </c>
      <c r="G47" s="277">
        <v>47171</v>
      </c>
      <c r="H47" s="277">
        <v>786033.26</v>
      </c>
      <c r="I47" s="277">
        <f>INDEX(HWI!$F$6:$I$131,MATCH(F47,HWI!$A$6:$A$131,0),MATCH(D47,HWI!$F$5:$I$5,0))</f>
        <v>1.65412004069176</v>
      </c>
      <c r="J47" s="277">
        <f t="shared" si="0"/>
        <v>1300193.3680162767</v>
      </c>
      <c r="L47" s="277">
        <f t="shared" si="1"/>
        <v>27.563404804144003</v>
      </c>
    </row>
    <row r="48" spans="1:12" x14ac:dyDescent="0.25">
      <c r="A48" s="274" t="s">
        <v>587</v>
      </c>
      <c r="B48" s="274" t="s">
        <v>588</v>
      </c>
      <c r="C48" s="274" t="s">
        <v>589</v>
      </c>
      <c r="D48" s="274" t="s">
        <v>590</v>
      </c>
      <c r="E48" s="274">
        <v>2</v>
      </c>
      <c r="F48" s="274">
        <v>2009</v>
      </c>
      <c r="G48" s="277">
        <v>32550</v>
      </c>
      <c r="H48" s="277">
        <v>523459.23000000004</v>
      </c>
      <c r="I48" s="277">
        <f>INDEX(HWI!$F$6:$I$131,MATCH(F48,HWI!$A$6:$A$131,0),MATCH(D48,HWI!$F$5:$I$5,0))</f>
        <v>1.587890625</v>
      </c>
      <c r="J48" s="277">
        <f t="shared" si="0"/>
        <v>831196.00388671877</v>
      </c>
      <c r="L48" s="277">
        <f t="shared" si="1"/>
        <v>25.535975541834677</v>
      </c>
    </row>
    <row r="49" spans="1:12" x14ac:dyDescent="0.25">
      <c r="A49" s="274" t="s">
        <v>587</v>
      </c>
      <c r="B49" s="274" t="s">
        <v>588</v>
      </c>
      <c r="C49" s="274" t="s">
        <v>589</v>
      </c>
      <c r="D49" s="274" t="s">
        <v>590</v>
      </c>
      <c r="E49" s="274">
        <v>2</v>
      </c>
      <c r="F49" s="274">
        <v>2010</v>
      </c>
      <c r="G49" s="277">
        <v>19031</v>
      </c>
      <c r="H49" s="277">
        <v>322596.10000000003</v>
      </c>
      <c r="I49" s="277">
        <f>INDEX(HWI!$F$6:$I$131,MATCH(F49,HWI!$A$6:$A$131,0),MATCH(D49,HWI!$F$5:$I$5,0))</f>
        <v>1.6106983655274889</v>
      </c>
      <c r="J49" s="277">
        <f t="shared" si="0"/>
        <v>519605.0109955424</v>
      </c>
      <c r="L49" s="277">
        <f t="shared" si="1"/>
        <v>27.303085018945005</v>
      </c>
    </row>
    <row r="50" spans="1:12" x14ac:dyDescent="0.25">
      <c r="A50" s="274" t="s">
        <v>587</v>
      </c>
      <c r="B50" s="274" t="s">
        <v>588</v>
      </c>
      <c r="C50" s="274" t="s">
        <v>589</v>
      </c>
      <c r="D50" s="274" t="s">
        <v>590</v>
      </c>
      <c r="E50" s="274">
        <v>2</v>
      </c>
      <c r="F50" s="274">
        <v>2011</v>
      </c>
      <c r="G50" s="277">
        <v>19397</v>
      </c>
      <c r="H50" s="277">
        <v>339173.96</v>
      </c>
      <c r="I50" s="277">
        <f>INDEX(HWI!$F$6:$I$131,MATCH(F50,HWI!$A$6:$A$131,0),MATCH(D50,HWI!$F$5:$I$5,0))</f>
        <v>1.5582175371346429</v>
      </c>
      <c r="J50" s="277">
        <f t="shared" si="0"/>
        <v>528506.81261140399</v>
      </c>
      <c r="L50" s="277">
        <f t="shared" si="1"/>
        <v>27.246832634500386</v>
      </c>
    </row>
    <row r="51" spans="1:12" x14ac:dyDescent="0.25">
      <c r="A51" s="274" t="s">
        <v>587</v>
      </c>
      <c r="B51" s="274" t="s">
        <v>588</v>
      </c>
      <c r="C51" s="274" t="s">
        <v>589</v>
      </c>
      <c r="D51" s="274" t="s">
        <v>590</v>
      </c>
      <c r="E51" s="274">
        <v>2</v>
      </c>
      <c r="F51" s="274">
        <v>2012</v>
      </c>
      <c r="G51" s="277">
        <v>23281</v>
      </c>
      <c r="H51" s="277">
        <v>538563.44999999995</v>
      </c>
      <c r="I51" s="277">
        <f>INDEX(HWI!$F$6:$I$131,MATCH(F51,HWI!$A$6:$A$131,0),MATCH(D51,HWI!$F$5:$I$5,0))</f>
        <v>1.5027726432532347</v>
      </c>
      <c r="J51" s="277">
        <f t="shared" si="0"/>
        <v>809338.41931608121</v>
      </c>
      <c r="L51" s="277">
        <f t="shared" si="1"/>
        <v>34.763902723941463</v>
      </c>
    </row>
    <row r="52" spans="1:12" x14ac:dyDescent="0.25">
      <c r="A52" s="274" t="s">
        <v>587</v>
      </c>
      <c r="B52" s="274" t="s">
        <v>588</v>
      </c>
      <c r="C52" s="274" t="s">
        <v>589</v>
      </c>
      <c r="D52" s="274" t="s">
        <v>590</v>
      </c>
      <c r="E52" s="274">
        <v>2</v>
      </c>
      <c r="F52" s="274">
        <v>2013</v>
      </c>
      <c r="G52" s="277">
        <v>33092</v>
      </c>
      <c r="H52" s="277">
        <v>530284.26</v>
      </c>
      <c r="I52" s="277">
        <f>INDEX(HWI!$F$6:$I$131,MATCH(F52,HWI!$A$6:$A$131,0),MATCH(D52,HWI!$F$5:$I$5,0))</f>
        <v>1.4931129476584022</v>
      </c>
      <c r="J52" s="277">
        <f t="shared" si="0"/>
        <v>791774.29454545456</v>
      </c>
      <c r="L52" s="277">
        <f t="shared" si="1"/>
        <v>23.926456380558882</v>
      </c>
    </row>
    <row r="53" spans="1:12" x14ac:dyDescent="0.25">
      <c r="A53" s="274" t="s">
        <v>587</v>
      </c>
      <c r="B53" s="274" t="s">
        <v>588</v>
      </c>
      <c r="C53" s="274" t="s">
        <v>589</v>
      </c>
      <c r="D53" s="274" t="s">
        <v>590</v>
      </c>
      <c r="E53" s="274">
        <v>2</v>
      </c>
      <c r="F53" s="274">
        <v>2014</v>
      </c>
      <c r="G53" s="277">
        <v>11728</v>
      </c>
      <c r="H53" s="277">
        <v>346744.19</v>
      </c>
      <c r="I53" s="277">
        <f>INDEX(HWI!$F$6:$I$131,MATCH(F53,HWI!$A$6:$A$131,0),MATCH(D53,HWI!$F$5:$I$5,0))</f>
        <v>1.4768392370572208</v>
      </c>
      <c r="J53" s="277">
        <f t="shared" si="0"/>
        <v>512085.42501362402</v>
      </c>
      <c r="L53" s="277">
        <f t="shared" si="1"/>
        <v>43.663491218760576</v>
      </c>
    </row>
    <row r="54" spans="1:12" x14ac:dyDescent="0.25">
      <c r="A54" s="274" t="s">
        <v>587</v>
      </c>
      <c r="B54" s="274" t="s">
        <v>588</v>
      </c>
      <c r="C54" s="274" t="s">
        <v>589</v>
      </c>
      <c r="D54" s="274" t="s">
        <v>590</v>
      </c>
      <c r="E54" s="274">
        <v>2</v>
      </c>
      <c r="F54" s="274">
        <v>2015</v>
      </c>
      <c r="G54" s="277">
        <v>7421</v>
      </c>
      <c r="H54" s="277">
        <v>510501.69</v>
      </c>
      <c r="I54" s="277">
        <f>INDEX(HWI!$F$6:$I$131,MATCH(F54,HWI!$A$6:$A$131,0),MATCH(D54,HWI!$F$5:$I$5,0))</f>
        <v>1.4550335570469799</v>
      </c>
      <c r="J54" s="277">
        <f t="shared" si="0"/>
        <v>742797.08987919462</v>
      </c>
      <c r="L54" s="277">
        <f t="shared" si="1"/>
        <v>100.09393476340044</v>
      </c>
    </row>
    <row r="55" spans="1:12" x14ac:dyDescent="0.25">
      <c r="A55" s="274" t="s">
        <v>587</v>
      </c>
      <c r="B55" s="274" t="s">
        <v>588</v>
      </c>
      <c r="C55" s="274" t="s">
        <v>589</v>
      </c>
      <c r="D55" s="274" t="s">
        <v>590</v>
      </c>
      <c r="E55" s="274">
        <v>2</v>
      </c>
      <c r="F55" s="274">
        <v>2016</v>
      </c>
      <c r="G55" s="277">
        <v>2809</v>
      </c>
      <c r="H55" s="277">
        <v>231906.17</v>
      </c>
      <c r="I55" s="277">
        <f>INDEX(HWI!$F$6:$I$131,MATCH(F55,HWI!$A$6:$A$131,0),MATCH(D55,HWI!$F$5:$I$5,0))</f>
        <v>1.4351279788172993</v>
      </c>
      <c r="J55" s="277">
        <f t="shared" si="0"/>
        <v>332815.03302736103</v>
      </c>
      <c r="L55" s="277">
        <f t="shared" si="1"/>
        <v>118.4816778310292</v>
      </c>
    </row>
    <row r="56" spans="1:12" x14ac:dyDescent="0.25">
      <c r="A56" s="274" t="s">
        <v>587</v>
      </c>
      <c r="B56" s="274" t="s">
        <v>588</v>
      </c>
      <c r="C56" s="274" t="s">
        <v>589</v>
      </c>
      <c r="D56" s="274" t="s">
        <v>590</v>
      </c>
      <c r="E56" s="274">
        <v>2</v>
      </c>
      <c r="F56" s="274">
        <v>2017</v>
      </c>
      <c r="G56" s="277">
        <v>4097</v>
      </c>
      <c r="H56" s="277">
        <v>264461.8</v>
      </c>
      <c r="I56" s="277">
        <f>INDEX(HWI!$F$6:$I$131,MATCH(F56,HWI!$A$6:$A$131,0),MATCH(D56,HWI!$F$5:$I$5,0))</f>
        <v>1.4145280556763811</v>
      </c>
      <c r="J56" s="277">
        <f t="shared" si="0"/>
        <v>374088.63575467595</v>
      </c>
      <c r="L56" s="277">
        <f t="shared" si="1"/>
        <v>91.307941360672672</v>
      </c>
    </row>
    <row r="57" spans="1:12" x14ac:dyDescent="0.25">
      <c r="A57" s="274" t="s">
        <v>587</v>
      </c>
      <c r="B57" s="274" t="s">
        <v>588</v>
      </c>
      <c r="C57" s="274" t="s">
        <v>589</v>
      </c>
      <c r="D57" s="274" t="s">
        <v>590</v>
      </c>
      <c r="E57" s="274">
        <v>2</v>
      </c>
      <c r="F57" s="274">
        <v>2018</v>
      </c>
      <c r="G57" s="277">
        <v>2097</v>
      </c>
      <c r="H57" s="277">
        <v>131012.8</v>
      </c>
      <c r="I57" s="277">
        <f>INDEX(HWI!$F$6:$I$131,MATCH(F57,HWI!$A$6:$A$131,0),MATCH(D57,HWI!$F$5:$I$5,0))</f>
        <v>1.3921232876712328</v>
      </c>
      <c r="J57" s="277">
        <f t="shared" si="0"/>
        <v>182385.96986301368</v>
      </c>
      <c r="L57" s="277">
        <f t="shared" si="1"/>
        <v>86.974711427283594</v>
      </c>
    </row>
    <row r="58" spans="1:12" x14ac:dyDescent="0.25">
      <c r="A58" s="274" t="s">
        <v>587</v>
      </c>
      <c r="B58" s="274" t="s">
        <v>588</v>
      </c>
      <c r="C58" s="274" t="s">
        <v>589</v>
      </c>
      <c r="D58" s="274" t="s">
        <v>590</v>
      </c>
      <c r="E58" s="274">
        <v>2</v>
      </c>
      <c r="F58" s="274">
        <v>2019</v>
      </c>
      <c r="G58" s="277">
        <v>1747</v>
      </c>
      <c r="H58" s="277">
        <v>72411.17</v>
      </c>
      <c r="I58" s="277">
        <f>INDEX(HWI!$F$6:$I$131,MATCH(F58,HWI!$A$6:$A$131,0),MATCH(D58,HWI!$F$5:$I$5,0))</f>
        <v>1.3488179178763999</v>
      </c>
      <c r="J58" s="277">
        <f t="shared" si="0"/>
        <v>97669.483550394027</v>
      </c>
      <c r="L58" s="277">
        <f t="shared" si="1"/>
        <v>55.906973984198068</v>
      </c>
    </row>
    <row r="59" spans="1:12" x14ac:dyDescent="0.25">
      <c r="A59" s="274" t="s">
        <v>587</v>
      </c>
      <c r="B59" s="274" t="s">
        <v>588</v>
      </c>
      <c r="C59" s="274" t="s">
        <v>589</v>
      </c>
      <c r="D59" s="274" t="s">
        <v>590</v>
      </c>
      <c r="E59" s="274">
        <v>2</v>
      </c>
      <c r="F59" s="274">
        <v>2020</v>
      </c>
      <c r="G59" s="277">
        <v>1196</v>
      </c>
      <c r="H59" s="277">
        <v>274096.24</v>
      </c>
      <c r="I59" s="277">
        <f>INDEX(HWI!$F$6:$I$131,MATCH(F59,HWI!$A$6:$A$131,0),MATCH(D59,HWI!$F$5:$I$5,0))</f>
        <v>1.3102336825141014</v>
      </c>
      <c r="J59" s="277">
        <f t="shared" si="0"/>
        <v>359130.12589846895</v>
      </c>
      <c r="L59" s="277">
        <f t="shared" si="1"/>
        <v>300.27602499871983</v>
      </c>
    </row>
    <row r="60" spans="1:12" x14ac:dyDescent="0.25">
      <c r="A60" s="274" t="s">
        <v>587</v>
      </c>
      <c r="B60" s="274" t="s">
        <v>588</v>
      </c>
      <c r="C60" s="274" t="s">
        <v>589</v>
      </c>
      <c r="D60" s="274" t="s">
        <v>590</v>
      </c>
      <c r="E60" s="274">
        <v>2</v>
      </c>
      <c r="F60" s="274">
        <v>2021</v>
      </c>
      <c r="G60" s="277">
        <v>4169</v>
      </c>
      <c r="H60" s="277">
        <v>662953.58000000007</v>
      </c>
      <c r="I60" s="277">
        <f>INDEX(HWI!$F$6:$I$131,MATCH(F60,HWI!$A$6:$A$131,0),MATCH(D60,HWI!$F$5:$I$5,0))</f>
        <v>1.2445464982778416</v>
      </c>
      <c r="J60" s="277">
        <f t="shared" si="0"/>
        <v>825076.55650975904</v>
      </c>
      <c r="L60" s="277">
        <f t="shared" si="1"/>
        <v>197.90754533695349</v>
      </c>
    </row>
    <row r="61" spans="1:12" x14ac:dyDescent="0.25">
      <c r="A61" s="274" t="s">
        <v>587</v>
      </c>
      <c r="B61" s="274" t="s">
        <v>588</v>
      </c>
      <c r="C61" s="274" t="s">
        <v>589</v>
      </c>
      <c r="D61" s="274" t="s">
        <v>590</v>
      </c>
      <c r="E61" s="274">
        <v>2</v>
      </c>
      <c r="F61" s="274">
        <v>2022</v>
      </c>
      <c r="G61" s="277">
        <v>9028</v>
      </c>
      <c r="H61" s="277">
        <v>964723.27</v>
      </c>
      <c r="I61" s="277">
        <f>INDEX(HWI!$F$6:$I$131,MATCH(F61,HWI!$A$6:$A$131,0),MATCH(D61,HWI!$F$5:$I$5,0))</f>
        <v>1.1434599156118144</v>
      </c>
      <c r="J61" s="277">
        <f t="shared" si="0"/>
        <v>1103122.3889029536</v>
      </c>
      <c r="L61" s="277">
        <f t="shared" si="1"/>
        <v>122.18901073360142</v>
      </c>
    </row>
    <row r="62" spans="1:12" x14ac:dyDescent="0.25">
      <c r="A62" s="274" t="s">
        <v>587</v>
      </c>
      <c r="B62" s="274" t="s">
        <v>588</v>
      </c>
      <c r="C62" s="274" t="s">
        <v>589</v>
      </c>
      <c r="D62" s="274" t="s">
        <v>590</v>
      </c>
      <c r="E62" s="274">
        <v>2</v>
      </c>
      <c r="F62" s="274">
        <v>2023</v>
      </c>
      <c r="G62" s="277">
        <v>4023</v>
      </c>
      <c r="H62" s="277">
        <v>750213.25000000012</v>
      </c>
      <c r="I62" s="277">
        <f>INDEX(HWI!$F$6:$I$131,MATCH(F62,HWI!$A$6:$A$131,0),MATCH(D62,HWI!$F$5:$I$5,0))</f>
        <v>1.069033530571992</v>
      </c>
      <c r="J62" s="277">
        <f t="shared" si="0"/>
        <v>802003.1193293886</v>
      </c>
      <c r="L62" s="277">
        <f t="shared" si="1"/>
        <v>199.35449150618658</v>
      </c>
    </row>
    <row r="63" spans="1:12" x14ac:dyDescent="0.25">
      <c r="A63" s="274" t="s">
        <v>587</v>
      </c>
      <c r="B63" s="274" t="s">
        <v>588</v>
      </c>
      <c r="C63" s="274" t="s">
        <v>589</v>
      </c>
      <c r="D63" s="274" t="s">
        <v>590</v>
      </c>
      <c r="E63" s="274">
        <v>2</v>
      </c>
      <c r="F63" s="274">
        <v>2024</v>
      </c>
      <c r="G63" s="277">
        <v>2530</v>
      </c>
      <c r="H63" s="277">
        <v>365238.44999999995</v>
      </c>
      <c r="I63" s="277">
        <f>INDEX(HWI!$F$6:$I$131,MATCH(F63,HWI!$A$6:$A$131,0),MATCH(D63,HWI!$F$5:$I$5,0))</f>
        <v>1.0330368487928843</v>
      </c>
      <c r="J63" s="277">
        <f t="shared" si="0"/>
        <v>377304.77744599734</v>
      </c>
      <c r="L63" s="277">
        <f t="shared" si="1"/>
        <v>149.13232310118471</v>
      </c>
    </row>
    <row r="64" spans="1:12" x14ac:dyDescent="0.25">
      <c r="A64" s="274" t="s">
        <v>587</v>
      </c>
      <c r="B64" s="274" t="s">
        <v>588</v>
      </c>
      <c r="C64" s="274" t="s">
        <v>589</v>
      </c>
      <c r="D64" s="274" t="s">
        <v>590</v>
      </c>
      <c r="E64" s="274">
        <v>2</v>
      </c>
      <c r="F64" s="274">
        <v>2025</v>
      </c>
      <c r="G64" s="277">
        <v>1656</v>
      </c>
      <c r="H64" s="277">
        <v>193953.85</v>
      </c>
      <c r="I64" s="277">
        <f>INDEX(HWI!$F$6:$I$131,MATCH(F64,HWI!$A$6:$A$131,0),MATCH(D64,HWI!$F$5:$I$5,0))</f>
        <v>1</v>
      </c>
      <c r="J64" s="277">
        <f t="shared" si="0"/>
        <v>193953.85</v>
      </c>
      <c r="L64" s="277">
        <f t="shared" si="1"/>
        <v>117.12189009661836</v>
      </c>
    </row>
    <row r="65" spans="1:12" x14ac:dyDescent="0.25">
      <c r="A65" s="274" t="s">
        <v>587</v>
      </c>
      <c r="B65" s="274" t="s">
        <v>588</v>
      </c>
      <c r="C65" s="274" t="s">
        <v>589</v>
      </c>
      <c r="D65" s="274" t="s">
        <v>590</v>
      </c>
      <c r="E65" s="274">
        <v>3</v>
      </c>
      <c r="F65" s="274">
        <v>1973</v>
      </c>
      <c r="G65" s="277">
        <v>6219</v>
      </c>
      <c r="H65" s="277">
        <v>16235.84</v>
      </c>
      <c r="I65" s="277">
        <f>INDEX(HWI!$F$6:$I$131,MATCH(F65,HWI!$A$6:$A$131,0),MATCH(D65,HWI!$F$5:$I$5,0))</f>
        <v>8.1300000000000008</v>
      </c>
      <c r="J65" s="277">
        <f t="shared" si="0"/>
        <v>131997.37920000002</v>
      </c>
      <c r="L65" s="277">
        <f t="shared" si="1"/>
        <v>21.224855957549448</v>
      </c>
    </row>
    <row r="66" spans="1:12" x14ac:dyDescent="0.25">
      <c r="A66" s="274" t="s">
        <v>587</v>
      </c>
      <c r="B66" s="274" t="s">
        <v>588</v>
      </c>
      <c r="C66" s="274" t="s">
        <v>589</v>
      </c>
      <c r="D66" s="274" t="s">
        <v>590</v>
      </c>
      <c r="E66" s="274">
        <v>3</v>
      </c>
      <c r="F66" s="274">
        <v>1974</v>
      </c>
      <c r="G66" s="277">
        <v>11138</v>
      </c>
      <c r="H66" s="277">
        <v>32129.940000000002</v>
      </c>
      <c r="I66" s="277">
        <f>INDEX(HWI!$F$6:$I$131,MATCH(F66,HWI!$A$6:$A$131,0),MATCH(D66,HWI!$F$5:$I$5,0))</f>
        <v>7.2589285714285712</v>
      </c>
      <c r="J66" s="277">
        <f t="shared" ref="J66:J129" si="2">I66*H66</f>
        <v>233228.93946428574</v>
      </c>
      <c r="L66" s="277">
        <f t="shared" ref="L66:L129" si="3">J66/G66</f>
        <v>20.939929921375988</v>
      </c>
    </row>
    <row r="67" spans="1:12" x14ac:dyDescent="0.25">
      <c r="A67" s="274" t="s">
        <v>587</v>
      </c>
      <c r="B67" s="274" t="s">
        <v>588</v>
      </c>
      <c r="C67" s="274" t="s">
        <v>589</v>
      </c>
      <c r="D67" s="274" t="s">
        <v>590</v>
      </c>
      <c r="E67" s="274">
        <v>3</v>
      </c>
      <c r="F67" s="274">
        <v>1975</v>
      </c>
      <c r="G67" s="277">
        <v>1236</v>
      </c>
      <c r="H67" s="277">
        <v>6415.6</v>
      </c>
      <c r="I67" s="277">
        <f>INDEX(HWI!$F$6:$I$131,MATCH(F67,HWI!$A$6:$A$131,0),MATCH(D67,HWI!$F$5:$I$5,0))</f>
        <v>6.4015748031496065</v>
      </c>
      <c r="J67" s="277">
        <f t="shared" si="2"/>
        <v>41069.943307086614</v>
      </c>
      <c r="L67" s="277">
        <f t="shared" si="3"/>
        <v>33.228109471752923</v>
      </c>
    </row>
    <row r="68" spans="1:12" x14ac:dyDescent="0.25">
      <c r="A68" s="274" t="s">
        <v>587</v>
      </c>
      <c r="B68" s="274" t="s">
        <v>588</v>
      </c>
      <c r="C68" s="274" t="s">
        <v>589</v>
      </c>
      <c r="D68" s="274" t="s">
        <v>590</v>
      </c>
      <c r="E68" s="274">
        <v>3</v>
      </c>
      <c r="F68" s="274">
        <v>1976</v>
      </c>
      <c r="G68" s="277">
        <v>1767</v>
      </c>
      <c r="H68" s="277">
        <v>7414.67</v>
      </c>
      <c r="I68" s="277">
        <f>INDEX(HWI!$F$6:$I$131,MATCH(F68,HWI!$A$6:$A$131,0),MATCH(D68,HWI!$F$5:$I$5,0))</f>
        <v>6.0222222222222221</v>
      </c>
      <c r="J68" s="277">
        <f t="shared" si="2"/>
        <v>44652.790444444443</v>
      </c>
      <c r="L68" s="277">
        <f t="shared" si="3"/>
        <v>25.270396403194365</v>
      </c>
    </row>
    <row r="69" spans="1:12" x14ac:dyDescent="0.25">
      <c r="A69" s="274" t="s">
        <v>587</v>
      </c>
      <c r="B69" s="274" t="s">
        <v>588</v>
      </c>
      <c r="C69" s="274" t="s">
        <v>589</v>
      </c>
      <c r="D69" s="274" t="s">
        <v>590</v>
      </c>
      <c r="E69" s="274">
        <v>3</v>
      </c>
      <c r="F69" s="274">
        <v>1977</v>
      </c>
      <c r="G69" s="277">
        <v>1651</v>
      </c>
      <c r="H69" s="277">
        <v>7645.93</v>
      </c>
      <c r="I69" s="277">
        <f>INDEX(HWI!$F$6:$I$131,MATCH(F69,HWI!$A$6:$A$131,0),MATCH(D69,HWI!$F$5:$I$5,0))</f>
        <v>5.645833333333333</v>
      </c>
      <c r="J69" s="277">
        <f t="shared" si="2"/>
        <v>43167.646458333336</v>
      </c>
      <c r="L69" s="277">
        <f t="shared" si="3"/>
        <v>26.146363693720978</v>
      </c>
    </row>
    <row r="70" spans="1:12" x14ac:dyDescent="0.25">
      <c r="A70" s="274" t="s">
        <v>587</v>
      </c>
      <c r="B70" s="274" t="s">
        <v>588</v>
      </c>
      <c r="C70" s="274" t="s">
        <v>589</v>
      </c>
      <c r="D70" s="274" t="s">
        <v>590</v>
      </c>
      <c r="E70" s="274">
        <v>3</v>
      </c>
      <c r="F70" s="274">
        <v>1978</v>
      </c>
      <c r="G70" s="277">
        <v>1589</v>
      </c>
      <c r="H70" s="277">
        <v>12408.93</v>
      </c>
      <c r="I70" s="277">
        <f>INDEX(HWI!$F$6:$I$131,MATCH(F70,HWI!$A$6:$A$131,0),MATCH(D70,HWI!$F$5:$I$5,0))</f>
        <v>5.279220779220779</v>
      </c>
      <c r="J70" s="277">
        <f t="shared" si="2"/>
        <v>65509.481103896105</v>
      </c>
      <c r="L70" s="277">
        <f t="shared" si="3"/>
        <v>41.22686035487483</v>
      </c>
    </row>
    <row r="71" spans="1:12" x14ac:dyDescent="0.25">
      <c r="A71" s="274" t="s">
        <v>587</v>
      </c>
      <c r="B71" s="274" t="s">
        <v>588</v>
      </c>
      <c r="C71" s="274" t="s">
        <v>589</v>
      </c>
      <c r="D71" s="274" t="s">
        <v>590</v>
      </c>
      <c r="E71" s="274">
        <v>3</v>
      </c>
      <c r="F71" s="274">
        <v>1979</v>
      </c>
      <c r="G71" s="277">
        <v>1292</v>
      </c>
      <c r="H71" s="277">
        <v>10384.719999999999</v>
      </c>
      <c r="I71" s="277">
        <f>INDEX(HWI!$F$6:$I$131,MATCH(F71,HWI!$A$6:$A$131,0),MATCH(D71,HWI!$F$5:$I$5,0))</f>
        <v>4.8392857142857144</v>
      </c>
      <c r="J71" s="277">
        <f t="shared" si="2"/>
        <v>50254.627142857142</v>
      </c>
      <c r="L71" s="277">
        <f t="shared" si="3"/>
        <v>38.896770234409551</v>
      </c>
    </row>
    <row r="72" spans="1:12" x14ac:dyDescent="0.25">
      <c r="A72" s="274" t="s">
        <v>587</v>
      </c>
      <c r="B72" s="274" t="s">
        <v>588</v>
      </c>
      <c r="C72" s="274" t="s">
        <v>589</v>
      </c>
      <c r="D72" s="274" t="s">
        <v>590</v>
      </c>
      <c r="E72" s="274">
        <v>3</v>
      </c>
      <c r="F72" s="274">
        <v>1980</v>
      </c>
      <c r="G72" s="277">
        <v>785</v>
      </c>
      <c r="H72" s="277">
        <v>4917.18</v>
      </c>
      <c r="I72" s="277">
        <f>INDEX(HWI!$F$6:$I$131,MATCH(F72,HWI!$A$6:$A$131,0),MATCH(D72,HWI!$F$5:$I$5,0))</f>
        <v>4.3475935828877006</v>
      </c>
      <c r="J72" s="277">
        <f t="shared" si="2"/>
        <v>21377.900213903744</v>
      </c>
      <c r="L72" s="277">
        <f t="shared" si="3"/>
        <v>27.232993903062095</v>
      </c>
    </row>
    <row r="73" spans="1:12" x14ac:dyDescent="0.25">
      <c r="A73" s="274" t="s">
        <v>587</v>
      </c>
      <c r="B73" s="274" t="s">
        <v>588</v>
      </c>
      <c r="C73" s="274" t="s">
        <v>589</v>
      </c>
      <c r="D73" s="274" t="s">
        <v>590</v>
      </c>
      <c r="E73" s="274">
        <v>3</v>
      </c>
      <c r="F73" s="274">
        <v>1981</v>
      </c>
      <c r="G73" s="277">
        <v>3046</v>
      </c>
      <c r="H73" s="277">
        <v>26635.3</v>
      </c>
      <c r="I73" s="277">
        <f>INDEX(HWI!$F$6:$I$131,MATCH(F73,HWI!$A$6:$A$131,0),MATCH(D73,HWI!$F$5:$I$5,0))</f>
        <v>4.0049261083743843</v>
      </c>
      <c r="J73" s="277">
        <f t="shared" si="2"/>
        <v>106672.40837438423</v>
      </c>
      <c r="L73" s="277">
        <f t="shared" si="3"/>
        <v>35.020488632430805</v>
      </c>
    </row>
    <row r="74" spans="1:12" x14ac:dyDescent="0.25">
      <c r="A74" s="274" t="s">
        <v>587</v>
      </c>
      <c r="B74" s="274" t="s">
        <v>588</v>
      </c>
      <c r="C74" s="274" t="s">
        <v>589</v>
      </c>
      <c r="D74" s="274" t="s">
        <v>590</v>
      </c>
      <c r="E74" s="274">
        <v>3</v>
      </c>
      <c r="F74" s="274">
        <v>1982</v>
      </c>
      <c r="G74" s="277">
        <v>433</v>
      </c>
      <c r="H74" s="277">
        <v>7641.8</v>
      </c>
      <c r="I74" s="277">
        <f>INDEX(HWI!$F$6:$I$131,MATCH(F74,HWI!$A$6:$A$131,0),MATCH(D74,HWI!$F$5:$I$5,0))</f>
        <v>3.7293577981651378</v>
      </c>
      <c r="J74" s="277">
        <f t="shared" si="2"/>
        <v>28499.006422018352</v>
      </c>
      <c r="L74" s="277">
        <f t="shared" si="3"/>
        <v>65.817566794499655</v>
      </c>
    </row>
    <row r="75" spans="1:12" x14ac:dyDescent="0.25">
      <c r="A75" s="274" t="s">
        <v>587</v>
      </c>
      <c r="B75" s="274" t="s">
        <v>588</v>
      </c>
      <c r="C75" s="274" t="s">
        <v>589</v>
      </c>
      <c r="D75" s="274" t="s">
        <v>590</v>
      </c>
      <c r="E75" s="274">
        <v>3</v>
      </c>
      <c r="F75" s="274">
        <v>1983</v>
      </c>
      <c r="G75" s="277">
        <v>620</v>
      </c>
      <c r="H75" s="277">
        <v>6423.55</v>
      </c>
      <c r="I75" s="277">
        <f>INDEX(HWI!$F$6:$I$131,MATCH(F75,HWI!$A$6:$A$131,0),MATCH(D75,HWI!$F$5:$I$5,0))</f>
        <v>3.5814977973568283</v>
      </c>
      <c r="J75" s="277">
        <f t="shared" si="2"/>
        <v>23005.930176211456</v>
      </c>
      <c r="L75" s="277">
        <f t="shared" si="3"/>
        <v>37.106338993889445</v>
      </c>
    </row>
    <row r="76" spans="1:12" x14ac:dyDescent="0.25">
      <c r="A76" s="274" t="s">
        <v>587</v>
      </c>
      <c r="B76" s="274" t="s">
        <v>588</v>
      </c>
      <c r="C76" s="274" t="s">
        <v>589</v>
      </c>
      <c r="D76" s="274" t="s">
        <v>590</v>
      </c>
      <c r="E76" s="274">
        <v>3</v>
      </c>
      <c r="F76" s="274">
        <v>1984</v>
      </c>
      <c r="G76" s="277">
        <v>323</v>
      </c>
      <c r="H76" s="277">
        <v>3896.14</v>
      </c>
      <c r="I76" s="277">
        <f>INDEX(HWI!$F$6:$I$131,MATCH(F76,HWI!$A$6:$A$131,0),MATCH(D76,HWI!$F$5:$I$5,0))</f>
        <v>3.4892703862660945</v>
      </c>
      <c r="J76" s="277">
        <f t="shared" si="2"/>
        <v>13594.685922746781</v>
      </c>
      <c r="L76" s="277">
        <f t="shared" si="3"/>
        <v>42.088810906336782</v>
      </c>
    </row>
    <row r="77" spans="1:12" x14ac:dyDescent="0.25">
      <c r="A77" s="274" t="s">
        <v>587</v>
      </c>
      <c r="B77" s="274" t="s">
        <v>588</v>
      </c>
      <c r="C77" s="274" t="s">
        <v>589</v>
      </c>
      <c r="D77" s="274" t="s">
        <v>590</v>
      </c>
      <c r="E77" s="274">
        <v>3</v>
      </c>
      <c r="F77" s="274">
        <v>1985</v>
      </c>
      <c r="G77" s="277">
        <v>590</v>
      </c>
      <c r="H77" s="277">
        <v>10822.56</v>
      </c>
      <c r="I77" s="277">
        <f>INDEX(HWI!$F$6:$I$131,MATCH(F77,HWI!$A$6:$A$131,0),MATCH(D77,HWI!$F$5:$I$5,0))</f>
        <v>3.4303797468354431</v>
      </c>
      <c r="J77" s="277">
        <f t="shared" si="2"/>
        <v>37125.490632911395</v>
      </c>
      <c r="L77" s="277">
        <f t="shared" si="3"/>
        <v>62.924560394765074</v>
      </c>
    </row>
    <row r="78" spans="1:12" x14ac:dyDescent="0.25">
      <c r="A78" s="274" t="s">
        <v>587</v>
      </c>
      <c r="B78" s="274" t="s">
        <v>588</v>
      </c>
      <c r="C78" s="274" t="s">
        <v>589</v>
      </c>
      <c r="D78" s="274" t="s">
        <v>590</v>
      </c>
      <c r="E78" s="274">
        <v>3</v>
      </c>
      <c r="F78" s="274">
        <v>1986</v>
      </c>
      <c r="G78" s="277">
        <v>2231</v>
      </c>
      <c r="H78" s="277">
        <v>10301.99</v>
      </c>
      <c r="I78" s="277">
        <f>INDEX(HWI!$F$6:$I$131,MATCH(F78,HWI!$A$6:$A$131,0),MATCH(D78,HWI!$F$5:$I$5,0))</f>
        <v>3.3734439834024896</v>
      </c>
      <c r="J78" s="277">
        <f t="shared" si="2"/>
        <v>34753.186182572616</v>
      </c>
      <c r="L78" s="277">
        <f t="shared" si="3"/>
        <v>15.577403040149088</v>
      </c>
    </row>
    <row r="79" spans="1:12" x14ac:dyDescent="0.25">
      <c r="A79" s="274" t="s">
        <v>587</v>
      </c>
      <c r="B79" s="274" t="s">
        <v>588</v>
      </c>
      <c r="C79" s="274" t="s">
        <v>589</v>
      </c>
      <c r="D79" s="274" t="s">
        <v>590</v>
      </c>
      <c r="E79" s="274">
        <v>3</v>
      </c>
      <c r="F79" s="274">
        <v>1988</v>
      </c>
      <c r="G79" s="277">
        <v>636</v>
      </c>
      <c r="H79" s="277">
        <v>3207.35</v>
      </c>
      <c r="I79" s="277">
        <f>INDEX(HWI!$F$6:$I$131,MATCH(F79,HWI!$A$6:$A$131,0),MATCH(D79,HWI!$F$5:$I$5,0))</f>
        <v>3.1119617224880383</v>
      </c>
      <c r="J79" s="277">
        <f t="shared" si="2"/>
        <v>9981.1504306220086</v>
      </c>
      <c r="L79" s="277">
        <f t="shared" si="3"/>
        <v>15.693632752550329</v>
      </c>
    </row>
    <row r="80" spans="1:12" x14ac:dyDescent="0.25">
      <c r="A80" s="274" t="s">
        <v>587</v>
      </c>
      <c r="B80" s="274" t="s">
        <v>588</v>
      </c>
      <c r="C80" s="274" t="s">
        <v>589</v>
      </c>
      <c r="D80" s="274" t="s">
        <v>590</v>
      </c>
      <c r="E80" s="274">
        <v>3</v>
      </c>
      <c r="F80" s="274">
        <v>1989</v>
      </c>
      <c r="G80" s="277">
        <v>11204</v>
      </c>
      <c r="H80" s="277">
        <v>67508.62</v>
      </c>
      <c r="I80" s="277">
        <f>INDEX(HWI!$F$6:$I$131,MATCH(F80,HWI!$A$6:$A$131,0),MATCH(D80,HWI!$F$5:$I$5,0))</f>
        <v>2.9035714285714285</v>
      </c>
      <c r="J80" s="277">
        <f t="shared" si="2"/>
        <v>196016.10021428569</v>
      </c>
      <c r="L80" s="277">
        <f t="shared" si="3"/>
        <v>17.495189237262199</v>
      </c>
    </row>
    <row r="81" spans="1:12" x14ac:dyDescent="0.25">
      <c r="A81" s="274" t="s">
        <v>587</v>
      </c>
      <c r="B81" s="274" t="s">
        <v>588</v>
      </c>
      <c r="C81" s="274" t="s">
        <v>589</v>
      </c>
      <c r="D81" s="274" t="s">
        <v>590</v>
      </c>
      <c r="E81" s="274">
        <v>3</v>
      </c>
      <c r="F81" s="274">
        <v>1990</v>
      </c>
      <c r="G81" s="277">
        <v>7967</v>
      </c>
      <c r="H81" s="277">
        <v>56932.17</v>
      </c>
      <c r="I81" s="277">
        <f>INDEX(HWI!$F$6:$I$131,MATCH(F81,HWI!$A$6:$A$131,0),MATCH(D81,HWI!$F$5:$I$5,0))</f>
        <v>2.8155844155844156</v>
      </c>
      <c r="J81" s="277">
        <f t="shared" si="2"/>
        <v>160297.33059740259</v>
      </c>
      <c r="L81" s="277">
        <f t="shared" si="3"/>
        <v>20.120161992896019</v>
      </c>
    </row>
    <row r="82" spans="1:12" x14ac:dyDescent="0.25">
      <c r="A82" s="274" t="s">
        <v>587</v>
      </c>
      <c r="B82" s="274" t="s">
        <v>588</v>
      </c>
      <c r="C82" s="274" t="s">
        <v>589</v>
      </c>
      <c r="D82" s="274" t="s">
        <v>590</v>
      </c>
      <c r="E82" s="274">
        <v>3</v>
      </c>
      <c r="F82" s="274">
        <v>1991</v>
      </c>
      <c r="G82" s="277">
        <v>12348</v>
      </c>
      <c r="H82" s="277">
        <v>101909.41</v>
      </c>
      <c r="I82" s="277">
        <f>INDEX(HWI!$F$6:$I$131,MATCH(F82,HWI!$A$6:$A$131,0),MATCH(D82,HWI!$F$5:$I$5,0))</f>
        <v>2.7373737373737375</v>
      </c>
      <c r="J82" s="277">
        <f t="shared" si="2"/>
        <v>278964.14252525254</v>
      </c>
      <c r="L82" s="277">
        <f t="shared" si="3"/>
        <v>22.591848277069367</v>
      </c>
    </row>
    <row r="83" spans="1:12" x14ac:dyDescent="0.25">
      <c r="A83" s="274" t="s">
        <v>587</v>
      </c>
      <c r="B83" s="274" t="s">
        <v>588</v>
      </c>
      <c r="C83" s="274" t="s">
        <v>589</v>
      </c>
      <c r="D83" s="274" t="s">
        <v>590</v>
      </c>
      <c r="E83" s="274">
        <v>3</v>
      </c>
      <c r="F83" s="274">
        <v>1992</v>
      </c>
      <c r="G83" s="277">
        <v>35173</v>
      </c>
      <c r="H83" s="277">
        <v>411035.56</v>
      </c>
      <c r="I83" s="277">
        <f>INDEX(HWI!$F$6:$I$131,MATCH(F83,HWI!$A$6:$A$131,0),MATCH(D83,HWI!$F$5:$I$5,0))</f>
        <v>2.6942833471416736</v>
      </c>
      <c r="J83" s="277">
        <f t="shared" si="2"/>
        <v>1107446.2643910523</v>
      </c>
      <c r="L83" s="277">
        <f t="shared" si="3"/>
        <v>31.485692559379419</v>
      </c>
    </row>
    <row r="84" spans="1:12" x14ac:dyDescent="0.25">
      <c r="A84" s="274" t="s">
        <v>587</v>
      </c>
      <c r="B84" s="274" t="s">
        <v>588</v>
      </c>
      <c r="C84" s="274" t="s">
        <v>589</v>
      </c>
      <c r="D84" s="274" t="s">
        <v>590</v>
      </c>
      <c r="E84" s="274">
        <v>3</v>
      </c>
      <c r="F84" s="274">
        <v>1993</v>
      </c>
      <c r="G84" s="277">
        <v>22104</v>
      </c>
      <c r="H84" s="277">
        <v>238270.15</v>
      </c>
      <c r="I84" s="277">
        <f>INDEX(HWI!$F$6:$I$131,MATCH(F84,HWI!$A$6:$A$131,0),MATCH(D84,HWI!$F$5:$I$5,0))</f>
        <v>2.6225806451612903</v>
      </c>
      <c r="J84" s="277">
        <f t="shared" si="2"/>
        <v>624882.68370967743</v>
      </c>
      <c r="L84" s="277">
        <f t="shared" si="3"/>
        <v>28.270117793597421</v>
      </c>
    </row>
    <row r="85" spans="1:12" x14ac:dyDescent="0.25">
      <c r="A85" s="274" t="s">
        <v>587</v>
      </c>
      <c r="B85" s="274" t="s">
        <v>588</v>
      </c>
      <c r="C85" s="274" t="s">
        <v>589</v>
      </c>
      <c r="D85" s="274" t="s">
        <v>590</v>
      </c>
      <c r="E85" s="274">
        <v>3</v>
      </c>
      <c r="F85" s="274">
        <v>1994</v>
      </c>
      <c r="G85" s="277">
        <v>9584</v>
      </c>
      <c r="H85" s="277">
        <v>104153.95</v>
      </c>
      <c r="I85" s="277">
        <f>INDEX(HWI!$F$6:$I$131,MATCH(F85,HWI!$A$6:$A$131,0),MATCH(D85,HWI!$F$5:$I$5,0))</f>
        <v>2.5768621236133122</v>
      </c>
      <c r="J85" s="277">
        <f t="shared" si="2"/>
        <v>268390.36877971474</v>
      </c>
      <c r="L85" s="277">
        <f t="shared" si="3"/>
        <v>28.004003420254044</v>
      </c>
    </row>
    <row r="86" spans="1:12" x14ac:dyDescent="0.25">
      <c r="A86" s="274" t="s">
        <v>587</v>
      </c>
      <c r="B86" s="274" t="s">
        <v>588</v>
      </c>
      <c r="C86" s="274" t="s">
        <v>589</v>
      </c>
      <c r="D86" s="274" t="s">
        <v>590</v>
      </c>
      <c r="E86" s="274">
        <v>3</v>
      </c>
      <c r="F86" s="274">
        <v>1995</v>
      </c>
      <c r="G86" s="277">
        <v>10171</v>
      </c>
      <c r="H86" s="277">
        <v>144521.92000000001</v>
      </c>
      <c r="I86" s="277">
        <f>INDEX(HWI!$F$6:$I$131,MATCH(F86,HWI!$A$6:$A$131,0),MATCH(D86,HWI!$F$5:$I$5,0))</f>
        <v>2.5248447204968945</v>
      </c>
      <c r="J86" s="277">
        <f t="shared" si="2"/>
        <v>364895.40670807456</v>
      </c>
      <c r="L86" s="277">
        <f t="shared" si="3"/>
        <v>35.876060044054128</v>
      </c>
    </row>
    <row r="87" spans="1:12" x14ac:dyDescent="0.25">
      <c r="A87" s="274" t="s">
        <v>587</v>
      </c>
      <c r="B87" s="274" t="s">
        <v>588</v>
      </c>
      <c r="C87" s="274" t="s">
        <v>589</v>
      </c>
      <c r="D87" s="274" t="s">
        <v>590</v>
      </c>
      <c r="E87" s="274">
        <v>3</v>
      </c>
      <c r="F87" s="274">
        <v>1996</v>
      </c>
      <c r="G87" s="277">
        <v>11847</v>
      </c>
      <c r="H87" s="277">
        <v>157863.6</v>
      </c>
      <c r="I87" s="277">
        <f>INDEX(HWI!$F$6:$I$131,MATCH(F87,HWI!$A$6:$A$131,0),MATCH(D87,HWI!$F$5:$I$5,0))</f>
        <v>2.4673748103186646</v>
      </c>
      <c r="J87" s="277">
        <f t="shared" si="2"/>
        <v>389508.67010622157</v>
      </c>
      <c r="L87" s="277">
        <f t="shared" si="3"/>
        <v>32.878253575269824</v>
      </c>
    </row>
    <row r="88" spans="1:12" x14ac:dyDescent="0.25">
      <c r="A88" s="274" t="s">
        <v>587</v>
      </c>
      <c r="B88" s="274" t="s">
        <v>588</v>
      </c>
      <c r="C88" s="274" t="s">
        <v>589</v>
      </c>
      <c r="D88" s="274" t="s">
        <v>590</v>
      </c>
      <c r="E88" s="274">
        <v>3</v>
      </c>
      <c r="F88" s="274">
        <v>1997</v>
      </c>
      <c r="G88" s="277">
        <v>24644</v>
      </c>
      <c r="H88" s="277">
        <v>290922.56</v>
      </c>
      <c r="I88" s="277">
        <f>INDEX(HWI!$F$6:$I$131,MATCH(F88,HWI!$A$6:$A$131,0),MATCH(D88,HWI!$F$5:$I$5,0))</f>
        <v>2.4124629080118694</v>
      </c>
      <c r="J88" s="277">
        <f t="shared" si="2"/>
        <v>701839.88510385749</v>
      </c>
      <c r="L88" s="277">
        <f t="shared" si="3"/>
        <v>28.4791383340309</v>
      </c>
    </row>
    <row r="89" spans="1:12" x14ac:dyDescent="0.25">
      <c r="A89" s="274" t="s">
        <v>587</v>
      </c>
      <c r="B89" s="274" t="s">
        <v>588</v>
      </c>
      <c r="C89" s="274" t="s">
        <v>589</v>
      </c>
      <c r="D89" s="274" t="s">
        <v>590</v>
      </c>
      <c r="E89" s="274">
        <v>3</v>
      </c>
      <c r="F89" s="274">
        <v>1998</v>
      </c>
      <c r="G89" s="277">
        <v>18444</v>
      </c>
      <c r="H89" s="277">
        <v>266445.17</v>
      </c>
      <c r="I89" s="277">
        <f>INDEX(HWI!$F$6:$I$131,MATCH(F89,HWI!$A$6:$A$131,0),MATCH(D89,HWI!$F$5:$I$5,0))</f>
        <v>2.3650909090909091</v>
      </c>
      <c r="J89" s="277">
        <f t="shared" si="2"/>
        <v>630167.04933818174</v>
      </c>
      <c r="L89" s="277">
        <f t="shared" si="3"/>
        <v>34.166506687170987</v>
      </c>
    </row>
    <row r="90" spans="1:12" x14ac:dyDescent="0.25">
      <c r="A90" s="274" t="s">
        <v>587</v>
      </c>
      <c r="B90" s="274" t="s">
        <v>588</v>
      </c>
      <c r="C90" s="274" t="s">
        <v>589</v>
      </c>
      <c r="D90" s="274" t="s">
        <v>590</v>
      </c>
      <c r="E90" s="274">
        <v>3</v>
      </c>
      <c r="F90" s="274">
        <v>1999</v>
      </c>
      <c r="G90" s="277">
        <v>22507</v>
      </c>
      <c r="H90" s="277">
        <v>394985.17</v>
      </c>
      <c r="I90" s="277">
        <f>INDEX(HWI!$F$6:$I$131,MATCH(F90,HWI!$A$6:$A$131,0),MATCH(D90,HWI!$F$5:$I$5,0))</f>
        <v>2.3195435092724681</v>
      </c>
      <c r="J90" s="277">
        <f t="shared" si="2"/>
        <v>916185.2873323824</v>
      </c>
      <c r="L90" s="277">
        <f t="shared" si="3"/>
        <v>40.706681802656171</v>
      </c>
    </row>
    <row r="91" spans="1:12" x14ac:dyDescent="0.25">
      <c r="A91" s="274" t="s">
        <v>587</v>
      </c>
      <c r="B91" s="274" t="s">
        <v>588</v>
      </c>
      <c r="C91" s="274" t="s">
        <v>589</v>
      </c>
      <c r="D91" s="274" t="s">
        <v>590</v>
      </c>
      <c r="E91" s="274">
        <v>3</v>
      </c>
      <c r="F91" s="274">
        <v>2000</v>
      </c>
      <c r="G91" s="277">
        <v>13665</v>
      </c>
      <c r="H91" s="277">
        <v>250630.31</v>
      </c>
      <c r="I91" s="277">
        <f>INDEX(HWI!$F$6:$I$131,MATCH(F91,HWI!$A$6:$A$131,0),MATCH(D91,HWI!$F$5:$I$5,0))</f>
        <v>2.2709497206703912</v>
      </c>
      <c r="J91" s="277">
        <f t="shared" si="2"/>
        <v>569168.83248603356</v>
      </c>
      <c r="L91" s="277">
        <f t="shared" si="3"/>
        <v>41.651579398904758</v>
      </c>
    </row>
    <row r="92" spans="1:12" x14ac:dyDescent="0.25">
      <c r="A92" s="274" t="s">
        <v>587</v>
      </c>
      <c r="B92" s="274" t="s">
        <v>588</v>
      </c>
      <c r="C92" s="274" t="s">
        <v>589</v>
      </c>
      <c r="D92" s="274" t="s">
        <v>590</v>
      </c>
      <c r="E92" s="274">
        <v>3</v>
      </c>
      <c r="F92" s="274">
        <v>2001</v>
      </c>
      <c r="G92" s="277">
        <v>9866</v>
      </c>
      <c r="H92" s="277">
        <v>213761.59</v>
      </c>
      <c r="I92" s="277">
        <f>INDEX(HWI!$F$6:$I$131,MATCH(F92,HWI!$A$6:$A$131,0),MATCH(D92,HWI!$F$5:$I$5,0))</f>
        <v>2.2167689161554192</v>
      </c>
      <c r="J92" s="277">
        <f t="shared" si="2"/>
        <v>473860.04817995906</v>
      </c>
      <c r="L92" s="277">
        <f t="shared" si="3"/>
        <v>48.029601477798408</v>
      </c>
    </row>
    <row r="93" spans="1:12" x14ac:dyDescent="0.25">
      <c r="A93" s="274" t="s">
        <v>587</v>
      </c>
      <c r="B93" s="274" t="s">
        <v>588</v>
      </c>
      <c r="C93" s="274" t="s">
        <v>589</v>
      </c>
      <c r="D93" s="274" t="s">
        <v>590</v>
      </c>
      <c r="E93" s="274">
        <v>3</v>
      </c>
      <c r="F93" s="274">
        <v>2002</v>
      </c>
      <c r="G93" s="277">
        <v>28287</v>
      </c>
      <c r="H93" s="277">
        <v>414723.7</v>
      </c>
      <c r="I93" s="277">
        <f>INDEX(HWI!$F$6:$I$131,MATCH(F93,HWI!$A$6:$A$131,0),MATCH(D93,HWI!$F$5:$I$5,0))</f>
        <v>2.1723446893787575</v>
      </c>
      <c r="J93" s="277">
        <f t="shared" si="2"/>
        <v>900922.82725450897</v>
      </c>
      <c r="L93" s="277">
        <f t="shared" si="3"/>
        <v>31.849359325998126</v>
      </c>
    </row>
    <row r="94" spans="1:12" x14ac:dyDescent="0.25">
      <c r="A94" s="274" t="s">
        <v>587</v>
      </c>
      <c r="B94" s="274" t="s">
        <v>588</v>
      </c>
      <c r="C94" s="274" t="s">
        <v>589</v>
      </c>
      <c r="D94" s="274" t="s">
        <v>590</v>
      </c>
      <c r="E94" s="274">
        <v>3</v>
      </c>
      <c r="F94" s="274">
        <v>2003</v>
      </c>
      <c r="G94" s="277">
        <v>21108</v>
      </c>
      <c r="H94" s="277">
        <v>336053.75</v>
      </c>
      <c r="I94" s="277">
        <f>INDEX(HWI!$F$6:$I$131,MATCH(F94,HWI!$A$6:$A$131,0),MATCH(D94,HWI!$F$5:$I$5,0))</f>
        <v>2.1352593565331581</v>
      </c>
      <c r="J94" s="277">
        <f t="shared" si="2"/>
        <v>717561.91398555483</v>
      </c>
      <c r="L94" s="277">
        <f t="shared" si="3"/>
        <v>33.994784630735019</v>
      </c>
    </row>
    <row r="95" spans="1:12" x14ac:dyDescent="0.25">
      <c r="A95" s="274" t="s">
        <v>587</v>
      </c>
      <c r="B95" s="274" t="s">
        <v>588</v>
      </c>
      <c r="C95" s="274" t="s">
        <v>589</v>
      </c>
      <c r="D95" s="274" t="s">
        <v>590</v>
      </c>
      <c r="E95" s="274">
        <v>3</v>
      </c>
      <c r="F95" s="274">
        <v>2004</v>
      </c>
      <c r="G95" s="277">
        <v>18677</v>
      </c>
      <c r="H95" s="277">
        <v>364752.2</v>
      </c>
      <c r="I95" s="277">
        <f>INDEX(HWI!$F$6:$I$131,MATCH(F95,HWI!$A$6:$A$131,0),MATCH(D95,HWI!$F$5:$I$5,0))</f>
        <v>2.0478589420654911</v>
      </c>
      <c r="J95" s="277">
        <f t="shared" si="2"/>
        <v>746961.0544080605</v>
      </c>
      <c r="L95" s="277">
        <f t="shared" si="3"/>
        <v>39.99363144017029</v>
      </c>
    </row>
    <row r="96" spans="1:12" x14ac:dyDescent="0.25">
      <c r="A96" s="274" t="s">
        <v>587</v>
      </c>
      <c r="B96" s="274" t="s">
        <v>588</v>
      </c>
      <c r="C96" s="274" t="s">
        <v>589</v>
      </c>
      <c r="D96" s="274" t="s">
        <v>590</v>
      </c>
      <c r="E96" s="274">
        <v>3</v>
      </c>
      <c r="F96" s="274">
        <v>2005</v>
      </c>
      <c r="G96" s="277">
        <v>21642</v>
      </c>
      <c r="H96" s="277">
        <v>369329.59</v>
      </c>
      <c r="I96" s="277">
        <f>INDEX(HWI!$F$6:$I$131,MATCH(F96,HWI!$A$6:$A$131,0),MATCH(D96,HWI!$F$5:$I$5,0))</f>
        <v>1.9288256227758007</v>
      </c>
      <c r="J96" s="277">
        <f t="shared" si="2"/>
        <v>712372.37644128117</v>
      </c>
      <c r="L96" s="277">
        <f t="shared" si="3"/>
        <v>32.916198892952643</v>
      </c>
    </row>
    <row r="97" spans="1:12" x14ac:dyDescent="0.25">
      <c r="A97" s="274" t="s">
        <v>587</v>
      </c>
      <c r="B97" s="274" t="s">
        <v>588</v>
      </c>
      <c r="C97" s="274" t="s">
        <v>589</v>
      </c>
      <c r="D97" s="274" t="s">
        <v>590</v>
      </c>
      <c r="E97" s="274">
        <v>3</v>
      </c>
      <c r="F97" s="274">
        <v>2006</v>
      </c>
      <c r="G97" s="277">
        <v>10047</v>
      </c>
      <c r="H97" s="277">
        <v>338797.03</v>
      </c>
      <c r="I97" s="277">
        <f>INDEX(HWI!$F$6:$I$131,MATCH(F97,HWI!$A$6:$A$131,0),MATCH(D97,HWI!$F$5:$I$5,0))</f>
        <v>1.8341793570219966</v>
      </c>
      <c r="J97" s="277">
        <f t="shared" si="2"/>
        <v>621414.51864636212</v>
      </c>
      <c r="L97" s="277">
        <f t="shared" si="3"/>
        <v>61.850753324013347</v>
      </c>
    </row>
    <row r="98" spans="1:12" x14ac:dyDescent="0.25">
      <c r="A98" s="274" t="s">
        <v>587</v>
      </c>
      <c r="B98" s="274" t="s">
        <v>588</v>
      </c>
      <c r="C98" s="274" t="s">
        <v>589</v>
      </c>
      <c r="D98" s="274" t="s">
        <v>590</v>
      </c>
      <c r="E98" s="274">
        <v>3</v>
      </c>
      <c r="F98" s="274">
        <v>2007</v>
      </c>
      <c r="G98" s="277">
        <v>8216</v>
      </c>
      <c r="H98" s="277">
        <v>249626.96</v>
      </c>
      <c r="I98" s="277">
        <f>INDEX(HWI!$F$6:$I$131,MATCH(F98,HWI!$A$6:$A$131,0),MATCH(D98,HWI!$F$5:$I$5,0))</f>
        <v>1.7398645022217842</v>
      </c>
      <c r="J98" s="277">
        <f t="shared" si="2"/>
        <v>434317.08650153724</v>
      </c>
      <c r="L98" s="277">
        <f t="shared" si="3"/>
        <v>52.862352300576589</v>
      </c>
    </row>
    <row r="99" spans="1:12" x14ac:dyDescent="0.25">
      <c r="A99" s="274" t="s">
        <v>587</v>
      </c>
      <c r="B99" s="274" t="s">
        <v>588</v>
      </c>
      <c r="C99" s="274" t="s">
        <v>589</v>
      </c>
      <c r="D99" s="274" t="s">
        <v>590</v>
      </c>
      <c r="E99" s="274">
        <v>3</v>
      </c>
      <c r="F99" s="274">
        <v>2008</v>
      </c>
      <c r="G99" s="277">
        <v>2493</v>
      </c>
      <c r="H99" s="277">
        <v>70266.89</v>
      </c>
      <c r="I99" s="277">
        <f>INDEX(HWI!$F$6:$I$131,MATCH(F99,HWI!$A$6:$A$131,0),MATCH(D99,HWI!$F$5:$I$5,0))</f>
        <v>1.65412004069176</v>
      </c>
      <c r="J99" s="277">
        <f t="shared" si="2"/>
        <v>116229.87094608342</v>
      </c>
      <c r="L99" s="277">
        <f t="shared" si="3"/>
        <v>46.622491354225197</v>
      </c>
    </row>
    <row r="100" spans="1:12" x14ac:dyDescent="0.25">
      <c r="A100" s="274" t="s">
        <v>587</v>
      </c>
      <c r="B100" s="274" t="s">
        <v>588</v>
      </c>
      <c r="C100" s="274" t="s">
        <v>589</v>
      </c>
      <c r="D100" s="274" t="s">
        <v>590</v>
      </c>
      <c r="E100" s="274">
        <v>3</v>
      </c>
      <c r="F100" s="274">
        <v>2009</v>
      </c>
      <c r="G100" s="277">
        <v>1250</v>
      </c>
      <c r="H100" s="277">
        <v>62218.37</v>
      </c>
      <c r="I100" s="277">
        <f>INDEX(HWI!$F$6:$I$131,MATCH(F100,HWI!$A$6:$A$131,0),MATCH(D100,HWI!$F$5:$I$5,0))</f>
        <v>1.587890625</v>
      </c>
      <c r="J100" s="277">
        <f t="shared" si="2"/>
        <v>98795.966425781255</v>
      </c>
      <c r="L100" s="277">
        <f t="shared" si="3"/>
        <v>79.036773140625002</v>
      </c>
    </row>
    <row r="101" spans="1:12" x14ac:dyDescent="0.25">
      <c r="A101" s="274" t="s">
        <v>587</v>
      </c>
      <c r="B101" s="274" t="s">
        <v>588</v>
      </c>
      <c r="C101" s="274" t="s">
        <v>589</v>
      </c>
      <c r="D101" s="274" t="s">
        <v>590</v>
      </c>
      <c r="E101" s="274">
        <v>3</v>
      </c>
      <c r="F101" s="274">
        <v>2010</v>
      </c>
      <c r="G101" s="277">
        <v>2031</v>
      </c>
      <c r="H101" s="277">
        <v>33047.79</v>
      </c>
      <c r="I101" s="277">
        <f>INDEX(HWI!$F$6:$I$131,MATCH(F101,HWI!$A$6:$A$131,0),MATCH(D101,HWI!$F$5:$I$5,0))</f>
        <v>1.6106983655274889</v>
      </c>
      <c r="J101" s="277">
        <f t="shared" si="2"/>
        <v>53230.021337295693</v>
      </c>
      <c r="L101" s="277">
        <f t="shared" si="3"/>
        <v>26.208774661396205</v>
      </c>
    </row>
    <row r="102" spans="1:12" x14ac:dyDescent="0.25">
      <c r="A102" s="274" t="s">
        <v>587</v>
      </c>
      <c r="B102" s="274" t="s">
        <v>588</v>
      </c>
      <c r="C102" s="274" t="s">
        <v>589</v>
      </c>
      <c r="D102" s="274" t="s">
        <v>590</v>
      </c>
      <c r="E102" s="274">
        <v>3</v>
      </c>
      <c r="F102" s="274">
        <v>2011</v>
      </c>
      <c r="G102" s="277">
        <v>1830</v>
      </c>
      <c r="H102" s="277">
        <v>66160.899999999994</v>
      </c>
      <c r="I102" s="277">
        <f>INDEX(HWI!$F$6:$I$131,MATCH(F102,HWI!$A$6:$A$131,0),MATCH(D102,HWI!$F$5:$I$5,0))</f>
        <v>1.5582175371346429</v>
      </c>
      <c r="J102" s="277">
        <f t="shared" si="2"/>
        <v>103093.07465261139</v>
      </c>
      <c r="L102" s="277">
        <f t="shared" si="3"/>
        <v>56.335013471372349</v>
      </c>
    </row>
    <row r="103" spans="1:12" x14ac:dyDescent="0.25">
      <c r="A103" s="274" t="s">
        <v>587</v>
      </c>
      <c r="B103" s="274" t="s">
        <v>588</v>
      </c>
      <c r="C103" s="274" t="s">
        <v>589</v>
      </c>
      <c r="D103" s="274" t="s">
        <v>590</v>
      </c>
      <c r="E103" s="274">
        <v>3</v>
      </c>
      <c r="F103" s="274">
        <v>2012</v>
      </c>
      <c r="G103" s="277">
        <v>1843</v>
      </c>
      <c r="H103" s="277">
        <v>44952.25</v>
      </c>
      <c r="I103" s="277">
        <f>INDEX(HWI!$F$6:$I$131,MATCH(F103,HWI!$A$6:$A$131,0),MATCH(D103,HWI!$F$5:$I$5,0))</f>
        <v>1.5027726432532347</v>
      </c>
      <c r="J103" s="277">
        <f t="shared" si="2"/>
        <v>67553.011552680226</v>
      </c>
      <c r="L103" s="277">
        <f t="shared" si="3"/>
        <v>36.653831553271964</v>
      </c>
    </row>
    <row r="104" spans="1:12" x14ac:dyDescent="0.25">
      <c r="A104" s="274" t="s">
        <v>587</v>
      </c>
      <c r="B104" s="274" t="s">
        <v>588</v>
      </c>
      <c r="C104" s="274" t="s">
        <v>589</v>
      </c>
      <c r="D104" s="274" t="s">
        <v>590</v>
      </c>
      <c r="E104" s="274">
        <v>3</v>
      </c>
      <c r="F104" s="274">
        <v>2013</v>
      </c>
      <c r="G104" s="277">
        <v>223</v>
      </c>
      <c r="H104" s="277">
        <v>6872.27</v>
      </c>
      <c r="I104" s="277">
        <f>INDEX(HWI!$F$6:$I$131,MATCH(F104,HWI!$A$6:$A$131,0),MATCH(D104,HWI!$F$5:$I$5,0))</f>
        <v>1.4931129476584022</v>
      </c>
      <c r="J104" s="277">
        <f t="shared" si="2"/>
        <v>10261.075316804408</v>
      </c>
      <c r="L104" s="277">
        <f t="shared" si="3"/>
        <v>46.013790658315735</v>
      </c>
    </row>
    <row r="105" spans="1:12" x14ac:dyDescent="0.25">
      <c r="A105" s="274" t="s">
        <v>587</v>
      </c>
      <c r="B105" s="274" t="s">
        <v>588</v>
      </c>
      <c r="C105" s="274" t="s">
        <v>589</v>
      </c>
      <c r="D105" s="274" t="s">
        <v>590</v>
      </c>
      <c r="E105" s="274">
        <v>3</v>
      </c>
      <c r="F105" s="274">
        <v>2014</v>
      </c>
      <c r="G105" s="277">
        <v>669</v>
      </c>
      <c r="H105" s="277">
        <v>22306</v>
      </c>
      <c r="I105" s="277">
        <f>INDEX(HWI!$F$6:$I$131,MATCH(F105,HWI!$A$6:$A$131,0),MATCH(D105,HWI!$F$5:$I$5,0))</f>
        <v>1.4768392370572208</v>
      </c>
      <c r="J105" s="277">
        <f t="shared" si="2"/>
        <v>32942.376021798365</v>
      </c>
      <c r="L105" s="277">
        <f t="shared" si="3"/>
        <v>49.241219763525208</v>
      </c>
    </row>
    <row r="106" spans="1:12" x14ac:dyDescent="0.25">
      <c r="A106" s="274" t="s">
        <v>587</v>
      </c>
      <c r="B106" s="274" t="s">
        <v>588</v>
      </c>
      <c r="C106" s="274" t="s">
        <v>589</v>
      </c>
      <c r="D106" s="274" t="s">
        <v>590</v>
      </c>
      <c r="E106" s="274">
        <v>3</v>
      </c>
      <c r="F106" s="274">
        <v>2015</v>
      </c>
      <c r="G106" s="277">
        <v>353</v>
      </c>
      <c r="H106" s="277">
        <v>28284.510000000002</v>
      </c>
      <c r="I106" s="277">
        <f>INDEX(HWI!$F$6:$I$131,MATCH(F106,HWI!$A$6:$A$131,0),MATCH(D106,HWI!$F$5:$I$5,0))</f>
        <v>1.4550335570469799</v>
      </c>
      <c r="J106" s="277">
        <f t="shared" si="2"/>
        <v>41154.911194630877</v>
      </c>
      <c r="L106" s="277">
        <f t="shared" si="3"/>
        <v>116.58615069300532</v>
      </c>
    </row>
    <row r="107" spans="1:12" x14ac:dyDescent="0.25">
      <c r="A107" s="274" t="s">
        <v>587</v>
      </c>
      <c r="B107" s="274" t="s">
        <v>588</v>
      </c>
      <c r="C107" s="274" t="s">
        <v>589</v>
      </c>
      <c r="D107" s="274" t="s">
        <v>590</v>
      </c>
      <c r="E107" s="274">
        <v>3</v>
      </c>
      <c r="F107" s="274">
        <v>2016</v>
      </c>
      <c r="G107" s="277">
        <v>2707</v>
      </c>
      <c r="H107" s="277">
        <v>74323.38</v>
      </c>
      <c r="I107" s="277">
        <f>INDEX(HWI!$F$6:$I$131,MATCH(F107,HWI!$A$6:$A$131,0),MATCH(D107,HWI!$F$5:$I$5,0))</f>
        <v>1.4351279788172993</v>
      </c>
      <c r="J107" s="277">
        <f t="shared" si="2"/>
        <v>106663.56211827009</v>
      </c>
      <c r="L107" s="277">
        <f t="shared" si="3"/>
        <v>39.402867424554891</v>
      </c>
    </row>
    <row r="108" spans="1:12" x14ac:dyDescent="0.25">
      <c r="A108" s="274" t="s">
        <v>587</v>
      </c>
      <c r="B108" s="274" t="s">
        <v>588</v>
      </c>
      <c r="C108" s="274" t="s">
        <v>589</v>
      </c>
      <c r="D108" s="274" t="s">
        <v>590</v>
      </c>
      <c r="E108" s="274">
        <v>3</v>
      </c>
      <c r="F108" s="274">
        <v>2017</v>
      </c>
      <c r="G108" s="277">
        <v>350</v>
      </c>
      <c r="H108" s="277">
        <v>53074.450000000004</v>
      </c>
      <c r="I108" s="277">
        <f>INDEX(HWI!$F$6:$I$131,MATCH(F108,HWI!$A$6:$A$131,0),MATCH(D108,HWI!$F$5:$I$5,0))</f>
        <v>1.4145280556763811</v>
      </c>
      <c r="J108" s="277">
        <f t="shared" si="2"/>
        <v>75075.298564593308</v>
      </c>
      <c r="L108" s="277">
        <f t="shared" si="3"/>
        <v>214.50085304169517</v>
      </c>
    </row>
    <row r="109" spans="1:12" x14ac:dyDescent="0.25">
      <c r="A109" s="274" t="s">
        <v>587</v>
      </c>
      <c r="B109" s="274" t="s">
        <v>588</v>
      </c>
      <c r="C109" s="274" t="s">
        <v>589</v>
      </c>
      <c r="D109" s="274" t="s">
        <v>590</v>
      </c>
      <c r="E109" s="274">
        <v>3</v>
      </c>
      <c r="F109" s="274">
        <v>2018</v>
      </c>
      <c r="G109" s="277">
        <v>6070.1</v>
      </c>
      <c r="H109" s="277">
        <v>420911.05</v>
      </c>
      <c r="I109" s="277">
        <f>INDEX(HWI!$F$6:$I$131,MATCH(F109,HWI!$A$6:$A$131,0),MATCH(D109,HWI!$F$5:$I$5,0))</f>
        <v>1.3921232876712328</v>
      </c>
      <c r="J109" s="277">
        <f t="shared" si="2"/>
        <v>585960.07474315062</v>
      </c>
      <c r="L109" s="277">
        <f t="shared" si="3"/>
        <v>96.532194649701083</v>
      </c>
    </row>
    <row r="110" spans="1:12" x14ac:dyDescent="0.25">
      <c r="A110" s="274" t="s">
        <v>587</v>
      </c>
      <c r="B110" s="274" t="s">
        <v>588</v>
      </c>
      <c r="C110" s="274" t="s">
        <v>589</v>
      </c>
      <c r="D110" s="274" t="s">
        <v>590</v>
      </c>
      <c r="E110" s="274">
        <v>3</v>
      </c>
      <c r="F110" s="274">
        <v>2019</v>
      </c>
      <c r="G110" s="277">
        <v>8626</v>
      </c>
      <c r="H110" s="277">
        <v>598860.87</v>
      </c>
      <c r="I110" s="277">
        <f>INDEX(HWI!$F$6:$I$131,MATCH(F110,HWI!$A$6:$A$131,0),MATCH(D110,HWI!$F$5:$I$5,0))</f>
        <v>1.3488179178763999</v>
      </c>
      <c r="J110" s="277">
        <f t="shared" si="2"/>
        <v>807754.27177104936</v>
      </c>
      <c r="L110" s="277">
        <f t="shared" si="3"/>
        <v>93.641812169145538</v>
      </c>
    </row>
    <row r="111" spans="1:12" x14ac:dyDescent="0.25">
      <c r="A111" s="274" t="s">
        <v>587</v>
      </c>
      <c r="B111" s="274" t="s">
        <v>588</v>
      </c>
      <c r="C111" s="274" t="s">
        <v>589</v>
      </c>
      <c r="D111" s="274" t="s">
        <v>590</v>
      </c>
      <c r="E111" s="274">
        <v>3</v>
      </c>
      <c r="F111" s="274">
        <v>2020</v>
      </c>
      <c r="G111" s="277">
        <v>7340</v>
      </c>
      <c r="H111" s="277">
        <v>1117619.07</v>
      </c>
      <c r="I111" s="277">
        <f>INDEX(HWI!$F$6:$I$131,MATCH(F111,HWI!$A$6:$A$131,0),MATCH(D111,HWI!$F$5:$I$5,0))</f>
        <v>1.3102336825141014</v>
      </c>
      <c r="J111" s="277">
        <f t="shared" si="2"/>
        <v>1464342.1497340854</v>
      </c>
      <c r="L111" s="277">
        <f t="shared" si="3"/>
        <v>199.50165527712335</v>
      </c>
    </row>
    <row r="112" spans="1:12" x14ac:dyDescent="0.25">
      <c r="A112" s="274" t="s">
        <v>587</v>
      </c>
      <c r="B112" s="274" t="s">
        <v>588</v>
      </c>
      <c r="C112" s="274" t="s">
        <v>589</v>
      </c>
      <c r="D112" s="274" t="s">
        <v>590</v>
      </c>
      <c r="E112" s="274">
        <v>3</v>
      </c>
      <c r="F112" s="274">
        <v>2021</v>
      </c>
      <c r="G112" s="277">
        <v>2262</v>
      </c>
      <c r="H112" s="277">
        <v>939677.12999999989</v>
      </c>
      <c r="I112" s="277">
        <f>INDEX(HWI!$F$6:$I$131,MATCH(F112,HWI!$A$6:$A$131,0),MATCH(D112,HWI!$F$5:$I$5,0))</f>
        <v>1.2445464982778416</v>
      </c>
      <c r="J112" s="277">
        <f t="shared" si="2"/>
        <v>1169471.8816532721</v>
      </c>
      <c r="L112" s="277">
        <f t="shared" si="3"/>
        <v>517.00790524017339</v>
      </c>
    </row>
    <row r="113" spans="1:12" x14ac:dyDescent="0.25">
      <c r="A113" s="274" t="s">
        <v>587</v>
      </c>
      <c r="B113" s="274" t="s">
        <v>588</v>
      </c>
      <c r="C113" s="274" t="s">
        <v>589</v>
      </c>
      <c r="D113" s="274" t="s">
        <v>590</v>
      </c>
      <c r="E113" s="274">
        <v>3</v>
      </c>
      <c r="F113" s="274">
        <v>2022</v>
      </c>
      <c r="G113" s="277">
        <v>1737</v>
      </c>
      <c r="H113" s="277">
        <v>302261.51</v>
      </c>
      <c r="I113" s="277">
        <f>INDEX(HWI!$F$6:$I$131,MATCH(F113,HWI!$A$6:$A$131,0),MATCH(D113,HWI!$F$5:$I$5,0))</f>
        <v>1.1434599156118144</v>
      </c>
      <c r="J113" s="277">
        <f t="shared" si="2"/>
        <v>345623.92071729962</v>
      </c>
      <c r="L113" s="277">
        <f t="shared" si="3"/>
        <v>198.97750185221625</v>
      </c>
    </row>
    <row r="114" spans="1:12" x14ac:dyDescent="0.25">
      <c r="A114" s="274" t="s">
        <v>587</v>
      </c>
      <c r="B114" s="274" t="s">
        <v>588</v>
      </c>
      <c r="C114" s="274" t="s">
        <v>589</v>
      </c>
      <c r="D114" s="274" t="s">
        <v>590</v>
      </c>
      <c r="E114" s="274">
        <v>3</v>
      </c>
      <c r="F114" s="274">
        <v>2023</v>
      </c>
      <c r="G114" s="277">
        <v>2173</v>
      </c>
      <c r="H114" s="277">
        <v>341138.26999999996</v>
      </c>
      <c r="I114" s="277">
        <f>INDEX(HWI!$F$6:$I$131,MATCH(F114,HWI!$A$6:$A$131,0),MATCH(D114,HWI!$F$5:$I$5,0))</f>
        <v>1.069033530571992</v>
      </c>
      <c r="J114" s="277">
        <f t="shared" si="2"/>
        <v>364688.24919132143</v>
      </c>
      <c r="L114" s="277">
        <f t="shared" si="3"/>
        <v>167.82708200244889</v>
      </c>
    </row>
    <row r="115" spans="1:12" x14ac:dyDescent="0.25">
      <c r="A115" s="274" t="s">
        <v>587</v>
      </c>
      <c r="B115" s="274" t="s">
        <v>588</v>
      </c>
      <c r="C115" s="274" t="s">
        <v>589</v>
      </c>
      <c r="D115" s="274" t="s">
        <v>590</v>
      </c>
      <c r="E115" s="274">
        <v>3</v>
      </c>
      <c r="F115" s="274">
        <v>2024</v>
      </c>
      <c r="G115" s="277">
        <v>3215</v>
      </c>
      <c r="H115" s="277">
        <v>515252.67</v>
      </c>
      <c r="I115" s="277">
        <f>INDEX(HWI!$F$6:$I$131,MATCH(F115,HWI!$A$6:$A$131,0),MATCH(D115,HWI!$F$5:$I$5,0))</f>
        <v>1.0330368487928843</v>
      </c>
      <c r="J115" s="277">
        <f t="shared" si="2"/>
        <v>532274.99454891984</v>
      </c>
      <c r="L115" s="277">
        <f t="shared" si="3"/>
        <v>165.55987388768892</v>
      </c>
    </row>
    <row r="116" spans="1:12" x14ac:dyDescent="0.25">
      <c r="A116" s="274" t="s">
        <v>587</v>
      </c>
      <c r="B116" s="274" t="s">
        <v>588</v>
      </c>
      <c r="C116" s="274" t="s">
        <v>589</v>
      </c>
      <c r="D116" s="274" t="s">
        <v>590</v>
      </c>
      <c r="E116" s="274">
        <v>3</v>
      </c>
      <c r="F116" s="274">
        <v>2025</v>
      </c>
      <c r="G116" s="277">
        <v>391</v>
      </c>
      <c r="H116" s="277">
        <v>107562.64000000001</v>
      </c>
      <c r="I116" s="277">
        <f>INDEX(HWI!$F$6:$I$131,MATCH(F116,HWI!$A$6:$A$131,0),MATCH(D116,HWI!$F$5:$I$5,0))</f>
        <v>1</v>
      </c>
      <c r="J116" s="277">
        <f t="shared" si="2"/>
        <v>107562.64000000001</v>
      </c>
      <c r="L116" s="277">
        <f t="shared" si="3"/>
        <v>275.09626598465479</v>
      </c>
    </row>
    <row r="117" spans="1:12" x14ac:dyDescent="0.25">
      <c r="A117" s="274" t="s">
        <v>587</v>
      </c>
      <c r="B117" s="274" t="s">
        <v>588</v>
      </c>
      <c r="C117" s="274" t="s">
        <v>589</v>
      </c>
      <c r="D117" s="274" t="s">
        <v>590</v>
      </c>
      <c r="E117" s="274">
        <v>4</v>
      </c>
      <c r="F117" s="274">
        <v>1973</v>
      </c>
      <c r="G117" s="277">
        <v>11381</v>
      </c>
      <c r="H117" s="277">
        <v>30985.87</v>
      </c>
      <c r="I117" s="277">
        <f>INDEX(HWI!$F$6:$I$131,MATCH(F117,HWI!$A$6:$A$131,0),MATCH(D117,HWI!$F$5:$I$5,0))</f>
        <v>8.1300000000000008</v>
      </c>
      <c r="J117" s="277">
        <f t="shared" si="2"/>
        <v>251915.12310000003</v>
      </c>
      <c r="L117" s="277">
        <f t="shared" si="3"/>
        <v>22.134708997451895</v>
      </c>
    </row>
    <row r="118" spans="1:12" x14ac:dyDescent="0.25">
      <c r="A118" s="274" t="s">
        <v>587</v>
      </c>
      <c r="B118" s="274" t="s">
        <v>588</v>
      </c>
      <c r="C118" s="274" t="s">
        <v>589</v>
      </c>
      <c r="D118" s="274" t="s">
        <v>590</v>
      </c>
      <c r="E118" s="274">
        <v>4</v>
      </c>
      <c r="F118" s="274">
        <v>1974</v>
      </c>
      <c r="G118" s="277">
        <v>34933</v>
      </c>
      <c r="H118" s="277">
        <v>182896.05000000002</v>
      </c>
      <c r="I118" s="277">
        <f>INDEX(HWI!$F$6:$I$131,MATCH(F118,HWI!$A$6:$A$131,0),MATCH(D118,HWI!$F$5:$I$5,0))</f>
        <v>7.2589285714285712</v>
      </c>
      <c r="J118" s="277">
        <f t="shared" si="2"/>
        <v>1327629.3629464286</v>
      </c>
      <c r="L118" s="277">
        <f t="shared" si="3"/>
        <v>38.005019979573142</v>
      </c>
    </row>
    <row r="119" spans="1:12" x14ac:dyDescent="0.25">
      <c r="A119" s="274" t="s">
        <v>587</v>
      </c>
      <c r="B119" s="274" t="s">
        <v>588</v>
      </c>
      <c r="C119" s="274" t="s">
        <v>589</v>
      </c>
      <c r="D119" s="274" t="s">
        <v>590</v>
      </c>
      <c r="E119" s="274">
        <v>4</v>
      </c>
      <c r="F119" s="274">
        <v>1975</v>
      </c>
      <c r="G119" s="277">
        <v>27001</v>
      </c>
      <c r="H119" s="277">
        <v>162317.26</v>
      </c>
      <c r="I119" s="277">
        <f>INDEX(HWI!$F$6:$I$131,MATCH(F119,HWI!$A$6:$A$131,0),MATCH(D119,HWI!$F$5:$I$5,0))</f>
        <v>6.4015748031496065</v>
      </c>
      <c r="J119" s="277">
        <f t="shared" si="2"/>
        <v>1039086.0817322836</v>
      </c>
      <c r="L119" s="277">
        <f t="shared" si="3"/>
        <v>38.483244388440561</v>
      </c>
    </row>
    <row r="120" spans="1:12" x14ac:dyDescent="0.25">
      <c r="A120" s="274" t="s">
        <v>587</v>
      </c>
      <c r="B120" s="274" t="s">
        <v>588</v>
      </c>
      <c r="C120" s="274" t="s">
        <v>589</v>
      </c>
      <c r="D120" s="274" t="s">
        <v>590</v>
      </c>
      <c r="E120" s="274">
        <v>4</v>
      </c>
      <c r="F120" s="274">
        <v>1976</v>
      </c>
      <c r="G120" s="277">
        <v>34750</v>
      </c>
      <c r="H120" s="277">
        <v>192417.11000000002</v>
      </c>
      <c r="I120" s="277">
        <f>INDEX(HWI!$F$6:$I$131,MATCH(F120,HWI!$A$6:$A$131,0),MATCH(D120,HWI!$F$5:$I$5,0))</f>
        <v>6.0222222222222221</v>
      </c>
      <c r="J120" s="277">
        <f t="shared" si="2"/>
        <v>1158778.595777778</v>
      </c>
      <c r="L120" s="277">
        <f t="shared" si="3"/>
        <v>33.346146641087138</v>
      </c>
    </row>
    <row r="121" spans="1:12" x14ac:dyDescent="0.25">
      <c r="A121" s="274" t="s">
        <v>587</v>
      </c>
      <c r="B121" s="274" t="s">
        <v>588</v>
      </c>
      <c r="C121" s="274" t="s">
        <v>589</v>
      </c>
      <c r="D121" s="274" t="s">
        <v>590</v>
      </c>
      <c r="E121" s="274">
        <v>4</v>
      </c>
      <c r="F121" s="274">
        <v>1977</v>
      </c>
      <c r="G121" s="277">
        <v>33284</v>
      </c>
      <c r="H121" s="277">
        <v>208796.62</v>
      </c>
      <c r="I121" s="277">
        <f>INDEX(HWI!$F$6:$I$131,MATCH(F121,HWI!$A$6:$A$131,0),MATCH(D121,HWI!$F$5:$I$5,0))</f>
        <v>5.645833333333333</v>
      </c>
      <c r="J121" s="277">
        <f t="shared" si="2"/>
        <v>1178830.9170833332</v>
      </c>
      <c r="L121" s="277">
        <f t="shared" si="3"/>
        <v>35.417345183371388</v>
      </c>
    </row>
    <row r="122" spans="1:12" x14ac:dyDescent="0.25">
      <c r="A122" s="274" t="s">
        <v>587</v>
      </c>
      <c r="B122" s="274" t="s">
        <v>588</v>
      </c>
      <c r="C122" s="274" t="s">
        <v>589</v>
      </c>
      <c r="D122" s="274" t="s">
        <v>590</v>
      </c>
      <c r="E122" s="274">
        <v>4</v>
      </c>
      <c r="F122" s="274">
        <v>1978</v>
      </c>
      <c r="G122" s="277">
        <v>71167</v>
      </c>
      <c r="H122" s="277">
        <v>441632.07</v>
      </c>
      <c r="I122" s="277">
        <f>INDEX(HWI!$F$6:$I$131,MATCH(F122,HWI!$A$6:$A$131,0),MATCH(D122,HWI!$F$5:$I$5,0))</f>
        <v>5.279220779220779</v>
      </c>
      <c r="J122" s="277">
        <f t="shared" si="2"/>
        <v>2331473.2007142855</v>
      </c>
      <c r="L122" s="277">
        <f t="shared" si="3"/>
        <v>32.760594105614757</v>
      </c>
    </row>
    <row r="123" spans="1:12" x14ac:dyDescent="0.25">
      <c r="A123" s="274" t="s">
        <v>587</v>
      </c>
      <c r="B123" s="274" t="s">
        <v>588</v>
      </c>
      <c r="C123" s="274" t="s">
        <v>589</v>
      </c>
      <c r="D123" s="274" t="s">
        <v>590</v>
      </c>
      <c r="E123" s="274">
        <v>4</v>
      </c>
      <c r="F123" s="274">
        <v>1979</v>
      </c>
      <c r="G123" s="277">
        <v>65828</v>
      </c>
      <c r="H123" s="277">
        <v>466247</v>
      </c>
      <c r="I123" s="277">
        <f>INDEX(HWI!$F$6:$I$131,MATCH(F123,HWI!$A$6:$A$131,0),MATCH(D123,HWI!$F$5:$I$5,0))</f>
        <v>4.8392857142857144</v>
      </c>
      <c r="J123" s="277">
        <f t="shared" si="2"/>
        <v>2256302.4464285714</v>
      </c>
      <c r="L123" s="277">
        <f t="shared" si="3"/>
        <v>34.275725320966323</v>
      </c>
    </row>
    <row r="124" spans="1:12" x14ac:dyDescent="0.25">
      <c r="A124" s="274" t="s">
        <v>587</v>
      </c>
      <c r="B124" s="274" t="s">
        <v>588</v>
      </c>
      <c r="C124" s="274" t="s">
        <v>589</v>
      </c>
      <c r="D124" s="274" t="s">
        <v>590</v>
      </c>
      <c r="E124" s="274">
        <v>4</v>
      </c>
      <c r="F124" s="274">
        <v>1980</v>
      </c>
      <c r="G124" s="277">
        <v>43277</v>
      </c>
      <c r="H124" s="277">
        <v>362151.62</v>
      </c>
      <c r="I124" s="277">
        <f>INDEX(HWI!$F$6:$I$131,MATCH(F124,HWI!$A$6:$A$131,0),MATCH(D124,HWI!$F$5:$I$5,0))</f>
        <v>4.3475935828877006</v>
      </c>
      <c r="J124" s="277">
        <f t="shared" si="2"/>
        <v>1574488.0591443849</v>
      </c>
      <c r="L124" s="277">
        <f t="shared" si="3"/>
        <v>36.381635953147978</v>
      </c>
    </row>
    <row r="125" spans="1:12" x14ac:dyDescent="0.25">
      <c r="A125" s="274" t="s">
        <v>587</v>
      </c>
      <c r="B125" s="274" t="s">
        <v>588</v>
      </c>
      <c r="C125" s="274" t="s">
        <v>589</v>
      </c>
      <c r="D125" s="274" t="s">
        <v>590</v>
      </c>
      <c r="E125" s="274">
        <v>4</v>
      </c>
      <c r="F125" s="274">
        <v>1981</v>
      </c>
      <c r="G125" s="277">
        <v>37856</v>
      </c>
      <c r="H125" s="277">
        <v>302892.18</v>
      </c>
      <c r="I125" s="277">
        <f>INDEX(HWI!$F$6:$I$131,MATCH(F125,HWI!$A$6:$A$131,0),MATCH(D125,HWI!$F$5:$I$5,0))</f>
        <v>4.0049261083743843</v>
      </c>
      <c r="J125" s="277">
        <f t="shared" si="2"/>
        <v>1213060.7997044334</v>
      </c>
      <c r="L125" s="277">
        <f t="shared" si="3"/>
        <v>32.044082832429034</v>
      </c>
    </row>
    <row r="126" spans="1:12" x14ac:dyDescent="0.25">
      <c r="A126" s="274" t="s">
        <v>587</v>
      </c>
      <c r="B126" s="274" t="s">
        <v>588</v>
      </c>
      <c r="C126" s="274" t="s">
        <v>589</v>
      </c>
      <c r="D126" s="274" t="s">
        <v>590</v>
      </c>
      <c r="E126" s="274">
        <v>4</v>
      </c>
      <c r="F126" s="274">
        <v>1982</v>
      </c>
      <c r="G126" s="277">
        <v>35729</v>
      </c>
      <c r="H126" s="277">
        <v>397791.09</v>
      </c>
      <c r="I126" s="277">
        <f>INDEX(HWI!$F$6:$I$131,MATCH(F126,HWI!$A$6:$A$131,0),MATCH(D126,HWI!$F$5:$I$5,0))</f>
        <v>3.7293577981651378</v>
      </c>
      <c r="J126" s="277">
        <f t="shared" si="2"/>
        <v>1483505.3035321103</v>
      </c>
      <c r="L126" s="277">
        <f t="shared" si="3"/>
        <v>41.521041829665265</v>
      </c>
    </row>
    <row r="127" spans="1:12" x14ac:dyDescent="0.25">
      <c r="A127" s="274" t="s">
        <v>587</v>
      </c>
      <c r="B127" s="274" t="s">
        <v>588</v>
      </c>
      <c r="C127" s="274" t="s">
        <v>589</v>
      </c>
      <c r="D127" s="274" t="s">
        <v>590</v>
      </c>
      <c r="E127" s="274">
        <v>4</v>
      </c>
      <c r="F127" s="274">
        <v>1983</v>
      </c>
      <c r="G127" s="277">
        <v>47556</v>
      </c>
      <c r="H127" s="277">
        <v>488594.10000000003</v>
      </c>
      <c r="I127" s="277">
        <f>INDEX(HWI!$F$6:$I$131,MATCH(F127,HWI!$A$6:$A$131,0),MATCH(D127,HWI!$F$5:$I$5,0))</f>
        <v>3.5814977973568283</v>
      </c>
      <c r="J127" s="277">
        <f t="shared" si="2"/>
        <v>1749898.6929515421</v>
      </c>
      <c r="L127" s="277">
        <f t="shared" si="3"/>
        <v>36.796591238782533</v>
      </c>
    </row>
    <row r="128" spans="1:12" x14ac:dyDescent="0.25">
      <c r="A128" s="274" t="s">
        <v>587</v>
      </c>
      <c r="B128" s="274" t="s">
        <v>588</v>
      </c>
      <c r="C128" s="274" t="s">
        <v>589</v>
      </c>
      <c r="D128" s="274" t="s">
        <v>590</v>
      </c>
      <c r="E128" s="274">
        <v>4</v>
      </c>
      <c r="F128" s="274">
        <v>1984</v>
      </c>
      <c r="G128" s="277">
        <v>52940</v>
      </c>
      <c r="H128" s="277">
        <v>609195.32000000007</v>
      </c>
      <c r="I128" s="277">
        <f>INDEX(HWI!$F$6:$I$131,MATCH(F128,HWI!$A$6:$A$131,0),MATCH(D128,HWI!$F$5:$I$5,0))</f>
        <v>3.4892703862660945</v>
      </c>
      <c r="J128" s="277">
        <f t="shared" si="2"/>
        <v>2125647.1895278972</v>
      </c>
      <c r="L128" s="277">
        <f t="shared" si="3"/>
        <v>40.152005846767985</v>
      </c>
    </row>
    <row r="129" spans="1:12" x14ac:dyDescent="0.25">
      <c r="A129" s="274" t="s">
        <v>587</v>
      </c>
      <c r="B129" s="274" t="s">
        <v>588</v>
      </c>
      <c r="C129" s="274" t="s">
        <v>589</v>
      </c>
      <c r="D129" s="274" t="s">
        <v>590</v>
      </c>
      <c r="E129" s="274">
        <v>4</v>
      </c>
      <c r="F129" s="274">
        <v>1985</v>
      </c>
      <c r="G129" s="277">
        <v>32641</v>
      </c>
      <c r="H129" s="277">
        <v>316836.65000000002</v>
      </c>
      <c r="I129" s="277">
        <f>INDEX(HWI!$F$6:$I$131,MATCH(F129,HWI!$A$6:$A$131,0),MATCH(D129,HWI!$F$5:$I$5,0))</f>
        <v>3.4303797468354431</v>
      </c>
      <c r="J129" s="277">
        <f t="shared" si="2"/>
        <v>1086870.02721519</v>
      </c>
      <c r="L129" s="277">
        <f t="shared" si="3"/>
        <v>33.297693919156579</v>
      </c>
    </row>
    <row r="130" spans="1:12" x14ac:dyDescent="0.25">
      <c r="A130" s="274" t="s">
        <v>587</v>
      </c>
      <c r="B130" s="274" t="s">
        <v>588</v>
      </c>
      <c r="C130" s="274" t="s">
        <v>589</v>
      </c>
      <c r="D130" s="274" t="s">
        <v>590</v>
      </c>
      <c r="E130" s="274">
        <v>4</v>
      </c>
      <c r="F130" s="274">
        <v>1986</v>
      </c>
      <c r="G130" s="277">
        <v>61434</v>
      </c>
      <c r="H130" s="277">
        <v>647329.98</v>
      </c>
      <c r="I130" s="277">
        <f>INDEX(HWI!$F$6:$I$131,MATCH(F130,HWI!$A$6:$A$131,0),MATCH(D130,HWI!$F$5:$I$5,0))</f>
        <v>3.3734439834024896</v>
      </c>
      <c r="J130" s="277">
        <f t="shared" ref="J130:J193" si="4">I130*H130</f>
        <v>2183731.4263070538</v>
      </c>
      <c r="L130" s="277">
        <f t="shared" ref="L130:L193" si="5">J130/G130</f>
        <v>35.545974970001204</v>
      </c>
    </row>
    <row r="131" spans="1:12" x14ac:dyDescent="0.25">
      <c r="A131" s="274" t="s">
        <v>587</v>
      </c>
      <c r="B131" s="274" t="s">
        <v>588</v>
      </c>
      <c r="C131" s="274" t="s">
        <v>589</v>
      </c>
      <c r="D131" s="274" t="s">
        <v>590</v>
      </c>
      <c r="E131" s="274">
        <v>4</v>
      </c>
      <c r="F131" s="274">
        <v>1987</v>
      </c>
      <c r="G131" s="277">
        <v>37363</v>
      </c>
      <c r="H131" s="277">
        <v>606525.32000000007</v>
      </c>
      <c r="I131" s="277">
        <f>INDEX(HWI!$F$6:$I$131,MATCH(F131,HWI!$A$6:$A$131,0),MATCH(D131,HWI!$F$5:$I$5,0))</f>
        <v>3.2914979757085021</v>
      </c>
      <c r="J131" s="277">
        <f t="shared" si="4"/>
        <v>1996376.8629959517</v>
      </c>
      <c r="L131" s="277">
        <f t="shared" si="5"/>
        <v>53.431920964482288</v>
      </c>
    </row>
    <row r="132" spans="1:12" x14ac:dyDescent="0.25">
      <c r="A132" s="274" t="s">
        <v>587</v>
      </c>
      <c r="B132" s="274" t="s">
        <v>588</v>
      </c>
      <c r="C132" s="274" t="s">
        <v>589</v>
      </c>
      <c r="D132" s="274" t="s">
        <v>590</v>
      </c>
      <c r="E132" s="274">
        <v>4</v>
      </c>
      <c r="F132" s="274">
        <v>1988</v>
      </c>
      <c r="G132" s="277">
        <v>34511</v>
      </c>
      <c r="H132" s="277">
        <v>538712.66</v>
      </c>
      <c r="I132" s="277">
        <f>INDEX(HWI!$F$6:$I$131,MATCH(F132,HWI!$A$6:$A$131,0),MATCH(D132,HWI!$F$5:$I$5,0))</f>
        <v>3.1119617224880383</v>
      </c>
      <c r="J132" s="277">
        <f t="shared" si="4"/>
        <v>1676453.1773397131</v>
      </c>
      <c r="L132" s="277">
        <f t="shared" si="5"/>
        <v>48.577357287233433</v>
      </c>
    </row>
    <row r="133" spans="1:12" x14ac:dyDescent="0.25">
      <c r="A133" s="274" t="s">
        <v>587</v>
      </c>
      <c r="B133" s="274" t="s">
        <v>588</v>
      </c>
      <c r="C133" s="274" t="s">
        <v>589</v>
      </c>
      <c r="D133" s="274" t="s">
        <v>590</v>
      </c>
      <c r="E133" s="274">
        <v>4</v>
      </c>
      <c r="F133" s="274">
        <v>1989</v>
      </c>
      <c r="G133" s="277">
        <v>63792</v>
      </c>
      <c r="H133" s="277">
        <v>962092.31</v>
      </c>
      <c r="I133" s="277">
        <f>INDEX(HWI!$F$6:$I$131,MATCH(F133,HWI!$A$6:$A$131,0),MATCH(D133,HWI!$F$5:$I$5,0))</f>
        <v>2.9035714285714285</v>
      </c>
      <c r="J133" s="277">
        <f t="shared" si="4"/>
        <v>2793503.7429642859</v>
      </c>
      <c r="L133" s="277">
        <f t="shared" si="5"/>
        <v>43.790816136259814</v>
      </c>
    </row>
    <row r="134" spans="1:12" x14ac:dyDescent="0.25">
      <c r="A134" s="274" t="s">
        <v>587</v>
      </c>
      <c r="B134" s="274" t="s">
        <v>588</v>
      </c>
      <c r="C134" s="274" t="s">
        <v>589</v>
      </c>
      <c r="D134" s="274" t="s">
        <v>590</v>
      </c>
      <c r="E134" s="274">
        <v>4</v>
      </c>
      <c r="F134" s="274">
        <v>1990</v>
      </c>
      <c r="G134" s="277">
        <v>36645</v>
      </c>
      <c r="H134" s="277">
        <v>662083.49</v>
      </c>
      <c r="I134" s="277">
        <f>INDEX(HWI!$F$6:$I$131,MATCH(F134,HWI!$A$6:$A$131,0),MATCH(D134,HWI!$F$5:$I$5,0))</f>
        <v>2.8155844155844156</v>
      </c>
      <c r="J134" s="277">
        <f t="shared" si="4"/>
        <v>1864151.9562597403</v>
      </c>
      <c r="L134" s="277">
        <f t="shared" si="5"/>
        <v>50.870567778953209</v>
      </c>
    </row>
    <row r="135" spans="1:12" x14ac:dyDescent="0.25">
      <c r="A135" s="274" t="s">
        <v>587</v>
      </c>
      <c r="B135" s="274" t="s">
        <v>588</v>
      </c>
      <c r="C135" s="274" t="s">
        <v>589</v>
      </c>
      <c r="D135" s="274" t="s">
        <v>590</v>
      </c>
      <c r="E135" s="274">
        <v>4</v>
      </c>
      <c r="F135" s="274">
        <v>1991</v>
      </c>
      <c r="G135" s="277">
        <v>48716</v>
      </c>
      <c r="H135" s="277">
        <v>850212.20000000007</v>
      </c>
      <c r="I135" s="277">
        <f>INDEX(HWI!$F$6:$I$131,MATCH(F135,HWI!$A$6:$A$131,0),MATCH(D135,HWI!$F$5:$I$5,0))</f>
        <v>2.7373737373737375</v>
      </c>
      <c r="J135" s="277">
        <f t="shared" si="4"/>
        <v>2327348.5474747475</v>
      </c>
      <c r="L135" s="277">
        <f t="shared" si="5"/>
        <v>47.773802189727142</v>
      </c>
    </row>
    <row r="136" spans="1:12" x14ac:dyDescent="0.25">
      <c r="A136" s="274" t="s">
        <v>587</v>
      </c>
      <c r="B136" s="274" t="s">
        <v>588</v>
      </c>
      <c r="C136" s="274" t="s">
        <v>589</v>
      </c>
      <c r="D136" s="274" t="s">
        <v>590</v>
      </c>
      <c r="E136" s="274">
        <v>4</v>
      </c>
      <c r="F136" s="274">
        <v>1992</v>
      </c>
      <c r="G136" s="277">
        <v>84289</v>
      </c>
      <c r="H136" s="277">
        <v>1484752.03</v>
      </c>
      <c r="I136" s="277">
        <f>INDEX(HWI!$F$6:$I$131,MATCH(F136,HWI!$A$6:$A$131,0),MATCH(D136,HWI!$F$5:$I$5,0))</f>
        <v>2.6942833471416736</v>
      </c>
      <c r="J136" s="277">
        <f t="shared" si="4"/>
        <v>4000342.6690637949</v>
      </c>
      <c r="L136" s="277">
        <f t="shared" si="5"/>
        <v>47.459842554352228</v>
      </c>
    </row>
    <row r="137" spans="1:12" x14ac:dyDescent="0.25">
      <c r="A137" s="274" t="s">
        <v>587</v>
      </c>
      <c r="B137" s="274" t="s">
        <v>588</v>
      </c>
      <c r="C137" s="274" t="s">
        <v>589</v>
      </c>
      <c r="D137" s="274" t="s">
        <v>590</v>
      </c>
      <c r="E137" s="274">
        <v>4</v>
      </c>
      <c r="F137" s="274">
        <v>1993</v>
      </c>
      <c r="G137" s="277">
        <v>46963</v>
      </c>
      <c r="H137" s="277">
        <v>1031523.85</v>
      </c>
      <c r="I137" s="277">
        <f>INDEX(HWI!$F$6:$I$131,MATCH(F137,HWI!$A$6:$A$131,0),MATCH(D137,HWI!$F$5:$I$5,0))</f>
        <v>2.6225806451612903</v>
      </c>
      <c r="J137" s="277">
        <f t="shared" si="4"/>
        <v>2705254.4840322579</v>
      </c>
      <c r="L137" s="277">
        <f t="shared" si="5"/>
        <v>57.603953836685434</v>
      </c>
    </row>
    <row r="138" spans="1:12" x14ac:dyDescent="0.25">
      <c r="A138" s="274" t="s">
        <v>587</v>
      </c>
      <c r="B138" s="274" t="s">
        <v>588</v>
      </c>
      <c r="C138" s="274" t="s">
        <v>589</v>
      </c>
      <c r="D138" s="274" t="s">
        <v>590</v>
      </c>
      <c r="E138" s="274">
        <v>4</v>
      </c>
      <c r="F138" s="274">
        <v>1994</v>
      </c>
      <c r="G138" s="277">
        <v>30878</v>
      </c>
      <c r="H138" s="277">
        <v>498447.32</v>
      </c>
      <c r="I138" s="277">
        <f>INDEX(HWI!$F$6:$I$131,MATCH(F138,HWI!$A$6:$A$131,0),MATCH(D138,HWI!$F$5:$I$5,0))</f>
        <v>2.5768621236133122</v>
      </c>
      <c r="J138" s="277">
        <f t="shared" si="4"/>
        <v>1284430.0195245643</v>
      </c>
      <c r="L138" s="277">
        <f t="shared" si="5"/>
        <v>41.596930485282861</v>
      </c>
    </row>
    <row r="139" spans="1:12" x14ac:dyDescent="0.25">
      <c r="A139" s="274" t="s">
        <v>587</v>
      </c>
      <c r="B139" s="274" t="s">
        <v>588</v>
      </c>
      <c r="C139" s="274" t="s">
        <v>589</v>
      </c>
      <c r="D139" s="274" t="s">
        <v>590</v>
      </c>
      <c r="E139" s="274">
        <v>4</v>
      </c>
      <c r="F139" s="274">
        <v>1995</v>
      </c>
      <c r="G139" s="277">
        <v>16211</v>
      </c>
      <c r="H139" s="277">
        <v>317346.87</v>
      </c>
      <c r="I139" s="277">
        <f>INDEX(HWI!$F$6:$I$131,MATCH(F139,HWI!$A$6:$A$131,0),MATCH(D139,HWI!$F$5:$I$5,0))</f>
        <v>2.5248447204968945</v>
      </c>
      <c r="J139" s="277">
        <f t="shared" si="4"/>
        <v>801251.5692857143</v>
      </c>
      <c r="L139" s="277">
        <f t="shared" si="5"/>
        <v>49.426412268565436</v>
      </c>
    </row>
    <row r="140" spans="1:12" x14ac:dyDescent="0.25">
      <c r="A140" s="274" t="s">
        <v>587</v>
      </c>
      <c r="B140" s="274" t="s">
        <v>588</v>
      </c>
      <c r="C140" s="274" t="s">
        <v>589</v>
      </c>
      <c r="D140" s="274" t="s">
        <v>590</v>
      </c>
      <c r="E140" s="274">
        <v>4</v>
      </c>
      <c r="F140" s="274">
        <v>1996</v>
      </c>
      <c r="G140" s="277">
        <v>27690</v>
      </c>
      <c r="H140" s="277">
        <v>629509.80000000005</v>
      </c>
      <c r="I140" s="277">
        <f>INDEX(HWI!$F$6:$I$131,MATCH(F140,HWI!$A$6:$A$131,0),MATCH(D140,HWI!$F$5:$I$5,0))</f>
        <v>2.4673748103186646</v>
      </c>
      <c r="J140" s="277">
        <f t="shared" si="4"/>
        <v>1553236.6233687405</v>
      </c>
      <c r="L140" s="277">
        <f t="shared" si="5"/>
        <v>56.093774769546428</v>
      </c>
    </row>
    <row r="141" spans="1:12" x14ac:dyDescent="0.25">
      <c r="A141" s="274" t="s">
        <v>587</v>
      </c>
      <c r="B141" s="274" t="s">
        <v>588</v>
      </c>
      <c r="C141" s="274" t="s">
        <v>589</v>
      </c>
      <c r="D141" s="274" t="s">
        <v>590</v>
      </c>
      <c r="E141" s="274">
        <v>4</v>
      </c>
      <c r="F141" s="274">
        <v>1997</v>
      </c>
      <c r="G141" s="277">
        <v>42888</v>
      </c>
      <c r="H141" s="277">
        <v>976067.03</v>
      </c>
      <c r="I141" s="277">
        <f>INDEX(HWI!$F$6:$I$131,MATCH(F141,HWI!$A$6:$A$131,0),MATCH(D141,HWI!$F$5:$I$5,0))</f>
        <v>2.4124629080118694</v>
      </c>
      <c r="J141" s="277">
        <f t="shared" si="4"/>
        <v>2354725.5056083086</v>
      </c>
      <c r="L141" s="277">
        <f t="shared" si="5"/>
        <v>54.904064204633201</v>
      </c>
    </row>
    <row r="142" spans="1:12" x14ac:dyDescent="0.25">
      <c r="A142" s="274" t="s">
        <v>587</v>
      </c>
      <c r="B142" s="274" t="s">
        <v>588</v>
      </c>
      <c r="C142" s="274" t="s">
        <v>589</v>
      </c>
      <c r="D142" s="274" t="s">
        <v>590</v>
      </c>
      <c r="E142" s="274">
        <v>4</v>
      </c>
      <c r="F142" s="274">
        <v>1998</v>
      </c>
      <c r="G142" s="277">
        <v>39888</v>
      </c>
      <c r="H142" s="277">
        <v>869983.43</v>
      </c>
      <c r="I142" s="277">
        <f>INDEX(HWI!$F$6:$I$131,MATCH(F142,HWI!$A$6:$A$131,0),MATCH(D142,HWI!$F$5:$I$5,0))</f>
        <v>2.3650909090909091</v>
      </c>
      <c r="J142" s="277">
        <f t="shared" si="4"/>
        <v>2057589.9013527273</v>
      </c>
      <c r="L142" s="277">
        <f t="shared" si="5"/>
        <v>51.584183246909532</v>
      </c>
    </row>
    <row r="143" spans="1:12" x14ac:dyDescent="0.25">
      <c r="A143" s="274" t="s">
        <v>587</v>
      </c>
      <c r="B143" s="274" t="s">
        <v>588</v>
      </c>
      <c r="C143" s="274" t="s">
        <v>589</v>
      </c>
      <c r="D143" s="274" t="s">
        <v>590</v>
      </c>
      <c r="E143" s="274">
        <v>4</v>
      </c>
      <c r="F143" s="274">
        <v>1999</v>
      </c>
      <c r="G143" s="277">
        <v>31640</v>
      </c>
      <c r="H143" s="277">
        <v>722326.88</v>
      </c>
      <c r="I143" s="277">
        <f>INDEX(HWI!$F$6:$I$131,MATCH(F143,HWI!$A$6:$A$131,0),MATCH(D143,HWI!$F$5:$I$5,0))</f>
        <v>2.3195435092724681</v>
      </c>
      <c r="J143" s="277">
        <f t="shared" si="4"/>
        <v>1675468.6260770329</v>
      </c>
      <c r="L143" s="277">
        <f t="shared" si="5"/>
        <v>52.954128510652112</v>
      </c>
    </row>
    <row r="144" spans="1:12" x14ac:dyDescent="0.25">
      <c r="A144" s="274" t="s">
        <v>587</v>
      </c>
      <c r="B144" s="274" t="s">
        <v>588</v>
      </c>
      <c r="C144" s="274" t="s">
        <v>589</v>
      </c>
      <c r="D144" s="274" t="s">
        <v>590</v>
      </c>
      <c r="E144" s="274">
        <v>4</v>
      </c>
      <c r="F144" s="274">
        <v>2000</v>
      </c>
      <c r="G144" s="277">
        <v>39795</v>
      </c>
      <c r="H144" s="277">
        <v>1137949.8799999999</v>
      </c>
      <c r="I144" s="277">
        <f>INDEX(HWI!$F$6:$I$131,MATCH(F144,HWI!$A$6:$A$131,0),MATCH(D144,HWI!$F$5:$I$5,0))</f>
        <v>2.2709497206703912</v>
      </c>
      <c r="J144" s="277">
        <f t="shared" si="4"/>
        <v>2584226.9621229051</v>
      </c>
      <c r="L144" s="277">
        <f t="shared" si="5"/>
        <v>64.938483782457723</v>
      </c>
    </row>
    <row r="145" spans="1:12" x14ac:dyDescent="0.25">
      <c r="A145" s="274" t="s">
        <v>587</v>
      </c>
      <c r="B145" s="274" t="s">
        <v>588</v>
      </c>
      <c r="C145" s="274" t="s">
        <v>589</v>
      </c>
      <c r="D145" s="274" t="s">
        <v>590</v>
      </c>
      <c r="E145" s="274">
        <v>4</v>
      </c>
      <c r="F145" s="274">
        <v>2001</v>
      </c>
      <c r="G145" s="277">
        <v>45060</v>
      </c>
      <c r="H145" s="277">
        <v>1019493.35</v>
      </c>
      <c r="I145" s="277">
        <f>INDEX(HWI!$F$6:$I$131,MATCH(F145,HWI!$A$6:$A$131,0),MATCH(D145,HWI!$F$5:$I$5,0))</f>
        <v>2.2167689161554192</v>
      </c>
      <c r="J145" s="277">
        <f t="shared" si="4"/>
        <v>2259981.1685071574</v>
      </c>
      <c r="L145" s="277">
        <f t="shared" si="5"/>
        <v>50.154930503931588</v>
      </c>
    </row>
    <row r="146" spans="1:12" x14ac:dyDescent="0.25">
      <c r="A146" s="274" t="s">
        <v>587</v>
      </c>
      <c r="B146" s="274" t="s">
        <v>588</v>
      </c>
      <c r="C146" s="274" t="s">
        <v>589</v>
      </c>
      <c r="D146" s="274" t="s">
        <v>590</v>
      </c>
      <c r="E146" s="274">
        <v>4</v>
      </c>
      <c r="F146" s="274">
        <v>2002</v>
      </c>
      <c r="G146" s="277">
        <v>53683</v>
      </c>
      <c r="H146" s="277">
        <v>1457484.74</v>
      </c>
      <c r="I146" s="277">
        <f>INDEX(HWI!$F$6:$I$131,MATCH(F146,HWI!$A$6:$A$131,0),MATCH(D146,HWI!$F$5:$I$5,0))</f>
        <v>2.1723446893787575</v>
      </c>
      <c r="J146" s="277">
        <f t="shared" si="4"/>
        <v>3166159.2347895792</v>
      </c>
      <c r="L146" s="277">
        <f t="shared" si="5"/>
        <v>58.978805856408528</v>
      </c>
    </row>
    <row r="147" spans="1:12" x14ac:dyDescent="0.25">
      <c r="A147" s="274" t="s">
        <v>587</v>
      </c>
      <c r="B147" s="274" t="s">
        <v>588</v>
      </c>
      <c r="C147" s="274" t="s">
        <v>589</v>
      </c>
      <c r="D147" s="274" t="s">
        <v>590</v>
      </c>
      <c r="E147" s="274">
        <v>4</v>
      </c>
      <c r="F147" s="274">
        <v>2003</v>
      </c>
      <c r="G147" s="277">
        <v>47362</v>
      </c>
      <c r="H147" s="277">
        <v>1457775.4100000001</v>
      </c>
      <c r="I147" s="277">
        <f>INDEX(HWI!$F$6:$I$131,MATCH(F147,HWI!$A$6:$A$131,0),MATCH(D147,HWI!$F$5:$I$5,0))</f>
        <v>2.1352593565331581</v>
      </c>
      <c r="J147" s="277">
        <f t="shared" si="4"/>
        <v>3112728.5839264612</v>
      </c>
      <c r="L147" s="277">
        <f t="shared" si="5"/>
        <v>65.7220679854411</v>
      </c>
    </row>
    <row r="148" spans="1:12" x14ac:dyDescent="0.25">
      <c r="A148" s="274" t="s">
        <v>587</v>
      </c>
      <c r="B148" s="274" t="s">
        <v>588</v>
      </c>
      <c r="C148" s="274" t="s">
        <v>589</v>
      </c>
      <c r="D148" s="274" t="s">
        <v>590</v>
      </c>
      <c r="E148" s="274">
        <v>4</v>
      </c>
      <c r="F148" s="274">
        <v>2004</v>
      </c>
      <c r="G148" s="277">
        <v>32100</v>
      </c>
      <c r="H148" s="277">
        <v>1261782.67</v>
      </c>
      <c r="I148" s="277">
        <f>INDEX(HWI!$F$6:$I$131,MATCH(F148,HWI!$A$6:$A$131,0),MATCH(D148,HWI!$F$5:$I$5,0))</f>
        <v>2.0478589420654911</v>
      </c>
      <c r="J148" s="277">
        <f t="shared" si="4"/>
        <v>2583952.9237027704</v>
      </c>
      <c r="L148" s="277">
        <f t="shared" si="5"/>
        <v>80.496975816285683</v>
      </c>
    </row>
    <row r="149" spans="1:12" x14ac:dyDescent="0.25">
      <c r="A149" s="274" t="s">
        <v>587</v>
      </c>
      <c r="B149" s="274" t="s">
        <v>588</v>
      </c>
      <c r="C149" s="274" t="s">
        <v>589</v>
      </c>
      <c r="D149" s="274" t="s">
        <v>590</v>
      </c>
      <c r="E149" s="274">
        <v>4</v>
      </c>
      <c r="F149" s="274">
        <v>2005</v>
      </c>
      <c r="G149" s="277">
        <v>47789</v>
      </c>
      <c r="H149" s="277">
        <v>1476007.08</v>
      </c>
      <c r="I149" s="277">
        <f>INDEX(HWI!$F$6:$I$131,MATCH(F149,HWI!$A$6:$A$131,0),MATCH(D149,HWI!$F$5:$I$5,0))</f>
        <v>1.9288256227758007</v>
      </c>
      <c r="J149" s="277">
        <f t="shared" si="4"/>
        <v>2846960.2753024912</v>
      </c>
      <c r="L149" s="277">
        <f t="shared" si="5"/>
        <v>59.573547789292327</v>
      </c>
    </row>
    <row r="150" spans="1:12" x14ac:dyDescent="0.25">
      <c r="A150" s="274" t="s">
        <v>587</v>
      </c>
      <c r="B150" s="274" t="s">
        <v>588</v>
      </c>
      <c r="C150" s="274" t="s">
        <v>589</v>
      </c>
      <c r="D150" s="274" t="s">
        <v>590</v>
      </c>
      <c r="E150" s="274">
        <v>4</v>
      </c>
      <c r="F150" s="274">
        <v>2006</v>
      </c>
      <c r="G150" s="277">
        <v>39042</v>
      </c>
      <c r="H150" s="277">
        <v>1193127.8700000001</v>
      </c>
      <c r="I150" s="277">
        <f>INDEX(HWI!$F$6:$I$131,MATCH(F150,HWI!$A$6:$A$131,0),MATCH(D150,HWI!$F$5:$I$5,0))</f>
        <v>1.8341793570219966</v>
      </c>
      <c r="J150" s="277">
        <f t="shared" si="4"/>
        <v>2188410.5094416244</v>
      </c>
      <c r="L150" s="277">
        <f t="shared" si="5"/>
        <v>56.052725512054309</v>
      </c>
    </row>
    <row r="151" spans="1:12" x14ac:dyDescent="0.25">
      <c r="A151" s="274" t="s">
        <v>587</v>
      </c>
      <c r="B151" s="274" t="s">
        <v>588</v>
      </c>
      <c r="C151" s="274" t="s">
        <v>589</v>
      </c>
      <c r="D151" s="274" t="s">
        <v>590</v>
      </c>
      <c r="E151" s="274">
        <v>4</v>
      </c>
      <c r="F151" s="274">
        <v>2007</v>
      </c>
      <c r="G151" s="277">
        <v>43212</v>
      </c>
      <c r="H151" s="277">
        <v>1530885.8599999999</v>
      </c>
      <c r="I151" s="277">
        <f>INDEX(HWI!$F$6:$I$131,MATCH(F151,HWI!$A$6:$A$131,0),MATCH(D151,HWI!$F$5:$I$5,0))</f>
        <v>1.7398645022217842</v>
      </c>
      <c r="J151" s="277">
        <f t="shared" si="4"/>
        <v>2663533.9647672679</v>
      </c>
      <c r="L151" s="277">
        <f t="shared" si="5"/>
        <v>61.638756937130147</v>
      </c>
    </row>
    <row r="152" spans="1:12" x14ac:dyDescent="0.25">
      <c r="A152" s="274" t="s">
        <v>587</v>
      </c>
      <c r="B152" s="274" t="s">
        <v>588</v>
      </c>
      <c r="C152" s="274" t="s">
        <v>589</v>
      </c>
      <c r="D152" s="274" t="s">
        <v>590</v>
      </c>
      <c r="E152" s="274">
        <v>4</v>
      </c>
      <c r="F152" s="274">
        <v>2008</v>
      </c>
      <c r="G152" s="277">
        <v>56777</v>
      </c>
      <c r="H152" s="277">
        <v>2105175.7000000002</v>
      </c>
      <c r="I152" s="277">
        <f>INDEX(HWI!$F$6:$I$131,MATCH(F152,HWI!$A$6:$A$131,0),MATCH(D152,HWI!$F$5:$I$5,0))</f>
        <v>1.65412004069176</v>
      </c>
      <c r="J152" s="277">
        <f t="shared" si="4"/>
        <v>3482213.3145473045</v>
      </c>
      <c r="L152" s="277">
        <f t="shared" si="5"/>
        <v>61.331407340072644</v>
      </c>
    </row>
    <row r="153" spans="1:12" x14ac:dyDescent="0.25">
      <c r="A153" s="274" t="s">
        <v>587</v>
      </c>
      <c r="B153" s="274" t="s">
        <v>588</v>
      </c>
      <c r="C153" s="274" t="s">
        <v>589</v>
      </c>
      <c r="D153" s="274" t="s">
        <v>590</v>
      </c>
      <c r="E153" s="274">
        <v>4</v>
      </c>
      <c r="F153" s="274">
        <v>2009</v>
      </c>
      <c r="G153" s="277">
        <v>22708</v>
      </c>
      <c r="H153" s="277">
        <v>766774.06</v>
      </c>
      <c r="I153" s="277">
        <f>INDEX(HWI!$F$6:$I$131,MATCH(F153,HWI!$A$6:$A$131,0),MATCH(D153,HWI!$F$5:$I$5,0))</f>
        <v>1.587890625</v>
      </c>
      <c r="J153" s="277">
        <f t="shared" si="4"/>
        <v>1217553.3413671877</v>
      </c>
      <c r="L153" s="277">
        <f t="shared" si="5"/>
        <v>53.617814927214539</v>
      </c>
    </row>
    <row r="154" spans="1:12" x14ac:dyDescent="0.25">
      <c r="A154" s="274" t="s">
        <v>587</v>
      </c>
      <c r="B154" s="274" t="s">
        <v>588</v>
      </c>
      <c r="C154" s="274" t="s">
        <v>589</v>
      </c>
      <c r="D154" s="274" t="s">
        <v>590</v>
      </c>
      <c r="E154" s="274">
        <v>4</v>
      </c>
      <c r="F154" s="274">
        <v>2010</v>
      </c>
      <c r="G154" s="277">
        <v>27537</v>
      </c>
      <c r="H154" s="277">
        <v>846326.96</v>
      </c>
      <c r="I154" s="277">
        <f>INDEX(HWI!$F$6:$I$131,MATCH(F154,HWI!$A$6:$A$131,0),MATCH(D154,HWI!$F$5:$I$5,0))</f>
        <v>1.6106983655274889</v>
      </c>
      <c r="J154" s="277">
        <f t="shared" si="4"/>
        <v>1363177.4511738485</v>
      </c>
      <c r="L154" s="277">
        <f t="shared" si="5"/>
        <v>49.503484445431546</v>
      </c>
    </row>
    <row r="155" spans="1:12" x14ac:dyDescent="0.25">
      <c r="A155" s="274" t="s">
        <v>587</v>
      </c>
      <c r="B155" s="274" t="s">
        <v>588</v>
      </c>
      <c r="C155" s="274" t="s">
        <v>589</v>
      </c>
      <c r="D155" s="274" t="s">
        <v>590</v>
      </c>
      <c r="E155" s="274">
        <v>4</v>
      </c>
      <c r="F155" s="274">
        <v>2011</v>
      </c>
      <c r="G155" s="277">
        <v>24117</v>
      </c>
      <c r="H155" s="277">
        <v>1154897.8700000001</v>
      </c>
      <c r="I155" s="277">
        <f>INDEX(HWI!$F$6:$I$131,MATCH(F155,HWI!$A$6:$A$131,0),MATCH(D155,HWI!$F$5:$I$5,0))</f>
        <v>1.5582175371346429</v>
      </c>
      <c r="J155" s="277">
        <f t="shared" si="4"/>
        <v>1799582.1146334452</v>
      </c>
      <c r="L155" s="277">
        <f t="shared" si="5"/>
        <v>74.618821355618238</v>
      </c>
    </row>
    <row r="156" spans="1:12" x14ac:dyDescent="0.25">
      <c r="A156" s="274" t="s">
        <v>587</v>
      </c>
      <c r="B156" s="274" t="s">
        <v>588</v>
      </c>
      <c r="C156" s="274" t="s">
        <v>589</v>
      </c>
      <c r="D156" s="274" t="s">
        <v>590</v>
      </c>
      <c r="E156" s="274">
        <v>4</v>
      </c>
      <c r="F156" s="274">
        <v>2012</v>
      </c>
      <c r="G156" s="277">
        <v>32636</v>
      </c>
      <c r="H156" s="277">
        <v>1488936.07</v>
      </c>
      <c r="I156" s="277">
        <f>INDEX(HWI!$F$6:$I$131,MATCH(F156,HWI!$A$6:$A$131,0),MATCH(D156,HWI!$F$5:$I$5,0))</f>
        <v>1.5027726432532347</v>
      </c>
      <c r="J156" s="277">
        <f t="shared" si="4"/>
        <v>2237532.3935489831</v>
      </c>
      <c r="L156" s="277">
        <f t="shared" si="5"/>
        <v>68.560252284256137</v>
      </c>
    </row>
    <row r="157" spans="1:12" x14ac:dyDescent="0.25">
      <c r="A157" s="274" t="s">
        <v>587</v>
      </c>
      <c r="B157" s="274" t="s">
        <v>588</v>
      </c>
      <c r="C157" s="274" t="s">
        <v>589</v>
      </c>
      <c r="D157" s="274" t="s">
        <v>590</v>
      </c>
      <c r="E157" s="274">
        <v>4</v>
      </c>
      <c r="F157" s="274">
        <v>2013</v>
      </c>
      <c r="G157" s="277">
        <v>56190</v>
      </c>
      <c r="H157" s="277">
        <v>2429563.7200000002</v>
      </c>
      <c r="I157" s="277">
        <f>INDEX(HWI!$F$6:$I$131,MATCH(F157,HWI!$A$6:$A$131,0),MATCH(D157,HWI!$F$5:$I$5,0))</f>
        <v>1.4931129476584022</v>
      </c>
      <c r="J157" s="277">
        <f t="shared" si="4"/>
        <v>3627613.0474931132</v>
      </c>
      <c r="L157" s="277">
        <f t="shared" si="5"/>
        <v>64.559762368626323</v>
      </c>
    </row>
    <row r="158" spans="1:12" x14ac:dyDescent="0.25">
      <c r="A158" s="274" t="s">
        <v>587</v>
      </c>
      <c r="B158" s="274" t="s">
        <v>588</v>
      </c>
      <c r="C158" s="274" t="s">
        <v>589</v>
      </c>
      <c r="D158" s="274" t="s">
        <v>590</v>
      </c>
      <c r="E158" s="274">
        <v>4</v>
      </c>
      <c r="F158" s="274">
        <v>2014</v>
      </c>
      <c r="G158" s="277">
        <v>51203</v>
      </c>
      <c r="H158" s="277">
        <v>3322583.29</v>
      </c>
      <c r="I158" s="277">
        <f>INDEX(HWI!$F$6:$I$131,MATCH(F158,HWI!$A$6:$A$131,0),MATCH(D158,HWI!$F$5:$I$5,0))</f>
        <v>1.4768392370572208</v>
      </c>
      <c r="J158" s="277">
        <f t="shared" si="4"/>
        <v>4906921.3710626708</v>
      </c>
      <c r="L158" s="277">
        <f t="shared" si="5"/>
        <v>95.832692831722184</v>
      </c>
    </row>
    <row r="159" spans="1:12" x14ac:dyDescent="0.25">
      <c r="A159" s="274" t="s">
        <v>587</v>
      </c>
      <c r="B159" s="274" t="s">
        <v>588</v>
      </c>
      <c r="C159" s="274" t="s">
        <v>589</v>
      </c>
      <c r="D159" s="274" t="s">
        <v>590</v>
      </c>
      <c r="E159" s="274">
        <v>4</v>
      </c>
      <c r="F159" s="274">
        <v>2015</v>
      </c>
      <c r="G159" s="277">
        <v>10794</v>
      </c>
      <c r="H159" s="277">
        <v>1085121.83</v>
      </c>
      <c r="I159" s="277">
        <f>INDEX(HWI!$F$6:$I$131,MATCH(F159,HWI!$A$6:$A$131,0),MATCH(D159,HWI!$F$5:$I$5,0))</f>
        <v>1.4550335570469799</v>
      </c>
      <c r="J159" s="277">
        <f t="shared" si="4"/>
        <v>1578888.6761342282</v>
      </c>
      <c r="L159" s="277">
        <f t="shared" si="5"/>
        <v>146.27465963815345</v>
      </c>
    </row>
    <row r="160" spans="1:12" x14ac:dyDescent="0.25">
      <c r="A160" s="274" t="s">
        <v>587</v>
      </c>
      <c r="B160" s="274" t="s">
        <v>588</v>
      </c>
      <c r="C160" s="274" t="s">
        <v>589</v>
      </c>
      <c r="D160" s="274" t="s">
        <v>590</v>
      </c>
      <c r="E160" s="274">
        <v>4</v>
      </c>
      <c r="F160" s="274">
        <v>2016</v>
      </c>
      <c r="G160" s="277">
        <v>20035</v>
      </c>
      <c r="H160" s="277">
        <v>2324701.44</v>
      </c>
      <c r="I160" s="277">
        <f>INDEX(HWI!$F$6:$I$131,MATCH(F160,HWI!$A$6:$A$131,0),MATCH(D160,HWI!$F$5:$I$5,0))</f>
        <v>1.4351279788172993</v>
      </c>
      <c r="J160" s="277">
        <f t="shared" si="4"/>
        <v>3336244.0789408651</v>
      </c>
      <c r="L160" s="277">
        <f t="shared" si="5"/>
        <v>166.52079256006314</v>
      </c>
    </row>
    <row r="161" spans="1:12" x14ac:dyDescent="0.25">
      <c r="A161" s="274" t="s">
        <v>587</v>
      </c>
      <c r="B161" s="274" t="s">
        <v>588</v>
      </c>
      <c r="C161" s="274" t="s">
        <v>589</v>
      </c>
      <c r="D161" s="274" t="s">
        <v>590</v>
      </c>
      <c r="E161" s="274">
        <v>4</v>
      </c>
      <c r="F161" s="274">
        <v>2017</v>
      </c>
      <c r="G161" s="277">
        <v>23322</v>
      </c>
      <c r="H161" s="277">
        <v>3524370.56</v>
      </c>
      <c r="I161" s="277">
        <f>INDEX(HWI!$F$6:$I$131,MATCH(F161,HWI!$A$6:$A$131,0),MATCH(D161,HWI!$F$5:$I$5,0))</f>
        <v>1.4145280556763811</v>
      </c>
      <c r="J161" s="277">
        <f t="shared" si="4"/>
        <v>4985321.035719878</v>
      </c>
      <c r="L161" s="277">
        <f t="shared" si="5"/>
        <v>213.76044231712024</v>
      </c>
    </row>
    <row r="162" spans="1:12" x14ac:dyDescent="0.25">
      <c r="A162" s="274" t="s">
        <v>587</v>
      </c>
      <c r="B162" s="274" t="s">
        <v>588</v>
      </c>
      <c r="C162" s="274" t="s">
        <v>589</v>
      </c>
      <c r="D162" s="274" t="s">
        <v>590</v>
      </c>
      <c r="E162" s="274">
        <v>4</v>
      </c>
      <c r="F162" s="274">
        <v>2018</v>
      </c>
      <c r="G162" s="277">
        <v>10764</v>
      </c>
      <c r="H162" s="277">
        <v>1284017.81</v>
      </c>
      <c r="I162" s="277">
        <f>INDEX(HWI!$F$6:$I$131,MATCH(F162,HWI!$A$6:$A$131,0),MATCH(D162,HWI!$F$5:$I$5,0))</f>
        <v>1.3921232876712328</v>
      </c>
      <c r="J162" s="277">
        <f t="shared" si="4"/>
        <v>1787511.0950856165</v>
      </c>
      <c r="L162" s="277">
        <f t="shared" si="5"/>
        <v>166.06383269097142</v>
      </c>
    </row>
    <row r="163" spans="1:12" x14ac:dyDescent="0.25">
      <c r="A163" s="274" t="s">
        <v>587</v>
      </c>
      <c r="B163" s="274" t="s">
        <v>588</v>
      </c>
      <c r="C163" s="274" t="s">
        <v>589</v>
      </c>
      <c r="D163" s="274" t="s">
        <v>590</v>
      </c>
      <c r="E163" s="274">
        <v>4</v>
      </c>
      <c r="F163" s="274">
        <v>2019</v>
      </c>
      <c r="G163" s="277">
        <v>7701.8</v>
      </c>
      <c r="H163" s="277">
        <v>1319452.3900000001</v>
      </c>
      <c r="I163" s="277">
        <f>INDEX(HWI!$F$6:$I$131,MATCH(F163,HWI!$A$6:$A$131,0),MATCH(D163,HWI!$F$5:$I$5,0))</f>
        <v>1.3488179178763999</v>
      </c>
      <c r="J163" s="277">
        <f t="shared" si="4"/>
        <v>1779701.0254168399</v>
      </c>
      <c r="L163" s="277">
        <f t="shared" si="5"/>
        <v>231.07598553803524</v>
      </c>
    </row>
    <row r="164" spans="1:12" x14ac:dyDescent="0.25">
      <c r="A164" s="274" t="s">
        <v>587</v>
      </c>
      <c r="B164" s="274" t="s">
        <v>588</v>
      </c>
      <c r="C164" s="274" t="s">
        <v>589</v>
      </c>
      <c r="D164" s="274" t="s">
        <v>590</v>
      </c>
      <c r="E164" s="274">
        <v>4</v>
      </c>
      <c r="F164" s="274">
        <v>2020</v>
      </c>
      <c r="G164" s="277">
        <v>9369</v>
      </c>
      <c r="H164" s="277">
        <v>2073030.38</v>
      </c>
      <c r="I164" s="277">
        <f>INDEX(HWI!$F$6:$I$131,MATCH(F164,HWI!$A$6:$A$131,0),MATCH(D164,HWI!$F$5:$I$5,0))</f>
        <v>1.3102336825141014</v>
      </c>
      <c r="J164" s="277">
        <f t="shared" si="4"/>
        <v>2716154.228751007</v>
      </c>
      <c r="L164" s="277">
        <f t="shared" si="5"/>
        <v>289.90865927537698</v>
      </c>
    </row>
    <row r="165" spans="1:12" x14ac:dyDescent="0.25">
      <c r="A165" s="274" t="s">
        <v>587</v>
      </c>
      <c r="B165" s="274" t="s">
        <v>588</v>
      </c>
      <c r="C165" s="274" t="s">
        <v>589</v>
      </c>
      <c r="D165" s="274" t="s">
        <v>590</v>
      </c>
      <c r="E165" s="274">
        <v>4</v>
      </c>
      <c r="F165" s="274">
        <v>2021</v>
      </c>
      <c r="G165" s="277">
        <v>24904</v>
      </c>
      <c r="H165" s="277">
        <v>6140205.9900000002</v>
      </c>
      <c r="I165" s="277">
        <f>INDEX(HWI!$F$6:$I$131,MATCH(F165,HWI!$A$6:$A$131,0),MATCH(D165,HWI!$F$5:$I$5,0))</f>
        <v>1.2445464982778416</v>
      </c>
      <c r="J165" s="277">
        <f t="shared" si="4"/>
        <v>7641771.8635591278</v>
      </c>
      <c r="L165" s="277">
        <f t="shared" si="5"/>
        <v>306.84917537580822</v>
      </c>
    </row>
    <row r="166" spans="1:12" x14ac:dyDescent="0.25">
      <c r="A166" s="274" t="s">
        <v>587</v>
      </c>
      <c r="B166" s="274" t="s">
        <v>588</v>
      </c>
      <c r="C166" s="274" t="s">
        <v>589</v>
      </c>
      <c r="D166" s="274" t="s">
        <v>590</v>
      </c>
      <c r="E166" s="274">
        <v>4</v>
      </c>
      <c r="F166" s="274">
        <v>2022</v>
      </c>
      <c r="G166" s="277">
        <v>27045</v>
      </c>
      <c r="H166" s="277">
        <v>4993109.1500000004</v>
      </c>
      <c r="I166" s="277">
        <f>INDEX(HWI!$F$6:$I$131,MATCH(F166,HWI!$A$6:$A$131,0),MATCH(D166,HWI!$F$5:$I$5,0))</f>
        <v>1.1434599156118144</v>
      </c>
      <c r="J166" s="277">
        <f t="shared" si="4"/>
        <v>5709420.1672995789</v>
      </c>
      <c r="L166" s="277">
        <f t="shared" si="5"/>
        <v>211.10815926417374</v>
      </c>
    </row>
    <row r="167" spans="1:12" x14ac:dyDescent="0.25">
      <c r="A167" s="274" t="s">
        <v>587</v>
      </c>
      <c r="B167" s="274" t="s">
        <v>588</v>
      </c>
      <c r="C167" s="274" t="s">
        <v>589</v>
      </c>
      <c r="D167" s="274" t="s">
        <v>590</v>
      </c>
      <c r="E167" s="274">
        <v>4</v>
      </c>
      <c r="F167" s="274">
        <v>2023</v>
      </c>
      <c r="G167" s="277">
        <v>30987</v>
      </c>
      <c r="H167" s="277">
        <v>5866058.4299999997</v>
      </c>
      <c r="I167" s="277">
        <f>INDEX(HWI!$F$6:$I$131,MATCH(F167,HWI!$A$6:$A$131,0),MATCH(D167,HWI!$F$5:$I$5,0))</f>
        <v>1.069033530571992</v>
      </c>
      <c r="J167" s="277">
        <f t="shared" si="4"/>
        <v>6271013.1539644962</v>
      </c>
      <c r="L167" s="277">
        <f t="shared" si="5"/>
        <v>202.37561409508814</v>
      </c>
    </row>
    <row r="168" spans="1:12" x14ac:dyDescent="0.25">
      <c r="A168" s="274" t="s">
        <v>587</v>
      </c>
      <c r="B168" s="274" t="s">
        <v>588</v>
      </c>
      <c r="C168" s="274" t="s">
        <v>589</v>
      </c>
      <c r="D168" s="274" t="s">
        <v>590</v>
      </c>
      <c r="E168" s="274">
        <v>4</v>
      </c>
      <c r="F168" s="274">
        <v>2024</v>
      </c>
      <c r="G168" s="277">
        <v>30043</v>
      </c>
      <c r="H168" s="277">
        <v>4997320.67</v>
      </c>
      <c r="I168" s="277">
        <f>INDEX(HWI!$F$6:$I$131,MATCH(F168,HWI!$A$6:$A$131,0),MATCH(D168,HWI!$F$5:$I$5,0))</f>
        <v>1.0330368487928843</v>
      </c>
      <c r="J168" s="277">
        <f t="shared" si="4"/>
        <v>5162416.3973443452</v>
      </c>
      <c r="L168" s="277">
        <f t="shared" si="5"/>
        <v>171.83425081863814</v>
      </c>
    </row>
    <row r="169" spans="1:12" x14ac:dyDescent="0.25">
      <c r="A169" s="274" t="s">
        <v>587</v>
      </c>
      <c r="B169" s="274" t="s">
        <v>588</v>
      </c>
      <c r="C169" s="274" t="s">
        <v>589</v>
      </c>
      <c r="D169" s="274" t="s">
        <v>590</v>
      </c>
      <c r="E169" s="274">
        <v>4</v>
      </c>
      <c r="F169" s="274">
        <v>2025</v>
      </c>
      <c r="G169" s="277">
        <v>19040</v>
      </c>
      <c r="H169" s="277">
        <v>2236054.5100000002</v>
      </c>
      <c r="I169" s="277">
        <f>INDEX(HWI!$F$6:$I$131,MATCH(F169,HWI!$A$6:$A$131,0),MATCH(D169,HWI!$F$5:$I$5,0))</f>
        <v>1</v>
      </c>
      <c r="J169" s="277">
        <f t="shared" si="4"/>
        <v>2236054.5100000002</v>
      </c>
      <c r="L169" s="277">
        <f t="shared" si="5"/>
        <v>117.43983771008405</v>
      </c>
    </row>
    <row r="170" spans="1:12" x14ac:dyDescent="0.25">
      <c r="A170" s="274" t="s">
        <v>587</v>
      </c>
      <c r="B170" s="274" t="s">
        <v>588</v>
      </c>
      <c r="C170" s="274" t="s">
        <v>589</v>
      </c>
      <c r="D170" s="274" t="s">
        <v>590</v>
      </c>
      <c r="E170" s="274">
        <v>6</v>
      </c>
      <c r="F170" s="274">
        <v>1977</v>
      </c>
      <c r="G170" s="277">
        <v>571</v>
      </c>
      <c r="H170" s="277">
        <v>6187.51</v>
      </c>
      <c r="I170" s="277">
        <f>INDEX(HWI!$F$6:$I$131,MATCH(F170,HWI!$A$6:$A$131,0),MATCH(D170,HWI!$F$5:$I$5,0))</f>
        <v>5.645833333333333</v>
      </c>
      <c r="J170" s="277">
        <f t="shared" si="4"/>
        <v>34933.650208333333</v>
      </c>
      <c r="L170" s="277">
        <f t="shared" si="5"/>
        <v>61.17977269410391</v>
      </c>
    </row>
    <row r="171" spans="1:12" x14ac:dyDescent="0.25">
      <c r="A171" s="274" t="s">
        <v>587</v>
      </c>
      <c r="B171" s="274" t="s">
        <v>588</v>
      </c>
      <c r="C171" s="274" t="s">
        <v>589</v>
      </c>
      <c r="D171" s="274" t="s">
        <v>590</v>
      </c>
      <c r="E171" s="274">
        <v>6</v>
      </c>
      <c r="F171" s="274">
        <v>1978</v>
      </c>
      <c r="G171" s="277">
        <v>11314</v>
      </c>
      <c r="H171" s="277">
        <v>47243.67</v>
      </c>
      <c r="I171" s="277">
        <f>INDEX(HWI!$F$6:$I$131,MATCH(F171,HWI!$A$6:$A$131,0),MATCH(D171,HWI!$F$5:$I$5,0))</f>
        <v>5.279220779220779</v>
      </c>
      <c r="J171" s="277">
        <f t="shared" si="4"/>
        <v>249409.76435064932</v>
      </c>
      <c r="L171" s="277">
        <f t="shared" si="5"/>
        <v>22.044348979198279</v>
      </c>
    </row>
    <row r="172" spans="1:12" x14ac:dyDescent="0.25">
      <c r="A172" s="274" t="s">
        <v>587</v>
      </c>
      <c r="B172" s="274" t="s">
        <v>588</v>
      </c>
      <c r="C172" s="274" t="s">
        <v>589</v>
      </c>
      <c r="D172" s="274" t="s">
        <v>590</v>
      </c>
      <c r="E172" s="274">
        <v>6</v>
      </c>
      <c r="F172" s="274">
        <v>1979</v>
      </c>
      <c r="G172" s="277">
        <v>4520</v>
      </c>
      <c r="H172" s="277">
        <v>65059.58</v>
      </c>
      <c r="I172" s="277">
        <f>INDEX(HWI!$F$6:$I$131,MATCH(F172,HWI!$A$6:$A$131,0),MATCH(D172,HWI!$F$5:$I$5,0))</f>
        <v>4.8392857142857144</v>
      </c>
      <c r="J172" s="277">
        <f t="shared" si="4"/>
        <v>314841.89607142861</v>
      </c>
      <c r="L172" s="277">
        <f t="shared" si="5"/>
        <v>69.655286741466512</v>
      </c>
    </row>
    <row r="173" spans="1:12" x14ac:dyDescent="0.25">
      <c r="A173" s="274" t="s">
        <v>587</v>
      </c>
      <c r="B173" s="274" t="s">
        <v>588</v>
      </c>
      <c r="C173" s="274" t="s">
        <v>589</v>
      </c>
      <c r="D173" s="274" t="s">
        <v>590</v>
      </c>
      <c r="E173" s="274">
        <v>6</v>
      </c>
      <c r="F173" s="274">
        <v>1980</v>
      </c>
      <c r="G173" s="277">
        <v>2778</v>
      </c>
      <c r="H173" s="277">
        <v>58992.67</v>
      </c>
      <c r="I173" s="277">
        <f>INDEX(HWI!$F$6:$I$131,MATCH(F173,HWI!$A$6:$A$131,0),MATCH(D173,HWI!$F$5:$I$5,0))</f>
        <v>4.3475935828877006</v>
      </c>
      <c r="J173" s="277">
        <f t="shared" si="4"/>
        <v>256476.15352941176</v>
      </c>
      <c r="L173" s="277">
        <f t="shared" si="5"/>
        <v>92.324029348240373</v>
      </c>
    </row>
    <row r="174" spans="1:12" x14ac:dyDescent="0.25">
      <c r="A174" s="274" t="s">
        <v>587</v>
      </c>
      <c r="B174" s="274" t="s">
        <v>588</v>
      </c>
      <c r="C174" s="274" t="s">
        <v>589</v>
      </c>
      <c r="D174" s="274" t="s">
        <v>590</v>
      </c>
      <c r="E174" s="274">
        <v>6</v>
      </c>
      <c r="F174" s="274">
        <v>1981</v>
      </c>
      <c r="G174" s="277">
        <v>8793</v>
      </c>
      <c r="H174" s="277">
        <v>122333.25</v>
      </c>
      <c r="I174" s="277">
        <f>INDEX(HWI!$F$6:$I$131,MATCH(F174,HWI!$A$6:$A$131,0),MATCH(D174,HWI!$F$5:$I$5,0))</f>
        <v>4.0049261083743843</v>
      </c>
      <c r="J174" s="277">
        <f t="shared" si="4"/>
        <v>489935.62684729067</v>
      </c>
      <c r="L174" s="277">
        <f t="shared" si="5"/>
        <v>55.718824843317485</v>
      </c>
    </row>
    <row r="175" spans="1:12" x14ac:dyDescent="0.25">
      <c r="A175" s="274" t="s">
        <v>587</v>
      </c>
      <c r="B175" s="274" t="s">
        <v>588</v>
      </c>
      <c r="C175" s="274" t="s">
        <v>589</v>
      </c>
      <c r="D175" s="274" t="s">
        <v>590</v>
      </c>
      <c r="E175" s="274">
        <v>6</v>
      </c>
      <c r="F175" s="274">
        <v>1982</v>
      </c>
      <c r="G175" s="277">
        <v>5760</v>
      </c>
      <c r="H175" s="277">
        <v>114894.84</v>
      </c>
      <c r="I175" s="277">
        <f>INDEX(HWI!$F$6:$I$131,MATCH(F175,HWI!$A$6:$A$131,0),MATCH(D175,HWI!$F$5:$I$5,0))</f>
        <v>3.7293577981651378</v>
      </c>
      <c r="J175" s="277">
        <f t="shared" si="4"/>
        <v>428483.96752293577</v>
      </c>
      <c r="L175" s="277">
        <f t="shared" si="5"/>
        <v>74.389577694954127</v>
      </c>
    </row>
    <row r="176" spans="1:12" x14ac:dyDescent="0.25">
      <c r="A176" s="274" t="s">
        <v>587</v>
      </c>
      <c r="B176" s="274" t="s">
        <v>588</v>
      </c>
      <c r="C176" s="274" t="s">
        <v>589</v>
      </c>
      <c r="D176" s="274" t="s">
        <v>590</v>
      </c>
      <c r="E176" s="274">
        <v>6</v>
      </c>
      <c r="F176" s="274">
        <v>1983</v>
      </c>
      <c r="G176" s="277">
        <v>2698</v>
      </c>
      <c r="H176" s="277">
        <v>54898.85</v>
      </c>
      <c r="I176" s="277">
        <f>INDEX(HWI!$F$6:$I$131,MATCH(F176,HWI!$A$6:$A$131,0),MATCH(D176,HWI!$F$5:$I$5,0))</f>
        <v>3.5814977973568283</v>
      </c>
      <c r="J176" s="277">
        <f t="shared" si="4"/>
        <v>196620.1103524229</v>
      </c>
      <c r="L176" s="277">
        <f t="shared" si="5"/>
        <v>72.876245497562223</v>
      </c>
    </row>
    <row r="177" spans="1:12" x14ac:dyDescent="0.25">
      <c r="A177" s="274" t="s">
        <v>587</v>
      </c>
      <c r="B177" s="274" t="s">
        <v>588</v>
      </c>
      <c r="C177" s="274" t="s">
        <v>589</v>
      </c>
      <c r="D177" s="274" t="s">
        <v>590</v>
      </c>
      <c r="E177" s="274">
        <v>6</v>
      </c>
      <c r="F177" s="274">
        <v>1984</v>
      </c>
      <c r="G177" s="277">
        <v>15810</v>
      </c>
      <c r="H177" s="277">
        <v>294382.85000000003</v>
      </c>
      <c r="I177" s="277">
        <f>INDEX(HWI!$F$6:$I$131,MATCH(F177,HWI!$A$6:$A$131,0),MATCH(D177,HWI!$F$5:$I$5,0))</f>
        <v>3.4892703862660945</v>
      </c>
      <c r="J177" s="277">
        <f t="shared" si="4"/>
        <v>1027181.3607296139</v>
      </c>
      <c r="L177" s="277">
        <f t="shared" si="5"/>
        <v>64.97035804741391</v>
      </c>
    </row>
    <row r="178" spans="1:12" x14ac:dyDescent="0.25">
      <c r="A178" s="274" t="s">
        <v>587</v>
      </c>
      <c r="B178" s="274" t="s">
        <v>588</v>
      </c>
      <c r="C178" s="274" t="s">
        <v>589</v>
      </c>
      <c r="D178" s="274" t="s">
        <v>590</v>
      </c>
      <c r="E178" s="274">
        <v>6</v>
      </c>
      <c r="F178" s="274">
        <v>1985</v>
      </c>
      <c r="G178" s="277">
        <v>12689</v>
      </c>
      <c r="H178" s="277">
        <v>256222.82</v>
      </c>
      <c r="I178" s="277">
        <f>INDEX(HWI!$F$6:$I$131,MATCH(F178,HWI!$A$6:$A$131,0),MATCH(D178,HWI!$F$5:$I$5,0))</f>
        <v>3.4303797468354431</v>
      </c>
      <c r="J178" s="277">
        <f t="shared" si="4"/>
        <v>878941.57240506331</v>
      </c>
      <c r="L178" s="277">
        <f t="shared" si="5"/>
        <v>69.267993727249063</v>
      </c>
    </row>
    <row r="179" spans="1:12" x14ac:dyDescent="0.25">
      <c r="A179" s="274" t="s">
        <v>587</v>
      </c>
      <c r="B179" s="274" t="s">
        <v>588</v>
      </c>
      <c r="C179" s="274" t="s">
        <v>589</v>
      </c>
      <c r="D179" s="274" t="s">
        <v>590</v>
      </c>
      <c r="E179" s="274">
        <v>6</v>
      </c>
      <c r="F179" s="274">
        <v>1986</v>
      </c>
      <c r="G179" s="277">
        <v>15141</v>
      </c>
      <c r="H179" s="277">
        <v>206596.96</v>
      </c>
      <c r="I179" s="277">
        <f>INDEX(HWI!$F$6:$I$131,MATCH(F179,HWI!$A$6:$A$131,0),MATCH(D179,HWI!$F$5:$I$5,0))</f>
        <v>3.3734439834024896</v>
      </c>
      <c r="J179" s="277">
        <f t="shared" si="4"/>
        <v>696943.27170124475</v>
      </c>
      <c r="L179" s="277">
        <f t="shared" si="5"/>
        <v>46.030200891700993</v>
      </c>
    </row>
    <row r="180" spans="1:12" x14ac:dyDescent="0.25">
      <c r="A180" s="274" t="s">
        <v>587</v>
      </c>
      <c r="B180" s="274" t="s">
        <v>588</v>
      </c>
      <c r="C180" s="274" t="s">
        <v>589</v>
      </c>
      <c r="D180" s="274" t="s">
        <v>590</v>
      </c>
      <c r="E180" s="274">
        <v>6</v>
      </c>
      <c r="F180" s="274">
        <v>1987</v>
      </c>
      <c r="G180" s="277">
        <v>41928</v>
      </c>
      <c r="H180" s="277">
        <v>922580.31</v>
      </c>
      <c r="I180" s="277">
        <f>INDEX(HWI!$F$6:$I$131,MATCH(F180,HWI!$A$6:$A$131,0),MATCH(D180,HWI!$F$5:$I$5,0))</f>
        <v>3.2914979757085021</v>
      </c>
      <c r="J180" s="277">
        <f t="shared" si="4"/>
        <v>3036671.2227935228</v>
      </c>
      <c r="L180" s="277">
        <f t="shared" si="5"/>
        <v>72.425854388321</v>
      </c>
    </row>
    <row r="181" spans="1:12" x14ac:dyDescent="0.25">
      <c r="A181" s="274" t="s">
        <v>587</v>
      </c>
      <c r="B181" s="274" t="s">
        <v>588</v>
      </c>
      <c r="C181" s="274" t="s">
        <v>589</v>
      </c>
      <c r="D181" s="274" t="s">
        <v>590</v>
      </c>
      <c r="E181" s="274">
        <v>6</v>
      </c>
      <c r="F181" s="274">
        <v>1988</v>
      </c>
      <c r="G181" s="277">
        <v>28139</v>
      </c>
      <c r="H181" s="277">
        <v>638836.19000000006</v>
      </c>
      <c r="I181" s="277">
        <f>INDEX(HWI!$F$6:$I$131,MATCH(F181,HWI!$A$6:$A$131,0),MATCH(D181,HWI!$F$5:$I$5,0))</f>
        <v>3.1119617224880383</v>
      </c>
      <c r="J181" s="277">
        <f t="shared" si="4"/>
        <v>1988033.7702200958</v>
      </c>
      <c r="L181" s="277">
        <f t="shared" si="5"/>
        <v>70.650476925978026</v>
      </c>
    </row>
    <row r="182" spans="1:12" x14ac:dyDescent="0.25">
      <c r="A182" s="274" t="s">
        <v>587</v>
      </c>
      <c r="B182" s="274" t="s">
        <v>588</v>
      </c>
      <c r="C182" s="274" t="s">
        <v>589</v>
      </c>
      <c r="D182" s="274" t="s">
        <v>590</v>
      </c>
      <c r="E182" s="274">
        <v>6</v>
      </c>
      <c r="F182" s="274">
        <v>1989</v>
      </c>
      <c r="G182" s="277">
        <v>23297</v>
      </c>
      <c r="H182" s="277">
        <v>640362.64</v>
      </c>
      <c r="I182" s="277">
        <f>INDEX(HWI!$F$6:$I$131,MATCH(F182,HWI!$A$6:$A$131,0),MATCH(D182,HWI!$F$5:$I$5,0))</f>
        <v>2.9035714285714285</v>
      </c>
      <c r="J182" s="277">
        <f t="shared" si="4"/>
        <v>1859338.6654285714</v>
      </c>
      <c r="L182" s="277">
        <f t="shared" si="5"/>
        <v>79.810218716082389</v>
      </c>
    </row>
    <row r="183" spans="1:12" x14ac:dyDescent="0.25">
      <c r="A183" s="274" t="s">
        <v>587</v>
      </c>
      <c r="B183" s="274" t="s">
        <v>588</v>
      </c>
      <c r="C183" s="274" t="s">
        <v>589</v>
      </c>
      <c r="D183" s="274" t="s">
        <v>590</v>
      </c>
      <c r="E183" s="274">
        <v>6</v>
      </c>
      <c r="F183" s="274">
        <v>1990</v>
      </c>
      <c r="G183" s="277">
        <v>17688</v>
      </c>
      <c r="H183" s="277">
        <v>446984.56</v>
      </c>
      <c r="I183" s="277">
        <f>INDEX(HWI!$F$6:$I$131,MATCH(F183,HWI!$A$6:$A$131,0),MATCH(D183,HWI!$F$5:$I$5,0))</f>
        <v>2.8155844155844156</v>
      </c>
      <c r="J183" s="277">
        <f t="shared" si="4"/>
        <v>1258522.7611428571</v>
      </c>
      <c r="L183" s="277">
        <f t="shared" si="5"/>
        <v>71.151218970084642</v>
      </c>
    </row>
    <row r="184" spans="1:12" x14ac:dyDescent="0.25">
      <c r="A184" s="274" t="s">
        <v>587</v>
      </c>
      <c r="B184" s="274" t="s">
        <v>588</v>
      </c>
      <c r="C184" s="274" t="s">
        <v>589</v>
      </c>
      <c r="D184" s="274" t="s">
        <v>590</v>
      </c>
      <c r="E184" s="274">
        <v>6</v>
      </c>
      <c r="F184" s="274">
        <v>1991</v>
      </c>
      <c r="G184" s="277">
        <v>14249</v>
      </c>
      <c r="H184" s="277">
        <v>411969.03</v>
      </c>
      <c r="I184" s="277">
        <f>INDEX(HWI!$F$6:$I$131,MATCH(F184,HWI!$A$6:$A$131,0),MATCH(D184,HWI!$F$5:$I$5,0))</f>
        <v>2.7373737373737375</v>
      </c>
      <c r="J184" s="277">
        <f t="shared" si="4"/>
        <v>1127713.2033333334</v>
      </c>
      <c r="L184" s="277">
        <f t="shared" si="5"/>
        <v>79.14332257234426</v>
      </c>
    </row>
    <row r="185" spans="1:12" x14ac:dyDescent="0.25">
      <c r="A185" s="274" t="s">
        <v>587</v>
      </c>
      <c r="B185" s="274" t="s">
        <v>588</v>
      </c>
      <c r="C185" s="274" t="s">
        <v>589</v>
      </c>
      <c r="D185" s="274" t="s">
        <v>590</v>
      </c>
      <c r="E185" s="274">
        <v>6</v>
      </c>
      <c r="F185" s="274">
        <v>1992</v>
      </c>
      <c r="G185" s="277">
        <v>24420</v>
      </c>
      <c r="H185" s="277">
        <v>461704.46</v>
      </c>
      <c r="I185" s="277">
        <f>INDEX(HWI!$F$6:$I$131,MATCH(F185,HWI!$A$6:$A$131,0),MATCH(D185,HWI!$F$5:$I$5,0))</f>
        <v>2.6942833471416736</v>
      </c>
      <c r="J185" s="277">
        <f t="shared" si="4"/>
        <v>1243962.6378790389</v>
      </c>
      <c r="L185" s="277">
        <f t="shared" si="5"/>
        <v>50.940320961467606</v>
      </c>
    </row>
    <row r="186" spans="1:12" x14ac:dyDescent="0.25">
      <c r="A186" s="274" t="s">
        <v>587</v>
      </c>
      <c r="B186" s="274" t="s">
        <v>588</v>
      </c>
      <c r="C186" s="274" t="s">
        <v>589</v>
      </c>
      <c r="D186" s="274" t="s">
        <v>590</v>
      </c>
      <c r="E186" s="274">
        <v>6</v>
      </c>
      <c r="F186" s="274">
        <v>1993</v>
      </c>
      <c r="G186" s="277">
        <v>12097</v>
      </c>
      <c r="H186" s="277">
        <v>338418.53</v>
      </c>
      <c r="I186" s="277">
        <f>INDEX(HWI!$F$6:$I$131,MATCH(F186,HWI!$A$6:$A$131,0),MATCH(D186,HWI!$F$5:$I$5,0))</f>
        <v>2.6225806451612903</v>
      </c>
      <c r="J186" s="277">
        <f t="shared" si="4"/>
        <v>887529.88674193551</v>
      </c>
      <c r="L186" s="277">
        <f t="shared" si="5"/>
        <v>73.367767772334915</v>
      </c>
    </row>
    <row r="187" spans="1:12" x14ac:dyDescent="0.25">
      <c r="A187" s="274" t="s">
        <v>587</v>
      </c>
      <c r="B187" s="274" t="s">
        <v>588</v>
      </c>
      <c r="C187" s="274" t="s">
        <v>589</v>
      </c>
      <c r="D187" s="274" t="s">
        <v>590</v>
      </c>
      <c r="E187" s="274">
        <v>6</v>
      </c>
      <c r="F187" s="274">
        <v>1994</v>
      </c>
      <c r="G187" s="277">
        <v>13575</v>
      </c>
      <c r="H187" s="277">
        <v>388590.54</v>
      </c>
      <c r="I187" s="277">
        <f>INDEX(HWI!$F$6:$I$131,MATCH(F187,HWI!$A$6:$A$131,0),MATCH(D187,HWI!$F$5:$I$5,0))</f>
        <v>2.5768621236133122</v>
      </c>
      <c r="J187" s="277">
        <f t="shared" si="4"/>
        <v>1001344.2441204437</v>
      </c>
      <c r="L187" s="277">
        <f t="shared" si="5"/>
        <v>73.763848553992176</v>
      </c>
    </row>
    <row r="188" spans="1:12" x14ac:dyDescent="0.25">
      <c r="A188" s="274" t="s">
        <v>587</v>
      </c>
      <c r="B188" s="274" t="s">
        <v>588</v>
      </c>
      <c r="C188" s="274" t="s">
        <v>589</v>
      </c>
      <c r="D188" s="274" t="s">
        <v>590</v>
      </c>
      <c r="E188" s="274">
        <v>6</v>
      </c>
      <c r="F188" s="274">
        <v>1995</v>
      </c>
      <c r="G188" s="277">
        <v>13446</v>
      </c>
      <c r="H188" s="277">
        <v>259046.88</v>
      </c>
      <c r="I188" s="277">
        <f>INDEX(HWI!$F$6:$I$131,MATCH(F188,HWI!$A$6:$A$131,0),MATCH(D188,HWI!$F$5:$I$5,0))</f>
        <v>2.5248447204968945</v>
      </c>
      <c r="J188" s="277">
        <f t="shared" si="4"/>
        <v>654053.14732919261</v>
      </c>
      <c r="L188" s="277">
        <f t="shared" si="5"/>
        <v>48.642953096028009</v>
      </c>
    </row>
    <row r="189" spans="1:12" x14ac:dyDescent="0.25">
      <c r="A189" s="274" t="s">
        <v>587</v>
      </c>
      <c r="B189" s="274" t="s">
        <v>588</v>
      </c>
      <c r="C189" s="274" t="s">
        <v>589</v>
      </c>
      <c r="D189" s="274" t="s">
        <v>590</v>
      </c>
      <c r="E189" s="274">
        <v>6</v>
      </c>
      <c r="F189" s="274">
        <v>1996</v>
      </c>
      <c r="G189" s="277">
        <v>8990</v>
      </c>
      <c r="H189" s="277">
        <v>297710.05</v>
      </c>
      <c r="I189" s="277">
        <f>INDEX(HWI!$F$6:$I$131,MATCH(F189,HWI!$A$6:$A$131,0),MATCH(D189,HWI!$F$5:$I$5,0))</f>
        <v>2.4673748103186646</v>
      </c>
      <c r="J189" s="277">
        <f t="shared" si="4"/>
        <v>734562.27814871015</v>
      </c>
      <c r="L189" s="277">
        <f t="shared" si="5"/>
        <v>81.708818481502803</v>
      </c>
    </row>
    <row r="190" spans="1:12" x14ac:dyDescent="0.25">
      <c r="A190" s="274" t="s">
        <v>587</v>
      </c>
      <c r="B190" s="274" t="s">
        <v>588</v>
      </c>
      <c r="C190" s="274" t="s">
        <v>589</v>
      </c>
      <c r="D190" s="274" t="s">
        <v>590</v>
      </c>
      <c r="E190" s="274">
        <v>6</v>
      </c>
      <c r="F190" s="274">
        <v>1997</v>
      </c>
      <c r="G190" s="277">
        <v>26685</v>
      </c>
      <c r="H190" s="277">
        <v>623804.88</v>
      </c>
      <c r="I190" s="277">
        <f>INDEX(HWI!$F$6:$I$131,MATCH(F190,HWI!$A$6:$A$131,0),MATCH(D190,HWI!$F$5:$I$5,0))</f>
        <v>2.4124629080118694</v>
      </c>
      <c r="J190" s="277">
        <f t="shared" si="4"/>
        <v>1504906.1348367953</v>
      </c>
      <c r="L190" s="277">
        <f t="shared" si="5"/>
        <v>56.395208350638761</v>
      </c>
    </row>
    <row r="191" spans="1:12" x14ac:dyDescent="0.25">
      <c r="A191" s="274" t="s">
        <v>587</v>
      </c>
      <c r="B191" s="274" t="s">
        <v>588</v>
      </c>
      <c r="C191" s="274" t="s">
        <v>589</v>
      </c>
      <c r="D191" s="274" t="s">
        <v>590</v>
      </c>
      <c r="E191" s="274">
        <v>6</v>
      </c>
      <c r="F191" s="274">
        <v>1998</v>
      </c>
      <c r="G191" s="277">
        <v>15702</v>
      </c>
      <c r="H191" s="277">
        <v>492826.67</v>
      </c>
      <c r="I191" s="277">
        <f>INDEX(HWI!$F$6:$I$131,MATCH(F191,HWI!$A$6:$A$131,0),MATCH(D191,HWI!$F$5:$I$5,0))</f>
        <v>2.3650909090909091</v>
      </c>
      <c r="J191" s="277">
        <f t="shared" si="4"/>
        <v>1165579.8769745454</v>
      </c>
      <c r="L191" s="277">
        <f t="shared" si="5"/>
        <v>74.231300278597971</v>
      </c>
    </row>
    <row r="192" spans="1:12" x14ac:dyDescent="0.25">
      <c r="A192" s="274" t="s">
        <v>587</v>
      </c>
      <c r="B192" s="274" t="s">
        <v>588</v>
      </c>
      <c r="C192" s="274" t="s">
        <v>589</v>
      </c>
      <c r="D192" s="274" t="s">
        <v>590</v>
      </c>
      <c r="E192" s="274">
        <v>6</v>
      </c>
      <c r="F192" s="274">
        <v>1999</v>
      </c>
      <c r="G192" s="277">
        <v>12722</v>
      </c>
      <c r="H192" s="277">
        <v>422685.51</v>
      </c>
      <c r="I192" s="277">
        <f>INDEX(HWI!$F$6:$I$131,MATCH(F192,HWI!$A$6:$A$131,0),MATCH(D192,HWI!$F$5:$I$5,0))</f>
        <v>2.3195435092724681</v>
      </c>
      <c r="J192" s="277">
        <f t="shared" si="4"/>
        <v>980437.43118402292</v>
      </c>
      <c r="L192" s="277">
        <f t="shared" si="5"/>
        <v>77.066297058954802</v>
      </c>
    </row>
    <row r="193" spans="1:12" x14ac:dyDescent="0.25">
      <c r="A193" s="274" t="s">
        <v>587</v>
      </c>
      <c r="B193" s="274" t="s">
        <v>588</v>
      </c>
      <c r="C193" s="274" t="s">
        <v>589</v>
      </c>
      <c r="D193" s="274" t="s">
        <v>590</v>
      </c>
      <c r="E193" s="274">
        <v>6</v>
      </c>
      <c r="F193" s="274">
        <v>2000</v>
      </c>
      <c r="G193" s="277">
        <v>32349</v>
      </c>
      <c r="H193" s="277">
        <v>866700.89</v>
      </c>
      <c r="I193" s="277">
        <f>INDEX(HWI!$F$6:$I$131,MATCH(F193,HWI!$A$6:$A$131,0),MATCH(D193,HWI!$F$5:$I$5,0))</f>
        <v>2.2709497206703912</v>
      </c>
      <c r="J193" s="277">
        <f t="shared" si="4"/>
        <v>1968234.1440502796</v>
      </c>
      <c r="L193" s="277">
        <f t="shared" si="5"/>
        <v>60.84373996260409</v>
      </c>
    </row>
    <row r="194" spans="1:12" x14ac:dyDescent="0.25">
      <c r="A194" s="274" t="s">
        <v>587</v>
      </c>
      <c r="B194" s="274" t="s">
        <v>588</v>
      </c>
      <c r="C194" s="274" t="s">
        <v>589</v>
      </c>
      <c r="D194" s="274" t="s">
        <v>590</v>
      </c>
      <c r="E194" s="274">
        <v>6</v>
      </c>
      <c r="F194" s="274">
        <v>2001</v>
      </c>
      <c r="G194" s="277">
        <v>22063</v>
      </c>
      <c r="H194" s="277">
        <v>551182.07999999996</v>
      </c>
      <c r="I194" s="277">
        <f>INDEX(HWI!$F$6:$I$131,MATCH(F194,HWI!$A$6:$A$131,0),MATCH(D194,HWI!$F$5:$I$5,0))</f>
        <v>2.2167689161554192</v>
      </c>
      <c r="J194" s="277">
        <f t="shared" ref="J194:J257" si="6">I194*H194</f>
        <v>1221843.3020858895</v>
      </c>
      <c r="L194" s="277">
        <f t="shared" ref="L194:L257" si="7">J194/G194</f>
        <v>55.379744462942007</v>
      </c>
    </row>
    <row r="195" spans="1:12" x14ac:dyDescent="0.25">
      <c r="A195" s="274" t="s">
        <v>587</v>
      </c>
      <c r="B195" s="274" t="s">
        <v>588</v>
      </c>
      <c r="C195" s="274" t="s">
        <v>589</v>
      </c>
      <c r="D195" s="274" t="s">
        <v>590</v>
      </c>
      <c r="E195" s="274">
        <v>6</v>
      </c>
      <c r="F195" s="274">
        <v>2002</v>
      </c>
      <c r="G195" s="277">
        <v>29629</v>
      </c>
      <c r="H195" s="277">
        <v>519270.32</v>
      </c>
      <c r="I195" s="277">
        <f>INDEX(HWI!$F$6:$I$131,MATCH(F195,HWI!$A$6:$A$131,0),MATCH(D195,HWI!$F$5:$I$5,0))</f>
        <v>2.1723446893787575</v>
      </c>
      <c r="J195" s="277">
        <f t="shared" si="6"/>
        <v>1128034.1220040079</v>
      </c>
      <c r="L195" s="277">
        <f t="shared" si="7"/>
        <v>38.071960646799013</v>
      </c>
    </row>
    <row r="196" spans="1:12" x14ac:dyDescent="0.25">
      <c r="A196" s="274" t="s">
        <v>587</v>
      </c>
      <c r="B196" s="274" t="s">
        <v>588</v>
      </c>
      <c r="C196" s="274" t="s">
        <v>589</v>
      </c>
      <c r="D196" s="274" t="s">
        <v>590</v>
      </c>
      <c r="E196" s="274">
        <v>6</v>
      </c>
      <c r="F196" s="274">
        <v>2003</v>
      </c>
      <c r="G196" s="277">
        <v>9884</v>
      </c>
      <c r="H196" s="277">
        <v>215897.19</v>
      </c>
      <c r="I196" s="277">
        <f>INDEX(HWI!$F$6:$I$131,MATCH(F196,HWI!$A$6:$A$131,0),MATCH(D196,HWI!$F$5:$I$5,0))</f>
        <v>2.1352593565331581</v>
      </c>
      <c r="J196" s="277">
        <f t="shared" si="6"/>
        <v>460996.49499671697</v>
      </c>
      <c r="L196" s="277">
        <f t="shared" si="7"/>
        <v>46.640681403957608</v>
      </c>
    </row>
    <row r="197" spans="1:12" x14ac:dyDescent="0.25">
      <c r="A197" s="274" t="s">
        <v>587</v>
      </c>
      <c r="B197" s="274" t="s">
        <v>588</v>
      </c>
      <c r="C197" s="274" t="s">
        <v>589</v>
      </c>
      <c r="D197" s="274" t="s">
        <v>590</v>
      </c>
      <c r="E197" s="274">
        <v>6</v>
      </c>
      <c r="F197" s="274">
        <v>2004</v>
      </c>
      <c r="G197" s="277">
        <v>9041</v>
      </c>
      <c r="H197" s="277">
        <v>296395.41000000003</v>
      </c>
      <c r="I197" s="277">
        <f>INDEX(HWI!$F$6:$I$131,MATCH(F197,HWI!$A$6:$A$131,0),MATCH(D197,HWI!$F$5:$I$5,0))</f>
        <v>2.0478589420654911</v>
      </c>
      <c r="J197" s="277">
        <f t="shared" si="6"/>
        <v>606975.99075566756</v>
      </c>
      <c r="L197" s="277">
        <f t="shared" si="7"/>
        <v>67.135935267743349</v>
      </c>
    </row>
    <row r="198" spans="1:12" x14ac:dyDescent="0.25">
      <c r="A198" s="274" t="s">
        <v>587</v>
      </c>
      <c r="B198" s="274" t="s">
        <v>588</v>
      </c>
      <c r="C198" s="274" t="s">
        <v>589</v>
      </c>
      <c r="D198" s="274" t="s">
        <v>590</v>
      </c>
      <c r="E198" s="274">
        <v>6</v>
      </c>
      <c r="F198" s="274">
        <v>2005</v>
      </c>
      <c r="G198" s="277">
        <v>34105</v>
      </c>
      <c r="H198" s="277">
        <v>935166.43</v>
      </c>
      <c r="I198" s="277">
        <f>INDEX(HWI!$F$6:$I$131,MATCH(F198,HWI!$A$6:$A$131,0),MATCH(D198,HWI!$F$5:$I$5,0))</f>
        <v>1.9288256227758007</v>
      </c>
      <c r="J198" s="277">
        <f t="shared" si="6"/>
        <v>1803772.9717437723</v>
      </c>
      <c r="L198" s="277">
        <f t="shared" si="7"/>
        <v>52.888813128390922</v>
      </c>
    </row>
    <row r="199" spans="1:12" x14ac:dyDescent="0.25">
      <c r="A199" s="274" t="s">
        <v>587</v>
      </c>
      <c r="B199" s="274" t="s">
        <v>588</v>
      </c>
      <c r="C199" s="274" t="s">
        <v>589</v>
      </c>
      <c r="D199" s="274" t="s">
        <v>590</v>
      </c>
      <c r="E199" s="274">
        <v>6</v>
      </c>
      <c r="F199" s="274">
        <v>2006</v>
      </c>
      <c r="G199" s="277">
        <v>16379</v>
      </c>
      <c r="H199" s="277">
        <v>444860.36</v>
      </c>
      <c r="I199" s="277">
        <f>INDEX(HWI!$F$6:$I$131,MATCH(F199,HWI!$A$6:$A$131,0),MATCH(D199,HWI!$F$5:$I$5,0))</f>
        <v>1.8341793570219966</v>
      </c>
      <c r="J199" s="277">
        <f t="shared" si="6"/>
        <v>815953.68906937388</v>
      </c>
      <c r="L199" s="277">
        <f t="shared" si="7"/>
        <v>49.817063866498195</v>
      </c>
    </row>
    <row r="200" spans="1:12" x14ac:dyDescent="0.25">
      <c r="A200" s="274" t="s">
        <v>587</v>
      </c>
      <c r="B200" s="274" t="s">
        <v>588</v>
      </c>
      <c r="C200" s="274" t="s">
        <v>589</v>
      </c>
      <c r="D200" s="274" t="s">
        <v>590</v>
      </c>
      <c r="E200" s="274">
        <v>6</v>
      </c>
      <c r="F200" s="274">
        <v>2007</v>
      </c>
      <c r="G200" s="277">
        <v>4286</v>
      </c>
      <c r="H200" s="277">
        <v>350395.38</v>
      </c>
      <c r="I200" s="277">
        <f>INDEX(HWI!$F$6:$I$131,MATCH(F200,HWI!$A$6:$A$131,0),MATCH(D200,HWI!$F$5:$I$5,0))</f>
        <v>1.7398645022217842</v>
      </c>
      <c r="J200" s="277">
        <f t="shared" si="6"/>
        <v>609640.48340451298</v>
      </c>
      <c r="L200" s="277">
        <f t="shared" si="7"/>
        <v>142.23996346348881</v>
      </c>
    </row>
    <row r="201" spans="1:12" x14ac:dyDescent="0.25">
      <c r="A201" s="274" t="s">
        <v>587</v>
      </c>
      <c r="B201" s="274" t="s">
        <v>588</v>
      </c>
      <c r="C201" s="274" t="s">
        <v>589</v>
      </c>
      <c r="D201" s="274" t="s">
        <v>590</v>
      </c>
      <c r="E201" s="274">
        <v>6</v>
      </c>
      <c r="F201" s="274">
        <v>2008</v>
      </c>
      <c r="G201" s="277">
        <v>12993</v>
      </c>
      <c r="H201" s="277">
        <v>597513.75</v>
      </c>
      <c r="I201" s="277">
        <f>INDEX(HWI!$F$6:$I$131,MATCH(F201,HWI!$A$6:$A$131,0),MATCH(D201,HWI!$F$5:$I$5,0))</f>
        <v>1.65412004069176</v>
      </c>
      <c r="J201" s="277">
        <f t="shared" si="6"/>
        <v>988359.46846388606</v>
      </c>
      <c r="L201" s="277">
        <f t="shared" si="7"/>
        <v>76.068611441844538</v>
      </c>
    </row>
    <row r="202" spans="1:12" x14ac:dyDescent="0.25">
      <c r="A202" s="274" t="s">
        <v>587</v>
      </c>
      <c r="B202" s="274" t="s">
        <v>588</v>
      </c>
      <c r="C202" s="274" t="s">
        <v>589</v>
      </c>
      <c r="D202" s="274" t="s">
        <v>590</v>
      </c>
      <c r="E202" s="274">
        <v>6</v>
      </c>
      <c r="F202" s="274">
        <v>2009</v>
      </c>
      <c r="G202" s="277">
        <v>9560</v>
      </c>
      <c r="H202" s="277">
        <v>348544.15</v>
      </c>
      <c r="I202" s="277">
        <f>INDEX(HWI!$F$6:$I$131,MATCH(F202,HWI!$A$6:$A$131,0),MATCH(D202,HWI!$F$5:$I$5,0))</f>
        <v>1.587890625</v>
      </c>
      <c r="J202" s="277">
        <f t="shared" si="6"/>
        <v>553449.98818359384</v>
      </c>
      <c r="L202" s="277">
        <f t="shared" si="7"/>
        <v>57.892258178200194</v>
      </c>
    </row>
    <row r="203" spans="1:12" x14ac:dyDescent="0.25">
      <c r="A203" s="274" t="s">
        <v>587</v>
      </c>
      <c r="B203" s="274" t="s">
        <v>588</v>
      </c>
      <c r="C203" s="274" t="s">
        <v>589</v>
      </c>
      <c r="D203" s="274" t="s">
        <v>590</v>
      </c>
      <c r="E203" s="274">
        <v>6</v>
      </c>
      <c r="F203" s="274">
        <v>2010</v>
      </c>
      <c r="G203" s="277">
        <v>14265</v>
      </c>
      <c r="H203" s="277">
        <v>478959.81</v>
      </c>
      <c r="I203" s="277">
        <f>INDEX(HWI!$F$6:$I$131,MATCH(F203,HWI!$A$6:$A$131,0),MATCH(D203,HWI!$F$5:$I$5,0))</f>
        <v>1.6106983655274889</v>
      </c>
      <c r="J203" s="277">
        <f t="shared" si="6"/>
        <v>771459.78312035662</v>
      </c>
      <c r="L203" s="277">
        <f t="shared" si="7"/>
        <v>54.080601690876733</v>
      </c>
    </row>
    <row r="204" spans="1:12" x14ac:dyDescent="0.25">
      <c r="A204" s="274" t="s">
        <v>587</v>
      </c>
      <c r="B204" s="274" t="s">
        <v>588</v>
      </c>
      <c r="C204" s="274" t="s">
        <v>589</v>
      </c>
      <c r="D204" s="274" t="s">
        <v>590</v>
      </c>
      <c r="E204" s="274">
        <v>6</v>
      </c>
      <c r="F204" s="274">
        <v>2011</v>
      </c>
      <c r="G204" s="277">
        <v>6242.43</v>
      </c>
      <c r="H204" s="277">
        <v>218542.45</v>
      </c>
      <c r="I204" s="277">
        <f>INDEX(HWI!$F$6:$I$131,MATCH(F204,HWI!$A$6:$A$131,0),MATCH(D204,HWI!$F$5:$I$5,0))</f>
        <v>1.5582175371346429</v>
      </c>
      <c r="J204" s="277">
        <f t="shared" si="6"/>
        <v>340536.67819837085</v>
      </c>
      <c r="L204" s="277">
        <f t="shared" si="7"/>
        <v>54.551941823676167</v>
      </c>
    </row>
    <row r="205" spans="1:12" x14ac:dyDescent="0.25">
      <c r="A205" s="274" t="s">
        <v>587</v>
      </c>
      <c r="B205" s="274" t="s">
        <v>588</v>
      </c>
      <c r="C205" s="274" t="s">
        <v>589</v>
      </c>
      <c r="D205" s="274" t="s">
        <v>590</v>
      </c>
      <c r="E205" s="274">
        <v>6</v>
      </c>
      <c r="F205" s="274">
        <v>2012</v>
      </c>
      <c r="G205" s="277">
        <v>22941</v>
      </c>
      <c r="H205" s="277">
        <v>1379541.73</v>
      </c>
      <c r="I205" s="277">
        <f>INDEX(HWI!$F$6:$I$131,MATCH(F205,HWI!$A$6:$A$131,0),MATCH(D205,HWI!$F$5:$I$5,0))</f>
        <v>1.5027726432532347</v>
      </c>
      <c r="J205" s="277">
        <f t="shared" si="6"/>
        <v>2073137.5720702403</v>
      </c>
      <c r="L205" s="277">
        <f t="shared" si="7"/>
        <v>90.368230333038682</v>
      </c>
    </row>
    <row r="206" spans="1:12" x14ac:dyDescent="0.25">
      <c r="A206" s="274" t="s">
        <v>587</v>
      </c>
      <c r="B206" s="274" t="s">
        <v>588</v>
      </c>
      <c r="C206" s="274" t="s">
        <v>589</v>
      </c>
      <c r="D206" s="274" t="s">
        <v>590</v>
      </c>
      <c r="E206" s="274">
        <v>6</v>
      </c>
      <c r="F206" s="274">
        <v>2013</v>
      </c>
      <c r="G206" s="277">
        <v>4302</v>
      </c>
      <c r="H206" s="277">
        <v>440259.68</v>
      </c>
      <c r="I206" s="277">
        <f>INDEX(HWI!$F$6:$I$131,MATCH(F206,HWI!$A$6:$A$131,0),MATCH(D206,HWI!$F$5:$I$5,0))</f>
        <v>1.4931129476584022</v>
      </c>
      <c r="J206" s="277">
        <f t="shared" si="6"/>
        <v>657357.42853994493</v>
      </c>
      <c r="L206" s="277">
        <f t="shared" si="7"/>
        <v>152.80274954438516</v>
      </c>
    </row>
    <row r="207" spans="1:12" x14ac:dyDescent="0.25">
      <c r="A207" s="274" t="s">
        <v>587</v>
      </c>
      <c r="B207" s="274" t="s">
        <v>588</v>
      </c>
      <c r="C207" s="274" t="s">
        <v>589</v>
      </c>
      <c r="D207" s="274" t="s">
        <v>590</v>
      </c>
      <c r="E207" s="274">
        <v>6</v>
      </c>
      <c r="F207" s="274">
        <v>2014</v>
      </c>
      <c r="G207" s="277">
        <v>1515</v>
      </c>
      <c r="H207" s="277">
        <v>224592.55000000002</v>
      </c>
      <c r="I207" s="277">
        <f>INDEX(HWI!$F$6:$I$131,MATCH(F207,HWI!$A$6:$A$131,0),MATCH(D207,HWI!$F$5:$I$5,0))</f>
        <v>1.4768392370572208</v>
      </c>
      <c r="J207" s="277">
        <f t="shared" si="6"/>
        <v>331687.0901907357</v>
      </c>
      <c r="L207" s="277">
        <f t="shared" si="7"/>
        <v>218.93537306319189</v>
      </c>
    </row>
    <row r="208" spans="1:12" x14ac:dyDescent="0.25">
      <c r="A208" s="274" t="s">
        <v>587</v>
      </c>
      <c r="B208" s="274" t="s">
        <v>588</v>
      </c>
      <c r="C208" s="274" t="s">
        <v>589</v>
      </c>
      <c r="D208" s="274" t="s">
        <v>590</v>
      </c>
      <c r="E208" s="274">
        <v>6</v>
      </c>
      <c r="F208" s="274">
        <v>2015</v>
      </c>
      <c r="G208" s="277">
        <v>981</v>
      </c>
      <c r="H208" s="277">
        <v>244503.44</v>
      </c>
      <c r="I208" s="277">
        <f>INDEX(HWI!$F$6:$I$131,MATCH(F208,HWI!$A$6:$A$131,0),MATCH(D208,HWI!$F$5:$I$5,0))</f>
        <v>1.4550335570469799</v>
      </c>
      <c r="J208" s="277">
        <f t="shared" si="6"/>
        <v>355760.71001342282</v>
      </c>
      <c r="L208" s="277">
        <f t="shared" si="7"/>
        <v>362.65108054375418</v>
      </c>
    </row>
    <row r="209" spans="1:12" x14ac:dyDescent="0.25">
      <c r="A209" s="274" t="s">
        <v>587</v>
      </c>
      <c r="B209" s="274" t="s">
        <v>588</v>
      </c>
      <c r="C209" s="274" t="s">
        <v>589</v>
      </c>
      <c r="D209" s="274" t="s">
        <v>590</v>
      </c>
      <c r="E209" s="274">
        <v>6</v>
      </c>
      <c r="F209" s="274">
        <v>2016</v>
      </c>
      <c r="G209" s="277">
        <v>49</v>
      </c>
      <c r="H209" s="277">
        <v>123.13000000000001</v>
      </c>
      <c r="I209" s="277">
        <f>INDEX(HWI!$F$6:$I$131,MATCH(F209,HWI!$A$6:$A$131,0),MATCH(D209,HWI!$F$5:$I$5,0))</f>
        <v>1.4351279788172993</v>
      </c>
      <c r="J209" s="277">
        <f t="shared" si="6"/>
        <v>176.70730803177406</v>
      </c>
      <c r="L209" s="277">
        <f t="shared" si="7"/>
        <v>3.6062715924851849</v>
      </c>
    </row>
    <row r="210" spans="1:12" x14ac:dyDescent="0.25">
      <c r="A210" s="274" t="s">
        <v>587</v>
      </c>
      <c r="B210" s="274" t="s">
        <v>588</v>
      </c>
      <c r="C210" s="274" t="s">
        <v>589</v>
      </c>
      <c r="D210" s="274" t="s">
        <v>590</v>
      </c>
      <c r="E210" s="274">
        <v>6</v>
      </c>
      <c r="F210" s="274">
        <v>2017</v>
      </c>
      <c r="G210" s="277">
        <v>436</v>
      </c>
      <c r="H210" s="277">
        <v>173775.82</v>
      </c>
      <c r="I210" s="277">
        <f>INDEX(HWI!$F$6:$I$131,MATCH(F210,HWI!$A$6:$A$131,0),MATCH(D210,HWI!$F$5:$I$5,0))</f>
        <v>1.4145280556763811</v>
      </c>
      <c r="J210" s="277">
        <f t="shared" si="6"/>
        <v>245810.77278816878</v>
      </c>
      <c r="L210" s="277">
        <f t="shared" si="7"/>
        <v>563.78617611965319</v>
      </c>
    </row>
    <row r="211" spans="1:12" x14ac:dyDescent="0.25">
      <c r="A211" s="274" t="s">
        <v>587</v>
      </c>
      <c r="B211" s="274" t="s">
        <v>588</v>
      </c>
      <c r="C211" s="274" t="s">
        <v>589</v>
      </c>
      <c r="D211" s="274" t="s">
        <v>590</v>
      </c>
      <c r="E211" s="274">
        <v>6</v>
      </c>
      <c r="F211" s="274">
        <v>2018</v>
      </c>
      <c r="G211" s="277">
        <v>955</v>
      </c>
      <c r="H211" s="277">
        <v>287371.25</v>
      </c>
      <c r="I211" s="277">
        <f>INDEX(HWI!$F$6:$I$131,MATCH(F211,HWI!$A$6:$A$131,0),MATCH(D211,HWI!$F$5:$I$5,0))</f>
        <v>1.3921232876712328</v>
      </c>
      <c r="J211" s="277">
        <f t="shared" si="6"/>
        <v>400056.20933219179</v>
      </c>
      <c r="L211" s="277">
        <f t="shared" si="7"/>
        <v>418.90702547873485</v>
      </c>
    </row>
    <row r="212" spans="1:12" x14ac:dyDescent="0.25">
      <c r="A212" s="274" t="s">
        <v>587</v>
      </c>
      <c r="B212" s="274" t="s">
        <v>588</v>
      </c>
      <c r="C212" s="274" t="s">
        <v>589</v>
      </c>
      <c r="D212" s="274" t="s">
        <v>590</v>
      </c>
      <c r="E212" s="274">
        <v>6</v>
      </c>
      <c r="F212" s="274">
        <v>2019</v>
      </c>
      <c r="G212" s="277">
        <v>5870</v>
      </c>
      <c r="H212" s="277">
        <v>458022.73</v>
      </c>
      <c r="I212" s="277">
        <f>INDEX(HWI!$F$6:$I$131,MATCH(F212,HWI!$A$6:$A$131,0),MATCH(D212,HWI!$F$5:$I$5,0))</f>
        <v>1.3488179178763999</v>
      </c>
      <c r="J212" s="277">
        <f t="shared" si="6"/>
        <v>617789.26501866442</v>
      </c>
      <c r="L212" s="277">
        <f t="shared" si="7"/>
        <v>105.24518995207231</v>
      </c>
    </row>
    <row r="213" spans="1:12" x14ac:dyDescent="0.25">
      <c r="A213" s="274" t="s">
        <v>587</v>
      </c>
      <c r="B213" s="274" t="s">
        <v>588</v>
      </c>
      <c r="C213" s="274" t="s">
        <v>589</v>
      </c>
      <c r="D213" s="274" t="s">
        <v>590</v>
      </c>
      <c r="E213" s="274">
        <v>6</v>
      </c>
      <c r="F213" s="274">
        <v>2020</v>
      </c>
      <c r="G213" s="277">
        <v>1723</v>
      </c>
      <c r="H213" s="277">
        <v>624025.32000000007</v>
      </c>
      <c r="I213" s="277">
        <f>INDEX(HWI!$F$6:$I$131,MATCH(F213,HWI!$A$6:$A$131,0),MATCH(D213,HWI!$F$5:$I$5,0))</f>
        <v>1.3102336825141014</v>
      </c>
      <c r="J213" s="277">
        <f t="shared" si="6"/>
        <v>817618.99300564069</v>
      </c>
      <c r="L213" s="277">
        <f t="shared" si="7"/>
        <v>474.53220720002361</v>
      </c>
    </row>
    <row r="214" spans="1:12" x14ac:dyDescent="0.25">
      <c r="A214" s="274" t="s">
        <v>587</v>
      </c>
      <c r="B214" s="274" t="s">
        <v>588</v>
      </c>
      <c r="C214" s="274" t="s">
        <v>589</v>
      </c>
      <c r="D214" s="274" t="s">
        <v>590</v>
      </c>
      <c r="E214" s="274">
        <v>6</v>
      </c>
      <c r="F214" s="274">
        <v>2021</v>
      </c>
      <c r="G214" s="277">
        <v>5582</v>
      </c>
      <c r="H214" s="277">
        <v>1335063.3999999999</v>
      </c>
      <c r="I214" s="277">
        <f>INDEX(HWI!$F$6:$I$131,MATCH(F214,HWI!$A$6:$A$131,0),MATCH(D214,HWI!$F$5:$I$5,0))</f>
        <v>1.2445464982778416</v>
      </c>
      <c r="J214" s="277">
        <f t="shared" si="6"/>
        <v>1661548.4794489092</v>
      </c>
      <c r="L214" s="277">
        <f t="shared" si="7"/>
        <v>297.66185586687732</v>
      </c>
    </row>
    <row r="215" spans="1:12" x14ac:dyDescent="0.25">
      <c r="A215" s="274" t="s">
        <v>587</v>
      </c>
      <c r="B215" s="274" t="s">
        <v>588</v>
      </c>
      <c r="C215" s="274" t="s">
        <v>589</v>
      </c>
      <c r="D215" s="274" t="s">
        <v>590</v>
      </c>
      <c r="E215" s="274">
        <v>6</v>
      </c>
      <c r="F215" s="274">
        <v>2022</v>
      </c>
      <c r="G215" s="277">
        <v>3739</v>
      </c>
      <c r="H215" s="277">
        <v>1506865.5599999998</v>
      </c>
      <c r="I215" s="277">
        <f>INDEX(HWI!$F$6:$I$131,MATCH(F215,HWI!$A$6:$A$131,0),MATCH(D215,HWI!$F$5:$I$5,0))</f>
        <v>1.1434599156118144</v>
      </c>
      <c r="J215" s="277">
        <f t="shared" si="6"/>
        <v>1723040.3660759493</v>
      </c>
      <c r="L215" s="277">
        <f t="shared" si="7"/>
        <v>460.82919659693749</v>
      </c>
    </row>
    <row r="216" spans="1:12" x14ac:dyDescent="0.25">
      <c r="A216" s="274" t="s">
        <v>587</v>
      </c>
      <c r="B216" s="274" t="s">
        <v>588</v>
      </c>
      <c r="C216" s="274" t="s">
        <v>589</v>
      </c>
      <c r="D216" s="274" t="s">
        <v>590</v>
      </c>
      <c r="E216" s="274">
        <v>6</v>
      </c>
      <c r="F216" s="274">
        <v>2023</v>
      </c>
      <c r="G216" s="277">
        <v>3878</v>
      </c>
      <c r="H216" s="277">
        <v>421108.62999999995</v>
      </c>
      <c r="I216" s="277">
        <f>INDEX(HWI!$F$6:$I$131,MATCH(F216,HWI!$A$6:$A$131,0),MATCH(D216,HWI!$F$5:$I$5,0))</f>
        <v>1.069033530571992</v>
      </c>
      <c r="J216" s="277">
        <f t="shared" si="6"/>
        <v>450179.24548323464</v>
      </c>
      <c r="L216" s="277">
        <f t="shared" si="7"/>
        <v>116.08541657638851</v>
      </c>
    </row>
    <row r="217" spans="1:12" x14ac:dyDescent="0.25">
      <c r="A217" s="274" t="s">
        <v>587</v>
      </c>
      <c r="B217" s="274" t="s">
        <v>588</v>
      </c>
      <c r="C217" s="274" t="s">
        <v>589</v>
      </c>
      <c r="D217" s="274" t="s">
        <v>590</v>
      </c>
      <c r="E217" s="274">
        <v>6</v>
      </c>
      <c r="F217" s="274">
        <v>2024</v>
      </c>
      <c r="G217" s="277">
        <v>1586</v>
      </c>
      <c r="H217" s="277">
        <v>421912.64</v>
      </c>
      <c r="I217" s="277">
        <f>INDEX(HWI!$F$6:$I$131,MATCH(F217,HWI!$A$6:$A$131,0),MATCH(D217,HWI!$F$5:$I$5,0))</f>
        <v>1.0330368487928843</v>
      </c>
      <c r="J217" s="277">
        <f t="shared" si="6"/>
        <v>435851.30409148661</v>
      </c>
      <c r="L217" s="277">
        <f t="shared" si="7"/>
        <v>274.81166714469521</v>
      </c>
    </row>
    <row r="218" spans="1:12" x14ac:dyDescent="0.25">
      <c r="A218" s="274" t="s">
        <v>587</v>
      </c>
      <c r="B218" s="274" t="s">
        <v>588</v>
      </c>
      <c r="C218" s="274" t="s">
        <v>589</v>
      </c>
      <c r="D218" s="274" t="s">
        <v>590</v>
      </c>
      <c r="E218" s="274">
        <v>6</v>
      </c>
      <c r="F218" s="274">
        <v>2025</v>
      </c>
      <c r="G218" s="277">
        <v>10</v>
      </c>
      <c r="H218" s="277">
        <v>103063.31</v>
      </c>
      <c r="I218" s="277">
        <f>INDEX(HWI!$F$6:$I$131,MATCH(F218,HWI!$A$6:$A$131,0),MATCH(D218,HWI!$F$5:$I$5,0))</f>
        <v>1</v>
      </c>
      <c r="J218" s="277">
        <f t="shared" si="6"/>
        <v>103063.31</v>
      </c>
      <c r="L218" s="277">
        <f t="shared" si="7"/>
        <v>10306.331</v>
      </c>
    </row>
    <row r="219" spans="1:12" x14ac:dyDescent="0.25">
      <c r="A219" s="274" t="s">
        <v>587</v>
      </c>
      <c r="B219" s="274" t="s">
        <v>588</v>
      </c>
      <c r="C219" s="274" t="s">
        <v>589</v>
      </c>
      <c r="D219" s="274" t="s">
        <v>590</v>
      </c>
      <c r="E219" s="274">
        <v>8</v>
      </c>
      <c r="F219" s="274">
        <v>1982</v>
      </c>
      <c r="G219" s="277">
        <v>1635</v>
      </c>
      <c r="H219" s="277">
        <v>73801.990000000005</v>
      </c>
      <c r="I219" s="277">
        <f>INDEX(HWI!$F$6:$I$131,MATCH(F219,HWI!$A$6:$A$131,0),MATCH(D219,HWI!$F$5:$I$5,0))</f>
        <v>3.7293577981651378</v>
      </c>
      <c r="J219" s="277">
        <f t="shared" si="6"/>
        <v>275234.02692660555</v>
      </c>
      <c r="L219" s="277">
        <f t="shared" si="7"/>
        <v>168.33885438936119</v>
      </c>
    </row>
    <row r="220" spans="1:12" x14ac:dyDescent="0.25">
      <c r="A220" s="274" t="s">
        <v>587</v>
      </c>
      <c r="B220" s="274" t="s">
        <v>588</v>
      </c>
      <c r="C220" s="274" t="s">
        <v>589</v>
      </c>
      <c r="D220" s="274" t="s">
        <v>590</v>
      </c>
      <c r="E220" s="274">
        <v>8</v>
      </c>
      <c r="F220" s="274">
        <v>1983</v>
      </c>
      <c r="G220" s="277">
        <v>13</v>
      </c>
      <c r="H220" s="277">
        <v>399.04</v>
      </c>
      <c r="I220" s="277">
        <f>INDEX(HWI!$F$6:$I$131,MATCH(F220,HWI!$A$6:$A$131,0),MATCH(D220,HWI!$F$5:$I$5,0))</f>
        <v>3.5814977973568283</v>
      </c>
      <c r="J220" s="277">
        <f t="shared" si="6"/>
        <v>1429.1608810572689</v>
      </c>
      <c r="L220" s="277">
        <f t="shared" si="7"/>
        <v>109.93545238902068</v>
      </c>
    </row>
    <row r="221" spans="1:12" x14ac:dyDescent="0.25">
      <c r="A221" s="274" t="s">
        <v>587</v>
      </c>
      <c r="B221" s="274" t="s">
        <v>588</v>
      </c>
      <c r="C221" s="274" t="s">
        <v>589</v>
      </c>
      <c r="D221" s="274" t="s">
        <v>590</v>
      </c>
      <c r="E221" s="274">
        <v>8</v>
      </c>
      <c r="F221" s="274">
        <v>1985</v>
      </c>
      <c r="G221" s="277">
        <v>197</v>
      </c>
      <c r="H221" s="277">
        <v>7924.12</v>
      </c>
      <c r="I221" s="277">
        <f>INDEX(HWI!$F$6:$I$131,MATCH(F221,HWI!$A$6:$A$131,0),MATCH(D221,HWI!$F$5:$I$5,0))</f>
        <v>3.4303797468354431</v>
      </c>
      <c r="J221" s="277">
        <f t="shared" si="6"/>
        <v>27182.74075949367</v>
      </c>
      <c r="L221" s="277">
        <f t="shared" si="7"/>
        <v>137.98345563194758</v>
      </c>
    </row>
    <row r="222" spans="1:12" x14ac:dyDescent="0.25">
      <c r="A222" s="274" t="s">
        <v>587</v>
      </c>
      <c r="B222" s="274" t="s">
        <v>588</v>
      </c>
      <c r="C222" s="274" t="s">
        <v>589</v>
      </c>
      <c r="D222" s="274" t="s">
        <v>590</v>
      </c>
      <c r="E222" s="274">
        <v>8</v>
      </c>
      <c r="F222" s="274">
        <v>1988</v>
      </c>
      <c r="G222" s="277">
        <v>1288</v>
      </c>
      <c r="H222" s="277">
        <v>34235.770000000004</v>
      </c>
      <c r="I222" s="277">
        <f>INDEX(HWI!$F$6:$I$131,MATCH(F222,HWI!$A$6:$A$131,0),MATCH(D222,HWI!$F$5:$I$5,0))</f>
        <v>3.1119617224880383</v>
      </c>
      <c r="J222" s="277">
        <f t="shared" si="6"/>
        <v>106540.40577990432</v>
      </c>
      <c r="L222" s="277">
        <f t="shared" si="7"/>
        <v>82.717706350857398</v>
      </c>
    </row>
    <row r="223" spans="1:12" x14ac:dyDescent="0.25">
      <c r="A223" s="274" t="s">
        <v>587</v>
      </c>
      <c r="B223" s="274" t="s">
        <v>588</v>
      </c>
      <c r="C223" s="274" t="s">
        <v>589</v>
      </c>
      <c r="D223" s="274" t="s">
        <v>590</v>
      </c>
      <c r="E223" s="274">
        <v>8</v>
      </c>
      <c r="F223" s="274">
        <v>1990</v>
      </c>
      <c r="G223" s="277">
        <v>1520</v>
      </c>
      <c r="H223" s="277">
        <v>55893.58</v>
      </c>
      <c r="I223" s="277">
        <f>INDEX(HWI!$F$6:$I$131,MATCH(F223,HWI!$A$6:$A$131,0),MATCH(D223,HWI!$F$5:$I$5,0))</f>
        <v>2.8155844155844156</v>
      </c>
      <c r="J223" s="277">
        <f t="shared" si="6"/>
        <v>157373.09277922078</v>
      </c>
      <c r="L223" s="277">
        <f t="shared" si="7"/>
        <v>103.53492946001367</v>
      </c>
    </row>
    <row r="224" spans="1:12" x14ac:dyDescent="0.25">
      <c r="A224" s="274" t="s">
        <v>587</v>
      </c>
      <c r="B224" s="274" t="s">
        <v>588</v>
      </c>
      <c r="C224" s="274" t="s">
        <v>589</v>
      </c>
      <c r="D224" s="274" t="s">
        <v>590</v>
      </c>
      <c r="E224" s="274">
        <v>8</v>
      </c>
      <c r="F224" s="274">
        <v>1991</v>
      </c>
      <c r="G224" s="277">
        <v>1344</v>
      </c>
      <c r="H224" s="277">
        <v>60933.01</v>
      </c>
      <c r="I224" s="277">
        <f>INDEX(HWI!$F$6:$I$131,MATCH(F224,HWI!$A$6:$A$131,0),MATCH(D224,HWI!$F$5:$I$5,0))</f>
        <v>2.7373737373737375</v>
      </c>
      <c r="J224" s="277">
        <f t="shared" si="6"/>
        <v>166796.42131313132</v>
      </c>
      <c r="L224" s="277">
        <f t="shared" si="7"/>
        <v>124.10448014369889</v>
      </c>
    </row>
    <row r="225" spans="1:12" x14ac:dyDescent="0.25">
      <c r="A225" s="274" t="s">
        <v>587</v>
      </c>
      <c r="B225" s="274" t="s">
        <v>588</v>
      </c>
      <c r="C225" s="274" t="s">
        <v>589</v>
      </c>
      <c r="D225" s="274" t="s">
        <v>590</v>
      </c>
      <c r="E225" s="274">
        <v>8</v>
      </c>
      <c r="F225" s="274">
        <v>1992</v>
      </c>
      <c r="G225" s="277">
        <v>4157</v>
      </c>
      <c r="H225" s="277">
        <v>132044.32</v>
      </c>
      <c r="I225" s="277">
        <f>INDEX(HWI!$F$6:$I$131,MATCH(F225,HWI!$A$6:$A$131,0),MATCH(D225,HWI!$F$5:$I$5,0))</f>
        <v>2.6942833471416736</v>
      </c>
      <c r="J225" s="277">
        <f t="shared" si="6"/>
        <v>355764.81246064627</v>
      </c>
      <c r="L225" s="277">
        <f t="shared" si="7"/>
        <v>85.582105475257706</v>
      </c>
    </row>
    <row r="226" spans="1:12" x14ac:dyDescent="0.25">
      <c r="A226" s="274" t="s">
        <v>587</v>
      </c>
      <c r="B226" s="274" t="s">
        <v>588</v>
      </c>
      <c r="C226" s="274" t="s">
        <v>589</v>
      </c>
      <c r="D226" s="274" t="s">
        <v>590</v>
      </c>
      <c r="E226" s="274">
        <v>8</v>
      </c>
      <c r="F226" s="274">
        <v>1993</v>
      </c>
      <c r="G226" s="277">
        <v>8216</v>
      </c>
      <c r="H226" s="277">
        <v>396461.57</v>
      </c>
      <c r="I226" s="277">
        <f>INDEX(HWI!$F$6:$I$131,MATCH(F226,HWI!$A$6:$A$131,0),MATCH(D226,HWI!$F$5:$I$5,0))</f>
        <v>2.6225806451612903</v>
      </c>
      <c r="J226" s="277">
        <f t="shared" si="6"/>
        <v>1039752.440032258</v>
      </c>
      <c r="L226" s="277">
        <f t="shared" si="7"/>
        <v>126.55214703411126</v>
      </c>
    </row>
    <row r="227" spans="1:12" x14ac:dyDescent="0.25">
      <c r="A227" s="274" t="s">
        <v>587</v>
      </c>
      <c r="B227" s="274" t="s">
        <v>588</v>
      </c>
      <c r="C227" s="274" t="s">
        <v>589</v>
      </c>
      <c r="D227" s="274" t="s">
        <v>590</v>
      </c>
      <c r="E227" s="274">
        <v>8</v>
      </c>
      <c r="F227" s="274">
        <v>1994</v>
      </c>
      <c r="G227" s="277">
        <v>1870</v>
      </c>
      <c r="H227" s="277">
        <v>94234.2</v>
      </c>
      <c r="I227" s="277">
        <f>INDEX(HWI!$F$6:$I$131,MATCH(F227,HWI!$A$6:$A$131,0),MATCH(D227,HWI!$F$5:$I$5,0))</f>
        <v>2.5768621236133122</v>
      </c>
      <c r="J227" s="277">
        <f t="shared" si="6"/>
        <v>242828.54072900157</v>
      </c>
      <c r="L227" s="277">
        <f t="shared" si="7"/>
        <v>129.85483461443934</v>
      </c>
    </row>
    <row r="228" spans="1:12" x14ac:dyDescent="0.25">
      <c r="A228" s="274" t="s">
        <v>587</v>
      </c>
      <c r="B228" s="274" t="s">
        <v>588</v>
      </c>
      <c r="C228" s="274" t="s">
        <v>589</v>
      </c>
      <c r="D228" s="274" t="s">
        <v>590</v>
      </c>
      <c r="E228" s="274">
        <v>8</v>
      </c>
      <c r="F228" s="274">
        <v>1995</v>
      </c>
      <c r="G228" s="277">
        <v>3963</v>
      </c>
      <c r="H228" s="277">
        <v>180802.16</v>
      </c>
      <c r="I228" s="277">
        <f>INDEX(HWI!$F$6:$I$131,MATCH(F228,HWI!$A$6:$A$131,0),MATCH(D228,HWI!$F$5:$I$5,0))</f>
        <v>2.5248447204968945</v>
      </c>
      <c r="J228" s="277">
        <f t="shared" si="6"/>
        <v>456497.37913043483</v>
      </c>
      <c r="L228" s="277">
        <f t="shared" si="7"/>
        <v>115.18985090346577</v>
      </c>
    </row>
    <row r="229" spans="1:12" x14ac:dyDescent="0.25">
      <c r="A229" s="274" t="s">
        <v>587</v>
      </c>
      <c r="B229" s="274" t="s">
        <v>588</v>
      </c>
      <c r="C229" s="274" t="s">
        <v>589</v>
      </c>
      <c r="D229" s="274" t="s">
        <v>590</v>
      </c>
      <c r="E229" s="274">
        <v>8</v>
      </c>
      <c r="F229" s="274">
        <v>1996</v>
      </c>
      <c r="G229" s="277">
        <v>2236</v>
      </c>
      <c r="H229" s="277">
        <v>117370.29000000001</v>
      </c>
      <c r="I229" s="277">
        <f>INDEX(HWI!$F$6:$I$131,MATCH(F229,HWI!$A$6:$A$131,0),MATCH(D229,HWI!$F$5:$I$5,0))</f>
        <v>2.4673748103186646</v>
      </c>
      <c r="J229" s="277">
        <f t="shared" si="6"/>
        <v>289596.49702579668</v>
      </c>
      <c r="L229" s="277">
        <f t="shared" si="7"/>
        <v>129.51542800795914</v>
      </c>
    </row>
    <row r="230" spans="1:12" x14ac:dyDescent="0.25">
      <c r="A230" s="274" t="s">
        <v>587</v>
      </c>
      <c r="B230" s="274" t="s">
        <v>588</v>
      </c>
      <c r="C230" s="274" t="s">
        <v>589</v>
      </c>
      <c r="D230" s="274" t="s">
        <v>590</v>
      </c>
      <c r="E230" s="274">
        <v>8</v>
      </c>
      <c r="F230" s="274">
        <v>1997</v>
      </c>
      <c r="G230" s="277">
        <v>2496</v>
      </c>
      <c r="H230" s="277">
        <v>136683.28</v>
      </c>
      <c r="I230" s="277">
        <f>INDEX(HWI!$F$6:$I$131,MATCH(F230,HWI!$A$6:$A$131,0),MATCH(D230,HWI!$F$5:$I$5,0))</f>
        <v>2.4124629080118694</v>
      </c>
      <c r="J230" s="277">
        <f t="shared" si="6"/>
        <v>329743.34314540058</v>
      </c>
      <c r="L230" s="277">
        <f t="shared" si="7"/>
        <v>132.10871119607395</v>
      </c>
    </row>
    <row r="231" spans="1:12" x14ac:dyDescent="0.25">
      <c r="A231" s="274" t="s">
        <v>587</v>
      </c>
      <c r="B231" s="274" t="s">
        <v>588</v>
      </c>
      <c r="C231" s="274" t="s">
        <v>589</v>
      </c>
      <c r="D231" s="274" t="s">
        <v>590</v>
      </c>
      <c r="E231" s="274">
        <v>8</v>
      </c>
      <c r="F231" s="274">
        <v>1998</v>
      </c>
      <c r="G231" s="277">
        <v>8482</v>
      </c>
      <c r="H231" s="277">
        <v>270595.61</v>
      </c>
      <c r="I231" s="277">
        <f>INDEX(HWI!$F$6:$I$131,MATCH(F231,HWI!$A$6:$A$131,0),MATCH(D231,HWI!$F$5:$I$5,0))</f>
        <v>2.3650909090909091</v>
      </c>
      <c r="J231" s="277">
        <f t="shared" si="6"/>
        <v>639983.21725090907</v>
      </c>
      <c r="L231" s="277">
        <f t="shared" si="7"/>
        <v>75.451923750401917</v>
      </c>
    </row>
    <row r="232" spans="1:12" x14ac:dyDescent="0.25">
      <c r="A232" s="274" t="s">
        <v>587</v>
      </c>
      <c r="B232" s="274" t="s">
        <v>588</v>
      </c>
      <c r="C232" s="274" t="s">
        <v>589</v>
      </c>
      <c r="D232" s="274" t="s">
        <v>590</v>
      </c>
      <c r="E232" s="274">
        <v>8</v>
      </c>
      <c r="F232" s="274">
        <v>1999</v>
      </c>
      <c r="G232" s="277">
        <v>9895</v>
      </c>
      <c r="H232" s="277">
        <v>523925.51</v>
      </c>
      <c r="I232" s="277">
        <f>INDEX(HWI!$F$6:$I$131,MATCH(F232,HWI!$A$6:$A$131,0),MATCH(D232,HWI!$F$5:$I$5,0))</f>
        <v>2.3195435092724681</v>
      </c>
      <c r="J232" s="277">
        <f t="shared" si="6"/>
        <v>1215268.0160627677</v>
      </c>
      <c r="L232" s="277">
        <f t="shared" si="7"/>
        <v>122.81637352832418</v>
      </c>
    </row>
    <row r="233" spans="1:12" x14ac:dyDescent="0.25">
      <c r="A233" s="274" t="s">
        <v>587</v>
      </c>
      <c r="B233" s="274" t="s">
        <v>588</v>
      </c>
      <c r="C233" s="274" t="s">
        <v>589</v>
      </c>
      <c r="D233" s="274" t="s">
        <v>590</v>
      </c>
      <c r="E233" s="274">
        <v>8</v>
      </c>
      <c r="F233" s="274">
        <v>2000</v>
      </c>
      <c r="G233" s="277">
        <v>2253</v>
      </c>
      <c r="H233" s="277">
        <v>142782.42000000001</v>
      </c>
      <c r="I233" s="277">
        <f>INDEX(HWI!$F$6:$I$131,MATCH(F233,HWI!$A$6:$A$131,0),MATCH(D233,HWI!$F$5:$I$5,0))</f>
        <v>2.2709497206703912</v>
      </c>
      <c r="J233" s="277">
        <f t="shared" si="6"/>
        <v>324251.69681564253</v>
      </c>
      <c r="L233" s="277">
        <f t="shared" si="7"/>
        <v>143.91997195545608</v>
      </c>
    </row>
    <row r="234" spans="1:12" x14ac:dyDescent="0.25">
      <c r="A234" s="274" t="s">
        <v>587</v>
      </c>
      <c r="B234" s="274" t="s">
        <v>588</v>
      </c>
      <c r="C234" s="274" t="s">
        <v>589</v>
      </c>
      <c r="D234" s="274" t="s">
        <v>590</v>
      </c>
      <c r="E234" s="274">
        <v>8</v>
      </c>
      <c r="F234" s="274">
        <v>2001</v>
      </c>
      <c r="G234" s="277">
        <v>3878</v>
      </c>
      <c r="H234" s="277">
        <v>151494.94</v>
      </c>
      <c r="I234" s="277">
        <f>INDEX(HWI!$F$6:$I$131,MATCH(F234,HWI!$A$6:$A$131,0),MATCH(D234,HWI!$F$5:$I$5,0))</f>
        <v>2.2167689161554192</v>
      </c>
      <c r="J234" s="277">
        <f t="shared" si="6"/>
        <v>335829.27394683025</v>
      </c>
      <c r="L234" s="277">
        <f t="shared" si="7"/>
        <v>86.598575024969122</v>
      </c>
    </row>
    <row r="235" spans="1:12" x14ac:dyDescent="0.25">
      <c r="A235" s="274" t="s">
        <v>587</v>
      </c>
      <c r="B235" s="274" t="s">
        <v>588</v>
      </c>
      <c r="C235" s="274" t="s">
        <v>589</v>
      </c>
      <c r="D235" s="274" t="s">
        <v>590</v>
      </c>
      <c r="E235" s="274">
        <v>8</v>
      </c>
      <c r="F235" s="274">
        <v>2002</v>
      </c>
      <c r="G235" s="277">
        <v>9366</v>
      </c>
      <c r="H235" s="277">
        <v>283112.10000000003</v>
      </c>
      <c r="I235" s="277">
        <f>INDEX(HWI!$F$6:$I$131,MATCH(F235,HWI!$A$6:$A$131,0),MATCH(D235,HWI!$F$5:$I$5,0))</f>
        <v>2.1723446893787575</v>
      </c>
      <c r="J235" s="277">
        <f t="shared" si="6"/>
        <v>615017.06693386775</v>
      </c>
      <c r="L235" s="277">
        <f t="shared" si="7"/>
        <v>65.664858737333731</v>
      </c>
    </row>
    <row r="236" spans="1:12" x14ac:dyDescent="0.25">
      <c r="A236" s="274" t="s">
        <v>587</v>
      </c>
      <c r="B236" s="274" t="s">
        <v>588</v>
      </c>
      <c r="C236" s="274" t="s">
        <v>589</v>
      </c>
      <c r="D236" s="274" t="s">
        <v>590</v>
      </c>
      <c r="E236" s="274">
        <v>8</v>
      </c>
      <c r="F236" s="274">
        <v>2003</v>
      </c>
      <c r="G236" s="277">
        <v>6268</v>
      </c>
      <c r="H236" s="277">
        <v>200497.14</v>
      </c>
      <c r="I236" s="277">
        <f>INDEX(HWI!$F$6:$I$131,MATCH(F236,HWI!$A$6:$A$131,0),MATCH(D236,HWI!$F$5:$I$5,0))</f>
        <v>2.1352593565331581</v>
      </c>
      <c r="J236" s="277">
        <f t="shared" si="6"/>
        <v>428113.39414313855</v>
      </c>
      <c r="L236" s="277">
        <f t="shared" si="7"/>
        <v>68.301434930302889</v>
      </c>
    </row>
    <row r="237" spans="1:12" x14ac:dyDescent="0.25">
      <c r="A237" s="274" t="s">
        <v>587</v>
      </c>
      <c r="B237" s="274" t="s">
        <v>588</v>
      </c>
      <c r="C237" s="274" t="s">
        <v>589</v>
      </c>
      <c r="D237" s="274" t="s">
        <v>590</v>
      </c>
      <c r="E237" s="274">
        <v>8</v>
      </c>
      <c r="F237" s="274">
        <v>2004</v>
      </c>
      <c r="G237" s="277">
        <v>19175</v>
      </c>
      <c r="H237" s="277">
        <v>456596.69</v>
      </c>
      <c r="I237" s="277">
        <f>INDEX(HWI!$F$6:$I$131,MATCH(F237,HWI!$A$6:$A$131,0),MATCH(D237,HWI!$F$5:$I$5,0))</f>
        <v>2.0478589420654911</v>
      </c>
      <c r="J237" s="277">
        <f t="shared" si="6"/>
        <v>935045.61453400506</v>
      </c>
      <c r="L237" s="277">
        <f t="shared" si="7"/>
        <v>48.763786937888142</v>
      </c>
    </row>
    <row r="238" spans="1:12" x14ac:dyDescent="0.25">
      <c r="A238" s="274" t="s">
        <v>587</v>
      </c>
      <c r="B238" s="274" t="s">
        <v>588</v>
      </c>
      <c r="C238" s="274" t="s">
        <v>589</v>
      </c>
      <c r="D238" s="274" t="s">
        <v>590</v>
      </c>
      <c r="E238" s="274">
        <v>8</v>
      </c>
      <c r="F238" s="274">
        <v>2005</v>
      </c>
      <c r="G238" s="277">
        <v>3094</v>
      </c>
      <c r="H238" s="277">
        <v>189881.66</v>
      </c>
      <c r="I238" s="277">
        <f>INDEX(HWI!$F$6:$I$131,MATCH(F238,HWI!$A$6:$A$131,0),MATCH(D238,HWI!$F$5:$I$5,0))</f>
        <v>1.9288256227758007</v>
      </c>
      <c r="J238" s="277">
        <f t="shared" si="6"/>
        <v>366248.61110320286</v>
      </c>
      <c r="L238" s="277">
        <f t="shared" si="7"/>
        <v>118.37382388597378</v>
      </c>
    </row>
    <row r="239" spans="1:12" x14ac:dyDescent="0.25">
      <c r="A239" s="274" t="s">
        <v>587</v>
      </c>
      <c r="B239" s="274" t="s">
        <v>588</v>
      </c>
      <c r="C239" s="274" t="s">
        <v>589</v>
      </c>
      <c r="D239" s="274" t="s">
        <v>590</v>
      </c>
      <c r="E239" s="274">
        <v>8</v>
      </c>
      <c r="F239" s="274">
        <v>2006</v>
      </c>
      <c r="G239" s="277">
        <v>5140</v>
      </c>
      <c r="H239" s="277">
        <v>185489.82</v>
      </c>
      <c r="I239" s="277">
        <f>INDEX(HWI!$F$6:$I$131,MATCH(F239,HWI!$A$6:$A$131,0),MATCH(D239,HWI!$F$5:$I$5,0))</f>
        <v>1.8341793570219966</v>
      </c>
      <c r="J239" s="277">
        <f t="shared" si="6"/>
        <v>340221.59878172592</v>
      </c>
      <c r="L239" s="277">
        <f t="shared" si="7"/>
        <v>66.190972525627615</v>
      </c>
    </row>
    <row r="240" spans="1:12" x14ac:dyDescent="0.25">
      <c r="A240" s="274" t="s">
        <v>587</v>
      </c>
      <c r="B240" s="274" t="s">
        <v>588</v>
      </c>
      <c r="C240" s="274" t="s">
        <v>589</v>
      </c>
      <c r="D240" s="274" t="s">
        <v>590</v>
      </c>
      <c r="E240" s="274">
        <v>8</v>
      </c>
      <c r="F240" s="274">
        <v>2007</v>
      </c>
      <c r="G240" s="277">
        <v>3826</v>
      </c>
      <c r="H240" s="277">
        <v>162042.35</v>
      </c>
      <c r="I240" s="277">
        <f>INDEX(HWI!$F$6:$I$131,MATCH(F240,HWI!$A$6:$A$131,0),MATCH(D240,HWI!$F$5:$I$5,0))</f>
        <v>1.7398645022217842</v>
      </c>
      <c r="J240" s="277">
        <f t="shared" si="6"/>
        <v>281931.73262159817</v>
      </c>
      <c r="L240" s="277">
        <f t="shared" si="7"/>
        <v>73.688377580135437</v>
      </c>
    </row>
    <row r="241" spans="1:12" x14ac:dyDescent="0.25">
      <c r="A241" s="274" t="s">
        <v>587</v>
      </c>
      <c r="B241" s="274" t="s">
        <v>588</v>
      </c>
      <c r="C241" s="274" t="s">
        <v>589</v>
      </c>
      <c r="D241" s="274" t="s">
        <v>590</v>
      </c>
      <c r="E241" s="274">
        <v>8</v>
      </c>
      <c r="F241" s="274">
        <v>2008</v>
      </c>
      <c r="G241" s="277">
        <v>11268</v>
      </c>
      <c r="H241" s="277">
        <v>477493.46</v>
      </c>
      <c r="I241" s="277">
        <f>INDEX(HWI!$F$6:$I$131,MATCH(F241,HWI!$A$6:$A$131,0),MATCH(D241,HWI!$F$5:$I$5,0))</f>
        <v>1.65412004069176</v>
      </c>
      <c r="J241" s="277">
        <f t="shared" si="6"/>
        <v>789831.50148524926</v>
      </c>
      <c r="L241" s="277">
        <f t="shared" si="7"/>
        <v>70.09509242858087</v>
      </c>
    </row>
    <row r="242" spans="1:12" x14ac:dyDescent="0.25">
      <c r="A242" s="274" t="s">
        <v>587</v>
      </c>
      <c r="B242" s="274" t="s">
        <v>588</v>
      </c>
      <c r="C242" s="274" t="s">
        <v>589</v>
      </c>
      <c r="D242" s="274" t="s">
        <v>590</v>
      </c>
      <c r="E242" s="274">
        <v>8</v>
      </c>
      <c r="F242" s="274">
        <v>2009</v>
      </c>
      <c r="G242" s="277">
        <v>343</v>
      </c>
      <c r="H242" s="277">
        <v>34016.5</v>
      </c>
      <c r="I242" s="277">
        <f>INDEX(HWI!$F$6:$I$131,MATCH(F242,HWI!$A$6:$A$131,0),MATCH(D242,HWI!$F$5:$I$5,0))</f>
        <v>1.587890625</v>
      </c>
      <c r="J242" s="277">
        <f t="shared" si="6"/>
        <v>54014.4814453125</v>
      </c>
      <c r="L242" s="277">
        <f t="shared" si="7"/>
        <v>157.47662228954081</v>
      </c>
    </row>
    <row r="243" spans="1:12" x14ac:dyDescent="0.25">
      <c r="A243" s="274" t="s">
        <v>587</v>
      </c>
      <c r="B243" s="274" t="s">
        <v>588</v>
      </c>
      <c r="C243" s="274" t="s">
        <v>589</v>
      </c>
      <c r="D243" s="274" t="s">
        <v>590</v>
      </c>
      <c r="E243" s="274">
        <v>8</v>
      </c>
      <c r="F243" s="274">
        <v>2010</v>
      </c>
      <c r="G243" s="277">
        <v>630</v>
      </c>
      <c r="H243" s="277">
        <v>62389.86</v>
      </c>
      <c r="I243" s="277">
        <f>INDEX(HWI!$F$6:$I$131,MATCH(F243,HWI!$A$6:$A$131,0),MATCH(D243,HWI!$F$5:$I$5,0))</f>
        <v>1.6106983655274889</v>
      </c>
      <c r="J243" s="277">
        <f t="shared" si="6"/>
        <v>100491.24552748886</v>
      </c>
      <c r="L243" s="277">
        <f t="shared" si="7"/>
        <v>159.5099135356966</v>
      </c>
    </row>
    <row r="244" spans="1:12" x14ac:dyDescent="0.25">
      <c r="A244" s="274" t="s">
        <v>587</v>
      </c>
      <c r="B244" s="274" t="s">
        <v>588</v>
      </c>
      <c r="C244" s="274" t="s">
        <v>589</v>
      </c>
      <c r="D244" s="274" t="s">
        <v>590</v>
      </c>
      <c r="E244" s="274">
        <v>8</v>
      </c>
      <c r="F244" s="274">
        <v>2011</v>
      </c>
      <c r="G244" s="277">
        <v>6492</v>
      </c>
      <c r="H244" s="277">
        <v>584603.23</v>
      </c>
      <c r="I244" s="277">
        <f>INDEX(HWI!$F$6:$I$131,MATCH(F244,HWI!$A$6:$A$131,0),MATCH(D244,HWI!$F$5:$I$5,0))</f>
        <v>1.5582175371346429</v>
      </c>
      <c r="J244" s="277">
        <f t="shared" si="6"/>
        <v>910939.00525155722</v>
      </c>
      <c r="L244" s="277">
        <f t="shared" si="7"/>
        <v>140.31716038995029</v>
      </c>
    </row>
    <row r="245" spans="1:12" x14ac:dyDescent="0.25">
      <c r="A245" s="274" t="s">
        <v>587</v>
      </c>
      <c r="B245" s="274" t="s">
        <v>588</v>
      </c>
      <c r="C245" s="274" t="s">
        <v>589</v>
      </c>
      <c r="D245" s="274" t="s">
        <v>590</v>
      </c>
      <c r="E245" s="274">
        <v>8</v>
      </c>
      <c r="F245" s="274">
        <v>2012</v>
      </c>
      <c r="G245" s="277">
        <v>8130</v>
      </c>
      <c r="H245" s="277">
        <v>644468.71</v>
      </c>
      <c r="I245" s="277">
        <f>INDEX(HWI!$F$6:$I$131,MATCH(F245,HWI!$A$6:$A$131,0),MATCH(D245,HWI!$F$5:$I$5,0))</f>
        <v>1.5027726432532347</v>
      </c>
      <c r="J245" s="277">
        <f t="shared" si="6"/>
        <v>968489.94682070229</v>
      </c>
      <c r="L245" s="277">
        <f t="shared" si="7"/>
        <v>119.12545471349351</v>
      </c>
    </row>
    <row r="246" spans="1:12" x14ac:dyDescent="0.25">
      <c r="A246" s="274" t="s">
        <v>587</v>
      </c>
      <c r="B246" s="274" t="s">
        <v>588</v>
      </c>
      <c r="C246" s="274" t="s">
        <v>589</v>
      </c>
      <c r="D246" s="274" t="s">
        <v>590</v>
      </c>
      <c r="E246" s="274">
        <v>8</v>
      </c>
      <c r="F246" s="274">
        <v>2013</v>
      </c>
      <c r="G246" s="277">
        <v>7868</v>
      </c>
      <c r="H246" s="277">
        <v>1250205.1100000001</v>
      </c>
      <c r="I246" s="277">
        <f>INDEX(HWI!$F$6:$I$131,MATCH(F246,HWI!$A$6:$A$131,0),MATCH(D246,HWI!$F$5:$I$5,0))</f>
        <v>1.4931129476584022</v>
      </c>
      <c r="J246" s="277">
        <f t="shared" si="6"/>
        <v>1866697.436969697</v>
      </c>
      <c r="L246" s="277">
        <f t="shared" si="7"/>
        <v>237.25183489701283</v>
      </c>
    </row>
    <row r="247" spans="1:12" x14ac:dyDescent="0.25">
      <c r="A247" s="274" t="s">
        <v>587</v>
      </c>
      <c r="B247" s="274" t="s">
        <v>588</v>
      </c>
      <c r="C247" s="274" t="s">
        <v>589</v>
      </c>
      <c r="D247" s="274" t="s">
        <v>590</v>
      </c>
      <c r="E247" s="274">
        <v>8</v>
      </c>
      <c r="F247" s="274">
        <v>2014</v>
      </c>
      <c r="G247" s="277">
        <v>713</v>
      </c>
      <c r="H247" s="277">
        <v>118194.44</v>
      </c>
      <c r="I247" s="277">
        <f>INDEX(HWI!$F$6:$I$131,MATCH(F247,HWI!$A$6:$A$131,0),MATCH(D247,HWI!$F$5:$I$5,0))</f>
        <v>1.4768392370572208</v>
      </c>
      <c r="J247" s="277">
        <f t="shared" si="6"/>
        <v>174554.18659400547</v>
      </c>
      <c r="L247" s="277">
        <f t="shared" si="7"/>
        <v>244.81653098738497</v>
      </c>
    </row>
    <row r="248" spans="1:12" x14ac:dyDescent="0.25">
      <c r="A248" s="274" t="s">
        <v>587</v>
      </c>
      <c r="B248" s="274" t="s">
        <v>588</v>
      </c>
      <c r="C248" s="274" t="s">
        <v>589</v>
      </c>
      <c r="D248" s="274" t="s">
        <v>590</v>
      </c>
      <c r="E248" s="274">
        <v>8</v>
      </c>
      <c r="F248" s="274">
        <v>2022</v>
      </c>
      <c r="G248" s="277">
        <v>730</v>
      </c>
      <c r="H248" s="277">
        <v>614271.44000000006</v>
      </c>
      <c r="I248" s="277">
        <f>INDEX(HWI!$F$6:$I$131,MATCH(F248,HWI!$A$6:$A$131,0),MATCH(D248,HWI!$F$5:$I$5,0))</f>
        <v>1.1434599156118144</v>
      </c>
      <c r="J248" s="277">
        <f t="shared" si="6"/>
        <v>702394.76894514775</v>
      </c>
      <c r="L248" s="277">
        <f t="shared" si="7"/>
        <v>962.18461499335308</v>
      </c>
    </row>
    <row r="249" spans="1:12" x14ac:dyDescent="0.25">
      <c r="A249" s="274" t="s">
        <v>587</v>
      </c>
      <c r="B249" s="274" t="s">
        <v>588</v>
      </c>
      <c r="C249" s="274" t="s">
        <v>589</v>
      </c>
      <c r="D249" s="274" t="s">
        <v>590</v>
      </c>
      <c r="E249" s="274">
        <v>8</v>
      </c>
      <c r="F249" s="274">
        <v>2023</v>
      </c>
      <c r="G249" s="277">
        <v>5985</v>
      </c>
      <c r="H249" s="277">
        <v>575874.09</v>
      </c>
      <c r="I249" s="277">
        <f>INDEX(HWI!$F$6:$I$131,MATCH(F249,HWI!$A$6:$A$131,0),MATCH(D249,HWI!$F$5:$I$5,0))</f>
        <v>1.069033530571992</v>
      </c>
      <c r="J249" s="277">
        <f t="shared" si="6"/>
        <v>615628.71159763308</v>
      </c>
      <c r="L249" s="277">
        <f t="shared" si="7"/>
        <v>102.86194011656359</v>
      </c>
    </row>
    <row r="250" spans="1:12" x14ac:dyDescent="0.25">
      <c r="A250" s="274" t="s">
        <v>587</v>
      </c>
      <c r="B250" s="274" t="s">
        <v>588</v>
      </c>
      <c r="C250" s="274" t="s">
        <v>589</v>
      </c>
      <c r="D250" s="274" t="s">
        <v>590</v>
      </c>
      <c r="E250" s="274">
        <v>8</v>
      </c>
      <c r="F250" s="274">
        <v>2024</v>
      </c>
      <c r="G250" s="277">
        <v>16</v>
      </c>
      <c r="H250" s="277">
        <v>31150.06</v>
      </c>
      <c r="I250" s="277">
        <f>INDEX(HWI!$F$6:$I$131,MATCH(F250,HWI!$A$6:$A$131,0),MATCH(D250,HWI!$F$5:$I$5,0))</f>
        <v>1.0330368487928843</v>
      </c>
      <c r="J250" s="277">
        <f t="shared" si="6"/>
        <v>32179.159822109275</v>
      </c>
      <c r="L250" s="277">
        <f t="shared" si="7"/>
        <v>2011.1974888818297</v>
      </c>
    </row>
    <row r="251" spans="1:12" x14ac:dyDescent="0.25">
      <c r="A251" s="274" t="s">
        <v>587</v>
      </c>
      <c r="B251" s="274" t="s">
        <v>588</v>
      </c>
      <c r="C251" s="274" t="s">
        <v>589</v>
      </c>
      <c r="D251" s="274" t="s">
        <v>603</v>
      </c>
      <c r="E251" s="274">
        <v>10</v>
      </c>
      <c r="F251" s="274">
        <v>1894</v>
      </c>
      <c r="G251" s="277">
        <v>107</v>
      </c>
      <c r="H251" s="277">
        <v>75.19</v>
      </c>
      <c r="I251" s="277" t="e">
        <f>INDEX(HWI!$F$6:$I$131,MATCH(F251,HWI!$A$6:$A$131,0),MATCH(D251,HWI!$F$5:$I$5,0))</f>
        <v>#N/A</v>
      </c>
      <c r="J251" s="277" t="e">
        <f t="shared" si="6"/>
        <v>#N/A</v>
      </c>
      <c r="L251" s="277" t="e">
        <f t="shared" si="7"/>
        <v>#N/A</v>
      </c>
    </row>
    <row r="252" spans="1:12" x14ac:dyDescent="0.25">
      <c r="A252" s="274" t="s">
        <v>587</v>
      </c>
      <c r="B252" s="274" t="s">
        <v>588</v>
      </c>
      <c r="C252" s="274" t="s">
        <v>589</v>
      </c>
      <c r="D252" s="274" t="s">
        <v>603</v>
      </c>
      <c r="E252" s="274">
        <v>10</v>
      </c>
      <c r="F252" s="274">
        <v>1906</v>
      </c>
      <c r="G252" s="277">
        <v>2</v>
      </c>
      <c r="H252" s="277">
        <v>1.83</v>
      </c>
      <c r="I252" s="277">
        <f>INDEX(HWI!$F$6:$I$131,MATCH(F252,HWI!$A$6:$A$131,0),MATCH(D252,HWI!$F$5:$I$5,0))</f>
        <v>243.71428571428572</v>
      </c>
      <c r="J252" s="277">
        <f t="shared" si="6"/>
        <v>445.99714285714288</v>
      </c>
      <c r="L252" s="277">
        <f t="shared" si="7"/>
        <v>222.99857142857144</v>
      </c>
    </row>
    <row r="253" spans="1:12" x14ac:dyDescent="0.25">
      <c r="A253" s="274" t="s">
        <v>587</v>
      </c>
      <c r="B253" s="274" t="s">
        <v>588</v>
      </c>
      <c r="C253" s="274" t="s">
        <v>589</v>
      </c>
      <c r="D253" s="274" t="s">
        <v>603</v>
      </c>
      <c r="E253" s="274">
        <v>10</v>
      </c>
      <c r="F253" s="274">
        <v>1912</v>
      </c>
      <c r="G253" s="277">
        <v>5322</v>
      </c>
      <c r="H253" s="277">
        <v>2991.76</v>
      </c>
      <c r="I253" s="277">
        <f>INDEX(HWI!$F$6:$I$131,MATCH(F253,HWI!$A$6:$A$131,0),MATCH(D253,HWI!$F$5:$I$5,0))</f>
        <v>243.71428571428572</v>
      </c>
      <c r="J253" s="277">
        <f t="shared" si="6"/>
        <v>729134.65142857155</v>
      </c>
      <c r="L253" s="277">
        <f t="shared" si="7"/>
        <v>137.00388038868311</v>
      </c>
    </row>
    <row r="254" spans="1:12" x14ac:dyDescent="0.25">
      <c r="A254" s="274" t="s">
        <v>587</v>
      </c>
      <c r="B254" s="274" t="s">
        <v>588</v>
      </c>
      <c r="C254" s="274" t="s">
        <v>589</v>
      </c>
      <c r="D254" s="274" t="s">
        <v>603</v>
      </c>
      <c r="E254" s="274">
        <v>10</v>
      </c>
      <c r="F254" s="274">
        <v>1913</v>
      </c>
      <c r="G254" s="277">
        <v>19206</v>
      </c>
      <c r="H254" s="277">
        <v>10630.43</v>
      </c>
      <c r="I254" s="277">
        <f>INDEX(HWI!$F$6:$I$131,MATCH(F254,HWI!$A$6:$A$131,0),MATCH(D254,HWI!$F$5:$I$5,0))</f>
        <v>243.71428571428572</v>
      </c>
      <c r="J254" s="277">
        <f t="shared" si="6"/>
        <v>2590787.6542857145</v>
      </c>
      <c r="L254" s="277">
        <f t="shared" si="7"/>
        <v>134.89470239954778</v>
      </c>
    </row>
    <row r="255" spans="1:12" x14ac:dyDescent="0.25">
      <c r="A255" s="274" t="s">
        <v>587</v>
      </c>
      <c r="B255" s="274" t="s">
        <v>588</v>
      </c>
      <c r="C255" s="274" t="s">
        <v>589</v>
      </c>
      <c r="D255" s="274" t="s">
        <v>603</v>
      </c>
      <c r="E255" s="274">
        <v>10</v>
      </c>
      <c r="F255" s="274">
        <v>1918</v>
      </c>
      <c r="G255" s="277">
        <v>3689</v>
      </c>
      <c r="H255" s="277">
        <v>3801.42</v>
      </c>
      <c r="I255" s="277">
        <f>INDEX(HWI!$F$6:$I$131,MATCH(F255,HWI!$A$6:$A$131,0),MATCH(D255,HWI!$F$5:$I$5,0))</f>
        <v>121.85714285714286</v>
      </c>
      <c r="J255" s="277">
        <f t="shared" si="6"/>
        <v>463230.18000000005</v>
      </c>
      <c r="L255" s="277">
        <f t="shared" si="7"/>
        <v>125.5706641366224</v>
      </c>
    </row>
    <row r="256" spans="1:12" x14ac:dyDescent="0.25">
      <c r="A256" s="274" t="s">
        <v>587</v>
      </c>
      <c r="B256" s="274" t="s">
        <v>588</v>
      </c>
      <c r="C256" s="274" t="s">
        <v>589</v>
      </c>
      <c r="D256" s="274" t="s">
        <v>603</v>
      </c>
      <c r="E256" s="274">
        <v>10</v>
      </c>
      <c r="F256" s="274">
        <v>1926</v>
      </c>
      <c r="G256" s="277">
        <v>1153</v>
      </c>
      <c r="H256" s="277">
        <v>2067.75</v>
      </c>
      <c r="I256" s="277">
        <f>INDEX(HWI!$F$6:$I$131,MATCH(F256,HWI!$A$6:$A$131,0),MATCH(D256,HWI!$F$5:$I$5,0))</f>
        <v>106.625</v>
      </c>
      <c r="J256" s="277">
        <f t="shared" si="6"/>
        <v>220473.84375</v>
      </c>
      <c r="L256" s="277">
        <f t="shared" si="7"/>
        <v>191.21755745880313</v>
      </c>
    </row>
    <row r="257" spans="1:12" x14ac:dyDescent="0.25">
      <c r="A257" s="274" t="s">
        <v>587</v>
      </c>
      <c r="B257" s="274" t="s">
        <v>588</v>
      </c>
      <c r="C257" s="274" t="s">
        <v>589</v>
      </c>
      <c r="D257" s="274" t="s">
        <v>603</v>
      </c>
      <c r="E257" s="274">
        <v>10</v>
      </c>
      <c r="F257" s="274">
        <v>1937</v>
      </c>
      <c r="G257" s="277">
        <v>198</v>
      </c>
      <c r="H257" s="277">
        <v>136.66</v>
      </c>
      <c r="I257" s="277">
        <f>INDEX(HWI!$F$6:$I$131,MATCH(F257,HWI!$A$6:$A$131,0),MATCH(D257,HWI!$F$5:$I$5,0))</f>
        <v>106.625</v>
      </c>
      <c r="J257" s="277">
        <f t="shared" si="6"/>
        <v>14571.372499999999</v>
      </c>
      <c r="L257" s="277">
        <f t="shared" si="7"/>
        <v>73.5927904040404</v>
      </c>
    </row>
    <row r="258" spans="1:12" x14ac:dyDescent="0.25">
      <c r="A258" s="274" t="s">
        <v>587</v>
      </c>
      <c r="B258" s="274" t="s">
        <v>588</v>
      </c>
      <c r="C258" s="274" t="s">
        <v>589</v>
      </c>
      <c r="D258" s="274" t="s">
        <v>603</v>
      </c>
      <c r="E258" s="274">
        <v>10</v>
      </c>
      <c r="F258" s="274">
        <v>1950</v>
      </c>
      <c r="G258" s="277">
        <v>58</v>
      </c>
      <c r="H258" s="277">
        <v>46.31</v>
      </c>
      <c r="I258" s="277">
        <f>INDEX(HWI!$F$6:$I$131,MATCH(F258,HWI!$A$6:$A$131,0),MATCH(D258,HWI!$F$5:$I$5,0))</f>
        <v>53.3125</v>
      </c>
      <c r="J258" s="277">
        <f t="shared" ref="J258:J321" si="8">I258*H258</f>
        <v>2468.901875</v>
      </c>
      <c r="L258" s="277">
        <f t="shared" ref="L258:L321" si="9">J258/G258</f>
        <v>42.56727370689655</v>
      </c>
    </row>
    <row r="259" spans="1:12" x14ac:dyDescent="0.25">
      <c r="A259" s="274" t="s">
        <v>587</v>
      </c>
      <c r="B259" s="274" t="s">
        <v>588</v>
      </c>
      <c r="C259" s="274" t="s">
        <v>589</v>
      </c>
      <c r="D259" s="274" t="s">
        <v>603</v>
      </c>
      <c r="E259" s="274">
        <v>10</v>
      </c>
      <c r="F259" s="274">
        <v>1957</v>
      </c>
      <c r="G259" s="277">
        <v>813</v>
      </c>
      <c r="H259" s="277">
        <v>4296.58</v>
      </c>
      <c r="I259" s="277">
        <f>INDEX(HWI!$F$6:$I$131,MATCH(F259,HWI!$A$6:$A$131,0),MATCH(D259,HWI!$F$5:$I$5,0))</f>
        <v>37.086956521739133</v>
      </c>
      <c r="J259" s="277">
        <f t="shared" si="8"/>
        <v>159347.07565217392</v>
      </c>
      <c r="L259" s="277">
        <f t="shared" si="9"/>
        <v>195.99886304080434</v>
      </c>
    </row>
    <row r="260" spans="1:12" x14ac:dyDescent="0.25">
      <c r="A260" s="274" t="s">
        <v>587</v>
      </c>
      <c r="B260" s="274" t="s">
        <v>588</v>
      </c>
      <c r="C260" s="274" t="s">
        <v>589</v>
      </c>
      <c r="D260" s="274" t="s">
        <v>603</v>
      </c>
      <c r="E260" s="274">
        <v>10</v>
      </c>
      <c r="F260" s="274">
        <v>1958</v>
      </c>
      <c r="G260" s="277">
        <v>231</v>
      </c>
      <c r="H260" s="277">
        <v>1042.7</v>
      </c>
      <c r="I260" s="277">
        <f>INDEX(HWI!$F$6:$I$131,MATCH(F260,HWI!$A$6:$A$131,0),MATCH(D260,HWI!$F$5:$I$5,0))</f>
        <v>34.816326530612244</v>
      </c>
      <c r="J260" s="277">
        <f t="shared" si="8"/>
        <v>36302.983673469389</v>
      </c>
      <c r="L260" s="277">
        <f t="shared" si="9"/>
        <v>157.15577347822247</v>
      </c>
    </row>
    <row r="261" spans="1:12" x14ac:dyDescent="0.25">
      <c r="A261" s="274" t="s">
        <v>587</v>
      </c>
      <c r="B261" s="274" t="s">
        <v>588</v>
      </c>
      <c r="C261" s="274" t="s">
        <v>589</v>
      </c>
      <c r="D261" s="274" t="s">
        <v>603</v>
      </c>
      <c r="E261" s="274">
        <v>10</v>
      </c>
      <c r="F261" s="274">
        <v>1959</v>
      </c>
      <c r="G261" s="277">
        <v>714</v>
      </c>
      <c r="H261" s="277">
        <v>6098.41</v>
      </c>
      <c r="I261" s="277">
        <f>INDEX(HWI!$F$6:$I$131,MATCH(F261,HWI!$A$6:$A$131,0),MATCH(D261,HWI!$F$5:$I$5,0))</f>
        <v>33.450980392156865</v>
      </c>
      <c r="J261" s="277">
        <f t="shared" si="8"/>
        <v>203997.79333333333</v>
      </c>
      <c r="L261" s="277">
        <f t="shared" si="9"/>
        <v>285.71119514472457</v>
      </c>
    </row>
    <row r="262" spans="1:12" x14ac:dyDescent="0.25">
      <c r="A262" s="274" t="s">
        <v>587</v>
      </c>
      <c r="B262" s="274" t="s">
        <v>588</v>
      </c>
      <c r="C262" s="274" t="s">
        <v>589</v>
      </c>
      <c r="D262" s="274" t="s">
        <v>603</v>
      </c>
      <c r="E262" s="274">
        <v>10</v>
      </c>
      <c r="F262" s="274">
        <v>1960</v>
      </c>
      <c r="G262" s="277">
        <v>1488</v>
      </c>
      <c r="H262" s="277">
        <v>10316.200000000001</v>
      </c>
      <c r="I262" s="277">
        <f>INDEX(HWI!$F$6:$I$131,MATCH(F262,HWI!$A$6:$A$131,0),MATCH(D262,HWI!$F$5:$I$5,0))</f>
        <v>32.188679245283019</v>
      </c>
      <c r="J262" s="277">
        <f t="shared" si="8"/>
        <v>332064.8528301887</v>
      </c>
      <c r="L262" s="277">
        <f t="shared" si="9"/>
        <v>223.16186346114833</v>
      </c>
    </row>
    <row r="263" spans="1:12" x14ac:dyDescent="0.25">
      <c r="A263" s="274" t="s">
        <v>587</v>
      </c>
      <c r="B263" s="274" t="s">
        <v>588</v>
      </c>
      <c r="C263" s="274" t="s">
        <v>589</v>
      </c>
      <c r="D263" s="274" t="s">
        <v>603</v>
      </c>
      <c r="E263" s="274">
        <v>10</v>
      </c>
      <c r="F263" s="274">
        <v>1961</v>
      </c>
      <c r="G263" s="277">
        <v>86</v>
      </c>
      <c r="H263" s="277">
        <v>1396.39</v>
      </c>
      <c r="I263" s="277">
        <f>INDEX(HWI!$F$6:$I$131,MATCH(F263,HWI!$A$6:$A$131,0),MATCH(D263,HWI!$F$5:$I$5,0))</f>
        <v>31.018181818181819</v>
      </c>
      <c r="J263" s="277">
        <f t="shared" si="8"/>
        <v>43313.478909090911</v>
      </c>
      <c r="L263" s="277">
        <f t="shared" si="9"/>
        <v>503.64510359408035</v>
      </c>
    </row>
    <row r="264" spans="1:12" x14ac:dyDescent="0.25">
      <c r="A264" s="274" t="s">
        <v>587</v>
      </c>
      <c r="B264" s="274" t="s">
        <v>588</v>
      </c>
      <c r="C264" s="274" t="s">
        <v>589</v>
      </c>
      <c r="D264" s="274" t="s">
        <v>603</v>
      </c>
      <c r="E264" s="274">
        <v>10</v>
      </c>
      <c r="F264" s="274">
        <v>1962</v>
      </c>
      <c r="G264" s="277">
        <v>158</v>
      </c>
      <c r="H264" s="277">
        <v>887.53</v>
      </c>
      <c r="I264" s="277">
        <f>INDEX(HWI!$F$6:$I$131,MATCH(F264,HWI!$A$6:$A$131,0),MATCH(D264,HWI!$F$5:$I$5,0))</f>
        <v>30.464285714285715</v>
      </c>
      <c r="J264" s="277">
        <f t="shared" si="8"/>
        <v>27037.967499999999</v>
      </c>
      <c r="L264" s="277">
        <f t="shared" si="9"/>
        <v>171.12637658227848</v>
      </c>
    </row>
    <row r="265" spans="1:12" x14ac:dyDescent="0.25">
      <c r="A265" s="274" t="s">
        <v>587</v>
      </c>
      <c r="B265" s="274" t="s">
        <v>588</v>
      </c>
      <c r="C265" s="274" t="s">
        <v>589</v>
      </c>
      <c r="D265" s="274" t="s">
        <v>603</v>
      </c>
      <c r="E265" s="274">
        <v>10</v>
      </c>
      <c r="F265" s="274">
        <v>1964</v>
      </c>
      <c r="G265" s="277">
        <v>1189</v>
      </c>
      <c r="H265" s="277">
        <v>7490</v>
      </c>
      <c r="I265" s="277">
        <f>INDEX(HWI!$F$6:$I$131,MATCH(F265,HWI!$A$6:$A$131,0),MATCH(D265,HWI!$F$5:$I$5,0))</f>
        <v>28.433333333333334</v>
      </c>
      <c r="J265" s="277">
        <f t="shared" si="8"/>
        <v>212965.66666666666</v>
      </c>
      <c r="L265" s="277">
        <f t="shared" si="9"/>
        <v>179.11326044294924</v>
      </c>
    </row>
    <row r="266" spans="1:12" x14ac:dyDescent="0.25">
      <c r="A266" s="274" t="s">
        <v>587</v>
      </c>
      <c r="B266" s="274" t="s">
        <v>588</v>
      </c>
      <c r="C266" s="274" t="s">
        <v>589</v>
      </c>
      <c r="D266" s="274" t="s">
        <v>603</v>
      </c>
      <c r="E266" s="274">
        <v>10</v>
      </c>
      <c r="F266" s="274">
        <v>1966</v>
      </c>
      <c r="G266" s="277">
        <v>248</v>
      </c>
      <c r="H266" s="277">
        <v>1531.69</v>
      </c>
      <c r="I266" s="277">
        <f>INDEX(HWI!$F$6:$I$131,MATCH(F266,HWI!$A$6:$A$131,0),MATCH(D266,HWI!$F$5:$I$5,0))</f>
        <v>26.246153846153845</v>
      </c>
      <c r="J266" s="277">
        <f t="shared" si="8"/>
        <v>40200.971384615383</v>
      </c>
      <c r="L266" s="277">
        <f t="shared" si="9"/>
        <v>162.10069106699751</v>
      </c>
    </row>
    <row r="267" spans="1:12" x14ac:dyDescent="0.25">
      <c r="A267" s="274" t="s">
        <v>587</v>
      </c>
      <c r="B267" s="274" t="s">
        <v>588</v>
      </c>
      <c r="C267" s="274" t="s">
        <v>589</v>
      </c>
      <c r="D267" s="274" t="s">
        <v>603</v>
      </c>
      <c r="E267" s="274">
        <v>10</v>
      </c>
      <c r="F267" s="274">
        <v>1967</v>
      </c>
      <c r="G267" s="277">
        <v>3102</v>
      </c>
      <c r="H267" s="277">
        <v>19232.16</v>
      </c>
      <c r="I267" s="277">
        <f>INDEX(HWI!$F$6:$I$131,MATCH(F267,HWI!$A$6:$A$131,0),MATCH(D267,HWI!$F$5:$I$5,0))</f>
        <v>25.088235294117649</v>
      </c>
      <c r="J267" s="277">
        <f t="shared" si="8"/>
        <v>482500.95529411768</v>
      </c>
      <c r="L267" s="277">
        <f t="shared" si="9"/>
        <v>155.54511776083743</v>
      </c>
    </row>
    <row r="268" spans="1:12" x14ac:dyDescent="0.25">
      <c r="A268" s="274" t="s">
        <v>587</v>
      </c>
      <c r="B268" s="274" t="s">
        <v>588</v>
      </c>
      <c r="C268" s="274" t="s">
        <v>589</v>
      </c>
      <c r="D268" s="274" t="s">
        <v>603</v>
      </c>
      <c r="E268" s="274">
        <v>10</v>
      </c>
      <c r="F268" s="274">
        <v>1968</v>
      </c>
      <c r="G268" s="277">
        <v>6300</v>
      </c>
      <c r="H268" s="277">
        <v>27749.81</v>
      </c>
      <c r="I268" s="277">
        <f>INDEX(HWI!$F$6:$I$131,MATCH(F268,HWI!$A$6:$A$131,0),MATCH(D268,HWI!$F$5:$I$5,0))</f>
        <v>24.028169014084508</v>
      </c>
      <c r="J268" s="277">
        <f t="shared" si="8"/>
        <v>666777.1247887325</v>
      </c>
      <c r="L268" s="277">
        <f t="shared" si="9"/>
        <v>105.83763885535437</v>
      </c>
    </row>
    <row r="269" spans="1:12" x14ac:dyDescent="0.25">
      <c r="A269" s="274" t="s">
        <v>587</v>
      </c>
      <c r="B269" s="274" t="s">
        <v>588</v>
      </c>
      <c r="C269" s="274" t="s">
        <v>589</v>
      </c>
      <c r="D269" s="274" t="s">
        <v>603</v>
      </c>
      <c r="E269" s="274">
        <v>10</v>
      </c>
      <c r="F269" s="274">
        <v>1969</v>
      </c>
      <c r="G269" s="277">
        <v>3609</v>
      </c>
      <c r="H269" s="277">
        <v>8475.44</v>
      </c>
      <c r="I269" s="277">
        <f>INDEX(HWI!$F$6:$I$131,MATCH(F269,HWI!$A$6:$A$131,0),MATCH(D269,HWI!$F$5:$I$5,0))</f>
        <v>22.44736842105263</v>
      </c>
      <c r="J269" s="277">
        <f t="shared" si="8"/>
        <v>190251.32421052631</v>
      </c>
      <c r="L269" s="277">
        <f t="shared" si="9"/>
        <v>52.715800557086816</v>
      </c>
    </row>
    <row r="270" spans="1:12" x14ac:dyDescent="0.25">
      <c r="A270" s="274" t="s">
        <v>587</v>
      </c>
      <c r="B270" s="274" t="s">
        <v>588</v>
      </c>
      <c r="C270" s="274" t="s">
        <v>589</v>
      </c>
      <c r="D270" s="274" t="s">
        <v>603</v>
      </c>
      <c r="E270" s="274">
        <v>10</v>
      </c>
      <c r="F270" s="274">
        <v>1970</v>
      </c>
      <c r="G270" s="277">
        <v>14545</v>
      </c>
      <c r="H270" s="277">
        <v>84055.08</v>
      </c>
      <c r="I270" s="277">
        <f>INDEX(HWI!$F$6:$I$131,MATCH(F270,HWI!$A$6:$A$131,0),MATCH(D270,HWI!$F$5:$I$5,0))</f>
        <v>21.594936708860761</v>
      </c>
      <c r="J270" s="277">
        <f t="shared" si="8"/>
        <v>1815164.132658228</v>
      </c>
      <c r="L270" s="277">
        <f t="shared" si="9"/>
        <v>124.79643400881595</v>
      </c>
    </row>
    <row r="271" spans="1:12" x14ac:dyDescent="0.25">
      <c r="A271" s="274" t="s">
        <v>587</v>
      </c>
      <c r="B271" s="274" t="s">
        <v>588</v>
      </c>
      <c r="C271" s="274" t="s">
        <v>589</v>
      </c>
      <c r="D271" s="274" t="s">
        <v>603</v>
      </c>
      <c r="E271" s="274">
        <v>10</v>
      </c>
      <c r="F271" s="274">
        <v>1971</v>
      </c>
      <c r="G271" s="277">
        <v>1448</v>
      </c>
      <c r="H271" s="277">
        <v>10356.56</v>
      </c>
      <c r="I271" s="277">
        <f>INDEX(HWI!$F$6:$I$131,MATCH(F271,HWI!$A$6:$A$131,0),MATCH(D271,HWI!$F$5:$I$5,0))</f>
        <v>19.386363636363637</v>
      </c>
      <c r="J271" s="277">
        <f t="shared" si="8"/>
        <v>200776.03818181818</v>
      </c>
      <c r="L271" s="277">
        <f t="shared" si="9"/>
        <v>138.65748493219488</v>
      </c>
    </row>
    <row r="272" spans="1:12" x14ac:dyDescent="0.25">
      <c r="A272" s="274" t="s">
        <v>587</v>
      </c>
      <c r="B272" s="274" t="s">
        <v>588</v>
      </c>
      <c r="C272" s="274" t="s">
        <v>589</v>
      </c>
      <c r="D272" s="274" t="s">
        <v>603</v>
      </c>
      <c r="E272" s="274">
        <v>10</v>
      </c>
      <c r="F272" s="274">
        <v>1973</v>
      </c>
      <c r="G272" s="277">
        <v>4123</v>
      </c>
      <c r="H272" s="277">
        <v>4617.82</v>
      </c>
      <c r="I272" s="277">
        <f>INDEX(HWI!$F$6:$I$131,MATCH(F272,HWI!$A$6:$A$131,0),MATCH(D272,HWI!$F$5:$I$5,0))</f>
        <v>17.059999999999999</v>
      </c>
      <c r="J272" s="277">
        <f t="shared" si="8"/>
        <v>78780.009199999986</v>
      </c>
      <c r="L272" s="277">
        <f t="shared" si="9"/>
        <v>19.107448265825852</v>
      </c>
    </row>
    <row r="273" spans="1:12" x14ac:dyDescent="0.25">
      <c r="A273" s="274" t="s">
        <v>587</v>
      </c>
      <c r="B273" s="274" t="s">
        <v>588</v>
      </c>
      <c r="C273" s="274" t="s">
        <v>589</v>
      </c>
      <c r="D273" s="274" t="s">
        <v>603</v>
      </c>
      <c r="E273" s="274">
        <v>10</v>
      </c>
      <c r="F273" s="274">
        <v>1975</v>
      </c>
      <c r="G273" s="277">
        <v>492</v>
      </c>
      <c r="H273" s="277">
        <v>6260.4800000000005</v>
      </c>
      <c r="I273" s="277">
        <f>INDEX(HWI!$F$6:$I$131,MATCH(F273,HWI!$A$6:$A$131,0),MATCH(D273,HWI!$F$5:$I$5,0))</f>
        <v>13.53968253968254</v>
      </c>
      <c r="J273" s="277">
        <f t="shared" si="8"/>
        <v>84764.91174603175</v>
      </c>
      <c r="L273" s="277">
        <f t="shared" si="9"/>
        <v>172.28640598786941</v>
      </c>
    </row>
    <row r="274" spans="1:12" x14ac:dyDescent="0.25">
      <c r="A274" s="274" t="s">
        <v>587</v>
      </c>
      <c r="B274" s="274" t="s">
        <v>588</v>
      </c>
      <c r="C274" s="274" t="s">
        <v>589</v>
      </c>
      <c r="D274" s="274" t="s">
        <v>603</v>
      </c>
      <c r="E274" s="274">
        <v>10</v>
      </c>
      <c r="F274" s="274">
        <v>1976</v>
      </c>
      <c r="G274" s="277">
        <v>3396</v>
      </c>
      <c r="H274" s="277">
        <v>48960.32</v>
      </c>
      <c r="I274" s="277">
        <f>INDEX(HWI!$F$6:$I$131,MATCH(F274,HWI!$A$6:$A$131,0),MATCH(D274,HWI!$F$5:$I$5,0))</f>
        <v>12.544117647058824</v>
      </c>
      <c r="J274" s="277">
        <f t="shared" si="8"/>
        <v>614164.01411764708</v>
      </c>
      <c r="L274" s="277">
        <f t="shared" si="9"/>
        <v>180.8492385505439</v>
      </c>
    </row>
    <row r="275" spans="1:12" x14ac:dyDescent="0.25">
      <c r="A275" s="274" t="s">
        <v>587</v>
      </c>
      <c r="B275" s="274" t="s">
        <v>588</v>
      </c>
      <c r="C275" s="274" t="s">
        <v>589</v>
      </c>
      <c r="D275" s="274" t="s">
        <v>603</v>
      </c>
      <c r="E275" s="274">
        <v>10</v>
      </c>
      <c r="F275" s="274">
        <v>1977</v>
      </c>
      <c r="G275" s="277">
        <v>2700</v>
      </c>
      <c r="H275" s="277">
        <v>56985.78</v>
      </c>
      <c r="I275" s="277">
        <f>INDEX(HWI!$F$6:$I$131,MATCH(F275,HWI!$A$6:$A$131,0),MATCH(D275,HWI!$F$5:$I$5,0))</f>
        <v>11.605442176870747</v>
      </c>
      <c r="J275" s="277">
        <f t="shared" si="8"/>
        <v>661345.17469387746</v>
      </c>
      <c r="L275" s="277">
        <f t="shared" si="9"/>
        <v>244.94265729402869</v>
      </c>
    </row>
    <row r="276" spans="1:12" x14ac:dyDescent="0.25">
      <c r="A276" s="274" t="s">
        <v>587</v>
      </c>
      <c r="B276" s="274" t="s">
        <v>588</v>
      </c>
      <c r="C276" s="274" t="s">
        <v>589</v>
      </c>
      <c r="D276" s="274" t="s">
        <v>603</v>
      </c>
      <c r="E276" s="274">
        <v>10</v>
      </c>
      <c r="F276" s="274">
        <v>1979</v>
      </c>
      <c r="G276" s="277">
        <v>287</v>
      </c>
      <c r="H276" s="277">
        <v>7099.24</v>
      </c>
      <c r="I276" s="277">
        <f>INDEX(HWI!$F$6:$I$131,MATCH(F276,HWI!$A$6:$A$131,0),MATCH(D276,HWI!$F$5:$I$5,0))</f>
        <v>9.8612716763005785</v>
      </c>
      <c r="J276" s="277">
        <f t="shared" si="8"/>
        <v>70007.534335260119</v>
      </c>
      <c r="L276" s="277">
        <f t="shared" si="9"/>
        <v>243.92869106362411</v>
      </c>
    </row>
    <row r="277" spans="1:12" x14ac:dyDescent="0.25">
      <c r="A277" s="274" t="s">
        <v>587</v>
      </c>
      <c r="B277" s="274" t="s">
        <v>588</v>
      </c>
      <c r="C277" s="274" t="s">
        <v>589</v>
      </c>
      <c r="D277" s="274" t="s">
        <v>603</v>
      </c>
      <c r="E277" s="274">
        <v>10</v>
      </c>
      <c r="F277" s="274">
        <v>1980</v>
      </c>
      <c r="G277" s="277">
        <v>297</v>
      </c>
      <c r="H277" s="277">
        <v>72.650000000000006</v>
      </c>
      <c r="I277" s="277">
        <f>INDEX(HWI!$F$6:$I$131,MATCH(F277,HWI!$A$6:$A$131,0),MATCH(D277,HWI!$F$5:$I$5,0))</f>
        <v>9.172043010752688</v>
      </c>
      <c r="J277" s="277">
        <f t="shared" si="8"/>
        <v>666.34892473118282</v>
      </c>
      <c r="L277" s="277">
        <f t="shared" si="9"/>
        <v>2.2435990731689657</v>
      </c>
    </row>
    <row r="278" spans="1:12" x14ac:dyDescent="0.25">
      <c r="A278" s="274" t="s">
        <v>587</v>
      </c>
      <c r="B278" s="274" t="s">
        <v>588</v>
      </c>
      <c r="C278" s="274" t="s">
        <v>589</v>
      </c>
      <c r="D278" s="274" t="s">
        <v>603</v>
      </c>
      <c r="E278" s="274">
        <v>10</v>
      </c>
      <c r="F278" s="274">
        <v>1981</v>
      </c>
      <c r="G278" s="277">
        <v>575</v>
      </c>
      <c r="H278" s="277">
        <v>11127.01</v>
      </c>
      <c r="I278" s="277">
        <f>INDEX(HWI!$F$6:$I$131,MATCH(F278,HWI!$A$6:$A$131,0),MATCH(D278,HWI!$F$5:$I$5,0))</f>
        <v>8.3219512195121954</v>
      </c>
      <c r="J278" s="277">
        <f t="shared" si="8"/>
        <v>92598.434439024393</v>
      </c>
      <c r="L278" s="277">
        <f t="shared" si="9"/>
        <v>161.04075554612939</v>
      </c>
    </row>
    <row r="279" spans="1:12" x14ac:dyDescent="0.25">
      <c r="A279" s="274" t="s">
        <v>587</v>
      </c>
      <c r="B279" s="274" t="s">
        <v>588</v>
      </c>
      <c r="C279" s="274" t="s">
        <v>589</v>
      </c>
      <c r="D279" s="274" t="s">
        <v>603</v>
      </c>
      <c r="E279" s="274">
        <v>10</v>
      </c>
      <c r="F279" s="274">
        <v>1982</v>
      </c>
      <c r="G279" s="277">
        <v>202</v>
      </c>
      <c r="H279" s="277">
        <v>4607.68</v>
      </c>
      <c r="I279" s="277">
        <f>INDEX(HWI!$F$6:$I$131,MATCH(F279,HWI!$A$6:$A$131,0),MATCH(D279,HWI!$F$5:$I$5,0))</f>
        <v>7.6502242152466371</v>
      </c>
      <c r="J279" s="277">
        <f t="shared" si="8"/>
        <v>35249.785112107624</v>
      </c>
      <c r="L279" s="277">
        <f t="shared" si="9"/>
        <v>174.50388669360208</v>
      </c>
    </row>
    <row r="280" spans="1:12" x14ac:dyDescent="0.25">
      <c r="A280" s="274" t="s">
        <v>587</v>
      </c>
      <c r="B280" s="274" t="s">
        <v>588</v>
      </c>
      <c r="C280" s="274" t="s">
        <v>589</v>
      </c>
      <c r="D280" s="274" t="s">
        <v>603</v>
      </c>
      <c r="E280" s="274">
        <v>10</v>
      </c>
      <c r="F280" s="274">
        <v>1983</v>
      </c>
      <c r="G280" s="277">
        <v>2288</v>
      </c>
      <c r="H280" s="277">
        <v>51429.32</v>
      </c>
      <c r="I280" s="277">
        <f>INDEX(HWI!$F$6:$I$131,MATCH(F280,HWI!$A$6:$A$131,0),MATCH(D280,HWI!$F$5:$I$5,0))</f>
        <v>7.3534482758620694</v>
      </c>
      <c r="J280" s="277">
        <f t="shared" si="8"/>
        <v>378182.84448275866</v>
      </c>
      <c r="L280" s="277">
        <f t="shared" si="9"/>
        <v>165.28970475645048</v>
      </c>
    </row>
    <row r="281" spans="1:12" x14ac:dyDescent="0.25">
      <c r="A281" s="274" t="s">
        <v>587</v>
      </c>
      <c r="B281" s="274" t="s">
        <v>588</v>
      </c>
      <c r="C281" s="274" t="s">
        <v>589</v>
      </c>
      <c r="D281" s="274" t="s">
        <v>603</v>
      </c>
      <c r="E281" s="274">
        <v>10</v>
      </c>
      <c r="F281" s="274">
        <v>1986</v>
      </c>
      <c r="G281" s="277">
        <v>1073</v>
      </c>
      <c r="H281" s="277">
        <v>31337.31</v>
      </c>
      <c r="I281" s="277">
        <f>INDEX(HWI!$F$6:$I$131,MATCH(F281,HWI!$A$6:$A$131,0),MATCH(D281,HWI!$F$5:$I$5,0))</f>
        <v>7.1680672268907566</v>
      </c>
      <c r="J281" s="277">
        <f t="shared" si="8"/>
        <v>224627.94478991599</v>
      </c>
      <c r="L281" s="277">
        <f t="shared" si="9"/>
        <v>209.34570809871013</v>
      </c>
    </row>
    <row r="282" spans="1:12" x14ac:dyDescent="0.25">
      <c r="A282" s="274" t="s">
        <v>587</v>
      </c>
      <c r="B282" s="274" t="s">
        <v>588</v>
      </c>
      <c r="C282" s="274" t="s">
        <v>589</v>
      </c>
      <c r="D282" s="274" t="s">
        <v>603</v>
      </c>
      <c r="E282" s="274">
        <v>10</v>
      </c>
      <c r="F282" s="274">
        <v>1987</v>
      </c>
      <c r="G282" s="277">
        <v>3036</v>
      </c>
      <c r="H282" s="277">
        <v>119924.23</v>
      </c>
      <c r="I282" s="277">
        <f>INDEX(HWI!$F$6:$I$131,MATCH(F282,HWI!$A$6:$A$131,0),MATCH(D282,HWI!$F$5:$I$5,0))</f>
        <v>6.963265306122449</v>
      </c>
      <c r="J282" s="277">
        <f t="shared" si="8"/>
        <v>835064.23012244899</v>
      </c>
      <c r="L282" s="277">
        <f t="shared" si="9"/>
        <v>275.05409424323091</v>
      </c>
    </row>
    <row r="283" spans="1:12" x14ac:dyDescent="0.25">
      <c r="A283" s="274" t="s">
        <v>587</v>
      </c>
      <c r="B283" s="274" t="s">
        <v>588</v>
      </c>
      <c r="C283" s="274" t="s">
        <v>589</v>
      </c>
      <c r="D283" s="274" t="s">
        <v>603</v>
      </c>
      <c r="E283" s="274">
        <v>10</v>
      </c>
      <c r="F283" s="274">
        <v>1990</v>
      </c>
      <c r="G283" s="277">
        <v>1191</v>
      </c>
      <c r="H283" s="277">
        <v>55122.33</v>
      </c>
      <c r="I283" s="277">
        <f>INDEX(HWI!$F$6:$I$131,MATCH(F283,HWI!$A$6:$A$131,0),MATCH(D283,HWI!$F$5:$I$5,0))</f>
        <v>5.8827586206896552</v>
      </c>
      <c r="J283" s="277">
        <f t="shared" si="8"/>
        <v>324271.36200000002</v>
      </c>
      <c r="L283" s="277">
        <f t="shared" si="9"/>
        <v>272.2681460957179</v>
      </c>
    </row>
    <row r="284" spans="1:12" x14ac:dyDescent="0.25">
      <c r="A284" s="274" t="s">
        <v>587</v>
      </c>
      <c r="B284" s="274" t="s">
        <v>588</v>
      </c>
      <c r="C284" s="274" t="s">
        <v>589</v>
      </c>
      <c r="D284" s="274" t="s">
        <v>603</v>
      </c>
      <c r="E284" s="274">
        <v>10</v>
      </c>
      <c r="F284" s="274">
        <v>1992</v>
      </c>
      <c r="G284" s="277">
        <v>57</v>
      </c>
      <c r="H284" s="277">
        <v>13425.800000000001</v>
      </c>
      <c r="I284" s="277">
        <f>INDEX(HWI!$F$6:$I$131,MATCH(F284,HWI!$A$6:$A$131,0),MATCH(D284,HWI!$F$5:$I$5,0))</f>
        <v>5.5479674796747966</v>
      </c>
      <c r="J284" s="277">
        <f t="shared" si="8"/>
        <v>74485.901788617892</v>
      </c>
      <c r="L284" s="277">
        <f t="shared" si="9"/>
        <v>1306.7702068178578</v>
      </c>
    </row>
    <row r="285" spans="1:12" x14ac:dyDescent="0.25">
      <c r="A285" s="274" t="s">
        <v>587</v>
      </c>
      <c r="B285" s="274" t="s">
        <v>588</v>
      </c>
      <c r="C285" s="274" t="s">
        <v>589</v>
      </c>
      <c r="D285" s="274" t="s">
        <v>603</v>
      </c>
      <c r="E285" s="274">
        <v>10</v>
      </c>
      <c r="F285" s="274">
        <v>1993</v>
      </c>
      <c r="G285" s="277">
        <v>994</v>
      </c>
      <c r="H285" s="277">
        <v>48661.590000000004</v>
      </c>
      <c r="I285" s="277">
        <f>INDEX(HWI!$F$6:$I$131,MATCH(F285,HWI!$A$6:$A$131,0),MATCH(D285,HWI!$F$5:$I$5,0))</f>
        <v>5.3774625689519304</v>
      </c>
      <c r="J285" s="277">
        <f t="shared" si="8"/>
        <v>261675.87877068558</v>
      </c>
      <c r="L285" s="277">
        <f t="shared" si="9"/>
        <v>263.25541123811428</v>
      </c>
    </row>
    <row r="286" spans="1:12" x14ac:dyDescent="0.25">
      <c r="A286" s="274" t="s">
        <v>587</v>
      </c>
      <c r="B286" s="274" t="s">
        <v>588</v>
      </c>
      <c r="C286" s="274" t="s">
        <v>589</v>
      </c>
      <c r="D286" s="274" t="s">
        <v>603</v>
      </c>
      <c r="E286" s="274">
        <v>10</v>
      </c>
      <c r="F286" s="274">
        <v>1994</v>
      </c>
      <c r="G286" s="277">
        <v>713</v>
      </c>
      <c r="H286" s="277">
        <v>48493.9</v>
      </c>
      <c r="I286" s="277">
        <f>INDEX(HWI!$F$6:$I$131,MATCH(F286,HWI!$A$6:$A$131,0),MATCH(D286,HWI!$F$5:$I$5,0))</f>
        <v>5.0623145400593472</v>
      </c>
      <c r="J286" s="277">
        <f t="shared" si="8"/>
        <v>245491.37507418398</v>
      </c>
      <c r="L286" s="277">
        <f t="shared" si="9"/>
        <v>344.30767892592422</v>
      </c>
    </row>
    <row r="287" spans="1:12" x14ac:dyDescent="0.25">
      <c r="A287" s="274" t="s">
        <v>587</v>
      </c>
      <c r="B287" s="274" t="s">
        <v>588</v>
      </c>
      <c r="C287" s="274" t="s">
        <v>589</v>
      </c>
      <c r="D287" s="274" t="s">
        <v>603</v>
      </c>
      <c r="E287" s="274">
        <v>10</v>
      </c>
      <c r="F287" s="274">
        <v>1996</v>
      </c>
      <c r="G287" s="277">
        <v>368</v>
      </c>
      <c r="H287" s="277">
        <v>87166.73</v>
      </c>
      <c r="I287" s="277">
        <f>INDEX(HWI!$F$6:$I$131,MATCH(F287,HWI!$A$6:$A$131,0),MATCH(D287,HWI!$F$5:$I$5,0))</f>
        <v>4.8847530422333572</v>
      </c>
      <c r="J287" s="277">
        <f t="shared" si="8"/>
        <v>425787.9495490336</v>
      </c>
      <c r="L287" s="277">
        <f t="shared" si="9"/>
        <v>1157.0324716006348</v>
      </c>
    </row>
    <row r="288" spans="1:12" x14ac:dyDescent="0.25">
      <c r="A288" s="274" t="s">
        <v>587</v>
      </c>
      <c r="B288" s="274" t="s">
        <v>588</v>
      </c>
      <c r="C288" s="274" t="s">
        <v>589</v>
      </c>
      <c r="D288" s="274" t="s">
        <v>603</v>
      </c>
      <c r="E288" s="274">
        <v>10</v>
      </c>
      <c r="F288" s="274">
        <v>1998</v>
      </c>
      <c r="G288" s="277">
        <v>244</v>
      </c>
      <c r="H288" s="277">
        <v>10397.89</v>
      </c>
      <c r="I288" s="277">
        <f>INDEX(HWI!$F$6:$I$131,MATCH(F288,HWI!$A$6:$A$131,0),MATCH(D288,HWI!$F$5:$I$5,0))</f>
        <v>4.6580204778156995</v>
      </c>
      <c r="J288" s="277">
        <f t="shared" si="8"/>
        <v>48433.584546075079</v>
      </c>
      <c r="L288" s="277">
        <f t="shared" si="9"/>
        <v>198.49829731997983</v>
      </c>
    </row>
    <row r="289" spans="1:12" x14ac:dyDescent="0.25">
      <c r="A289" s="274" t="s">
        <v>587</v>
      </c>
      <c r="B289" s="274" t="s">
        <v>588</v>
      </c>
      <c r="C289" s="274" t="s">
        <v>589</v>
      </c>
      <c r="D289" s="274" t="s">
        <v>603</v>
      </c>
      <c r="E289" s="274">
        <v>10</v>
      </c>
      <c r="F289" s="274">
        <v>1999</v>
      </c>
      <c r="G289" s="277">
        <v>933</v>
      </c>
      <c r="H289" s="277">
        <v>84087.46</v>
      </c>
      <c r="I289" s="277">
        <f>INDEX(HWI!$F$6:$I$131,MATCH(F289,HWI!$A$6:$A$131,0),MATCH(D289,HWI!$F$5:$I$5,0))</f>
        <v>4.5251989389920428</v>
      </c>
      <c r="J289" s="277">
        <f t="shared" si="8"/>
        <v>380512.48477453587</v>
      </c>
      <c r="L289" s="277">
        <f t="shared" si="9"/>
        <v>407.83760425995268</v>
      </c>
    </row>
    <row r="290" spans="1:12" x14ac:dyDescent="0.25">
      <c r="A290" s="274" t="s">
        <v>587</v>
      </c>
      <c r="B290" s="274" t="s">
        <v>588</v>
      </c>
      <c r="C290" s="274" t="s">
        <v>589</v>
      </c>
      <c r="D290" s="274" t="s">
        <v>603</v>
      </c>
      <c r="E290" s="274">
        <v>10</v>
      </c>
      <c r="F290" s="274">
        <v>2002</v>
      </c>
      <c r="G290" s="277">
        <v>212</v>
      </c>
      <c r="H290" s="277">
        <v>4463.42</v>
      </c>
      <c r="I290" s="277">
        <f>INDEX(HWI!$F$6:$I$131,MATCH(F290,HWI!$A$6:$A$131,0),MATCH(D290,HWI!$F$5:$I$5,0))</f>
        <v>4.1508515815085154</v>
      </c>
      <c r="J290" s="277">
        <f t="shared" si="8"/>
        <v>18526.993965936737</v>
      </c>
      <c r="L290" s="277">
        <f t="shared" si="9"/>
        <v>87.391480971399702</v>
      </c>
    </row>
    <row r="291" spans="1:12" x14ac:dyDescent="0.25">
      <c r="A291" s="274" t="s">
        <v>587</v>
      </c>
      <c r="B291" s="274" t="s">
        <v>588</v>
      </c>
      <c r="C291" s="274" t="s">
        <v>589</v>
      </c>
      <c r="D291" s="274" t="s">
        <v>603</v>
      </c>
      <c r="E291" s="274">
        <v>10</v>
      </c>
      <c r="F291" s="274">
        <v>2004</v>
      </c>
      <c r="G291" s="277">
        <v>2</v>
      </c>
      <c r="H291" s="277">
        <v>55.89</v>
      </c>
      <c r="I291" s="277">
        <f>INDEX(HWI!$F$6:$I$131,MATCH(F291,HWI!$A$6:$A$131,0),MATCH(D291,HWI!$F$5:$I$5,0))</f>
        <v>3.3748763600395648</v>
      </c>
      <c r="J291" s="277">
        <f t="shared" si="8"/>
        <v>188.62183976261127</v>
      </c>
      <c r="L291" s="277">
        <f t="shared" si="9"/>
        <v>94.310919881305637</v>
      </c>
    </row>
    <row r="292" spans="1:12" x14ac:dyDescent="0.25">
      <c r="A292" s="274" t="s">
        <v>587</v>
      </c>
      <c r="B292" s="274" t="s">
        <v>588</v>
      </c>
      <c r="C292" s="274" t="s">
        <v>589</v>
      </c>
      <c r="D292" s="274" t="s">
        <v>603</v>
      </c>
      <c r="E292" s="274">
        <v>10</v>
      </c>
      <c r="F292" s="274">
        <v>2005</v>
      </c>
      <c r="G292" s="277">
        <v>12</v>
      </c>
      <c r="H292" s="277">
        <v>706.38</v>
      </c>
      <c r="I292" s="277">
        <f>INDEX(HWI!$F$6:$I$131,MATCH(F292,HWI!$A$6:$A$131,0),MATCH(D292,HWI!$F$5:$I$5,0))</f>
        <v>2.8445185493955814</v>
      </c>
      <c r="J292" s="277">
        <f t="shared" si="8"/>
        <v>2009.3110129220508</v>
      </c>
      <c r="L292" s="277">
        <f t="shared" si="9"/>
        <v>167.44258441017089</v>
      </c>
    </row>
    <row r="293" spans="1:12" x14ac:dyDescent="0.25">
      <c r="A293" s="274" t="s">
        <v>587</v>
      </c>
      <c r="B293" s="274" t="s">
        <v>588</v>
      </c>
      <c r="C293" s="274" t="s">
        <v>589</v>
      </c>
      <c r="D293" s="274" t="s">
        <v>603</v>
      </c>
      <c r="E293" s="274">
        <v>10</v>
      </c>
      <c r="F293" s="274">
        <v>2007</v>
      </c>
      <c r="G293" s="277">
        <v>1019</v>
      </c>
      <c r="H293" s="277">
        <v>141387.20000000001</v>
      </c>
      <c r="I293" s="277">
        <f>INDEX(HWI!$F$6:$I$131,MATCH(F293,HWI!$A$6:$A$131,0),MATCH(D293,HWI!$F$5:$I$5,0))</f>
        <v>2.7758205436989973</v>
      </c>
      <c r="J293" s="277">
        <f t="shared" si="8"/>
        <v>392465.49437607889</v>
      </c>
      <c r="L293" s="277">
        <f t="shared" si="9"/>
        <v>385.14768829840909</v>
      </c>
    </row>
    <row r="294" spans="1:12" x14ac:dyDescent="0.25">
      <c r="A294" s="274" t="s">
        <v>587</v>
      </c>
      <c r="B294" s="274" t="s">
        <v>588</v>
      </c>
      <c r="C294" s="274" t="s">
        <v>589</v>
      </c>
      <c r="D294" s="274" t="s">
        <v>603</v>
      </c>
      <c r="E294" s="274">
        <v>10</v>
      </c>
      <c r="F294" s="274">
        <v>2010</v>
      </c>
      <c r="G294" s="277">
        <v>16</v>
      </c>
      <c r="H294" s="277">
        <v>2687.2000000000003</v>
      </c>
      <c r="I294" s="277">
        <f>INDEX(HWI!$F$6:$I$131,MATCH(F294,HWI!$A$6:$A$131,0),MATCH(D294,HWI!$F$5:$I$5,0))</f>
        <v>2.375217542638357</v>
      </c>
      <c r="J294" s="277">
        <f t="shared" si="8"/>
        <v>6382.6845805777939</v>
      </c>
      <c r="L294" s="277">
        <f t="shared" si="9"/>
        <v>398.91778628611212</v>
      </c>
    </row>
    <row r="295" spans="1:12" x14ac:dyDescent="0.25">
      <c r="A295" s="274" t="s">
        <v>587</v>
      </c>
      <c r="B295" s="274" t="s">
        <v>588</v>
      </c>
      <c r="C295" s="274" t="s">
        <v>589</v>
      </c>
      <c r="D295" s="274" t="s">
        <v>603</v>
      </c>
      <c r="E295" s="274">
        <v>10</v>
      </c>
      <c r="F295" s="274">
        <v>2012</v>
      </c>
      <c r="G295" s="277">
        <v>14</v>
      </c>
      <c r="H295" s="277">
        <v>21012.33</v>
      </c>
      <c r="I295" s="277">
        <f>INDEX(HWI!$F$6:$I$131,MATCH(F295,HWI!$A$6:$A$131,0),MATCH(D295,HWI!$F$5:$I$5,0))</f>
        <v>1.9918272037361355</v>
      </c>
      <c r="J295" s="277">
        <f t="shared" si="8"/>
        <v>41852.930507880919</v>
      </c>
      <c r="L295" s="277">
        <f t="shared" si="9"/>
        <v>2989.4950362772083</v>
      </c>
    </row>
    <row r="296" spans="1:12" x14ac:dyDescent="0.25">
      <c r="A296" s="274" t="s">
        <v>587</v>
      </c>
      <c r="B296" s="274" t="s">
        <v>588</v>
      </c>
      <c r="C296" s="274" t="s">
        <v>589</v>
      </c>
      <c r="D296" s="274" t="s">
        <v>603</v>
      </c>
      <c r="E296" s="274">
        <v>12</v>
      </c>
      <c r="F296" s="274">
        <v>1965</v>
      </c>
      <c r="G296" s="277">
        <v>93</v>
      </c>
      <c r="H296" s="277">
        <v>490.82</v>
      </c>
      <c r="I296" s="277">
        <f>INDEX(HWI!$F$6:$I$131,MATCH(F296,HWI!$A$6:$A$131,0),MATCH(D296,HWI!$F$5:$I$5,0))</f>
        <v>27.516129032258064</v>
      </c>
      <c r="J296" s="277">
        <f t="shared" si="8"/>
        <v>13505.466451612903</v>
      </c>
      <c r="L296" s="277">
        <f t="shared" si="9"/>
        <v>145.22006937218177</v>
      </c>
    </row>
    <row r="297" spans="1:12" x14ac:dyDescent="0.25">
      <c r="A297" s="274" t="s">
        <v>587</v>
      </c>
      <c r="B297" s="274" t="s">
        <v>588</v>
      </c>
      <c r="C297" s="274" t="s">
        <v>589</v>
      </c>
      <c r="D297" s="274" t="s">
        <v>603</v>
      </c>
      <c r="E297" s="274">
        <v>12</v>
      </c>
      <c r="F297" s="274">
        <v>1966</v>
      </c>
      <c r="G297" s="277">
        <v>888</v>
      </c>
      <c r="H297" s="277">
        <v>13463.74</v>
      </c>
      <c r="I297" s="277">
        <f>INDEX(HWI!$F$6:$I$131,MATCH(F297,HWI!$A$6:$A$131,0),MATCH(D297,HWI!$F$5:$I$5,0))</f>
        <v>26.246153846153845</v>
      </c>
      <c r="J297" s="277">
        <f t="shared" si="8"/>
        <v>353371.39138461539</v>
      </c>
      <c r="L297" s="277">
        <f t="shared" si="9"/>
        <v>397.94075606375606</v>
      </c>
    </row>
    <row r="298" spans="1:12" x14ac:dyDescent="0.25">
      <c r="A298" s="274" t="s">
        <v>587</v>
      </c>
      <c r="B298" s="274" t="s">
        <v>588</v>
      </c>
      <c r="C298" s="274" t="s">
        <v>589</v>
      </c>
      <c r="D298" s="274" t="s">
        <v>603</v>
      </c>
      <c r="E298" s="274">
        <v>12</v>
      </c>
      <c r="F298" s="274">
        <v>1969</v>
      </c>
      <c r="G298" s="277">
        <v>1</v>
      </c>
      <c r="H298" s="277">
        <v>1.36</v>
      </c>
      <c r="I298" s="277">
        <f>INDEX(HWI!$F$6:$I$131,MATCH(F298,HWI!$A$6:$A$131,0),MATCH(D298,HWI!$F$5:$I$5,0))</f>
        <v>22.44736842105263</v>
      </c>
      <c r="J298" s="277">
        <f t="shared" si="8"/>
        <v>30.528421052631579</v>
      </c>
      <c r="L298" s="277">
        <f t="shared" si="9"/>
        <v>30.528421052631579</v>
      </c>
    </row>
    <row r="299" spans="1:12" x14ac:dyDescent="0.25">
      <c r="A299" s="274" t="s">
        <v>587</v>
      </c>
      <c r="B299" s="274" t="s">
        <v>588</v>
      </c>
      <c r="C299" s="274" t="s">
        <v>589</v>
      </c>
      <c r="D299" s="274" t="s">
        <v>603</v>
      </c>
      <c r="E299" s="274">
        <v>12</v>
      </c>
      <c r="F299" s="274">
        <v>1970</v>
      </c>
      <c r="G299" s="277">
        <v>1235</v>
      </c>
      <c r="H299" s="277">
        <v>10495.83</v>
      </c>
      <c r="I299" s="277">
        <f>INDEX(HWI!$F$6:$I$131,MATCH(F299,HWI!$A$6:$A$131,0),MATCH(D299,HWI!$F$5:$I$5,0))</f>
        <v>21.594936708860761</v>
      </c>
      <c r="J299" s="277">
        <f t="shared" si="8"/>
        <v>226656.78455696203</v>
      </c>
      <c r="L299" s="277">
        <f t="shared" si="9"/>
        <v>183.52776077486803</v>
      </c>
    </row>
    <row r="300" spans="1:12" x14ac:dyDescent="0.25">
      <c r="A300" s="274" t="s">
        <v>587</v>
      </c>
      <c r="B300" s="274" t="s">
        <v>588</v>
      </c>
      <c r="C300" s="274" t="s">
        <v>589</v>
      </c>
      <c r="D300" s="274" t="s">
        <v>603</v>
      </c>
      <c r="E300" s="274">
        <v>12</v>
      </c>
      <c r="F300" s="274">
        <v>1972</v>
      </c>
      <c r="G300" s="277">
        <v>946</v>
      </c>
      <c r="H300" s="277">
        <v>4229.18</v>
      </c>
      <c r="I300" s="277">
        <f>INDEX(HWI!$F$6:$I$131,MATCH(F300,HWI!$A$6:$A$131,0),MATCH(D300,HWI!$F$5:$I$5,0))</f>
        <v>17.587628865979383</v>
      </c>
      <c r="J300" s="277">
        <f t="shared" si="8"/>
        <v>74381.248247422685</v>
      </c>
      <c r="L300" s="277">
        <f t="shared" si="9"/>
        <v>78.62711231228613</v>
      </c>
    </row>
    <row r="301" spans="1:12" x14ac:dyDescent="0.25">
      <c r="A301" s="274" t="s">
        <v>587</v>
      </c>
      <c r="B301" s="274" t="s">
        <v>588</v>
      </c>
      <c r="C301" s="274" t="s">
        <v>589</v>
      </c>
      <c r="D301" s="274" t="s">
        <v>603</v>
      </c>
      <c r="E301" s="274">
        <v>12</v>
      </c>
      <c r="F301" s="274">
        <v>1975</v>
      </c>
      <c r="G301" s="277">
        <v>202</v>
      </c>
      <c r="H301" s="277">
        <v>3543.77</v>
      </c>
      <c r="I301" s="277">
        <f>INDEX(HWI!$F$6:$I$131,MATCH(F301,HWI!$A$6:$A$131,0),MATCH(D301,HWI!$F$5:$I$5,0))</f>
        <v>13.53968253968254</v>
      </c>
      <c r="J301" s="277">
        <f t="shared" si="8"/>
        <v>47981.520793650794</v>
      </c>
      <c r="L301" s="277">
        <f t="shared" si="9"/>
        <v>237.53228115668711</v>
      </c>
    </row>
    <row r="302" spans="1:12" x14ac:dyDescent="0.25">
      <c r="A302" s="274" t="s">
        <v>587</v>
      </c>
      <c r="B302" s="274" t="s">
        <v>588</v>
      </c>
      <c r="C302" s="274" t="s">
        <v>589</v>
      </c>
      <c r="D302" s="274" t="s">
        <v>603</v>
      </c>
      <c r="E302" s="274">
        <v>12</v>
      </c>
      <c r="F302" s="274">
        <v>1979</v>
      </c>
      <c r="G302" s="277">
        <v>529</v>
      </c>
      <c r="H302" s="277">
        <v>9592.1</v>
      </c>
      <c r="I302" s="277">
        <f>INDEX(HWI!$F$6:$I$131,MATCH(F302,HWI!$A$6:$A$131,0),MATCH(D302,HWI!$F$5:$I$5,0))</f>
        <v>9.8612716763005785</v>
      </c>
      <c r="J302" s="277">
        <f t="shared" si="8"/>
        <v>94590.304046242789</v>
      </c>
      <c r="L302" s="277">
        <f t="shared" si="9"/>
        <v>178.80964848061018</v>
      </c>
    </row>
    <row r="303" spans="1:12" x14ac:dyDescent="0.25">
      <c r="A303" s="274" t="s">
        <v>587</v>
      </c>
      <c r="B303" s="274" t="s">
        <v>588</v>
      </c>
      <c r="C303" s="274" t="s">
        <v>589</v>
      </c>
      <c r="D303" s="274" t="s">
        <v>603</v>
      </c>
      <c r="E303" s="274">
        <v>12</v>
      </c>
      <c r="F303" s="274">
        <v>1983</v>
      </c>
      <c r="G303" s="277">
        <v>674</v>
      </c>
      <c r="H303" s="277">
        <v>18488.560000000001</v>
      </c>
      <c r="I303" s="277">
        <f>INDEX(HWI!$F$6:$I$131,MATCH(F303,HWI!$A$6:$A$131,0),MATCH(D303,HWI!$F$5:$I$5,0))</f>
        <v>7.3534482758620694</v>
      </c>
      <c r="J303" s="277">
        <f t="shared" si="8"/>
        <v>135954.66965517245</v>
      </c>
      <c r="L303" s="277">
        <f t="shared" si="9"/>
        <v>201.71315972577514</v>
      </c>
    </row>
    <row r="304" spans="1:12" x14ac:dyDescent="0.25">
      <c r="A304" s="274" t="s">
        <v>587</v>
      </c>
      <c r="B304" s="274" t="s">
        <v>588</v>
      </c>
      <c r="C304" s="274" t="s">
        <v>589</v>
      </c>
      <c r="D304" s="274" t="s">
        <v>603</v>
      </c>
      <c r="E304" s="274">
        <v>12</v>
      </c>
      <c r="F304" s="274">
        <v>1987</v>
      </c>
      <c r="G304" s="277">
        <v>599</v>
      </c>
      <c r="H304" s="277">
        <v>67501.240000000005</v>
      </c>
      <c r="I304" s="277">
        <f>INDEX(HWI!$F$6:$I$131,MATCH(F304,HWI!$A$6:$A$131,0),MATCH(D304,HWI!$F$5:$I$5,0))</f>
        <v>6.963265306122449</v>
      </c>
      <c r="J304" s="277">
        <f t="shared" si="8"/>
        <v>470029.04261224496</v>
      </c>
      <c r="L304" s="277">
        <f t="shared" si="9"/>
        <v>784.68955360975781</v>
      </c>
    </row>
    <row r="305" spans="1:12" x14ac:dyDescent="0.25">
      <c r="A305" s="274" t="s">
        <v>587</v>
      </c>
      <c r="B305" s="274" t="s">
        <v>588</v>
      </c>
      <c r="C305" s="274" t="s">
        <v>589</v>
      </c>
      <c r="D305" s="274" t="s">
        <v>603</v>
      </c>
      <c r="E305" s="274">
        <v>12</v>
      </c>
      <c r="F305" s="274">
        <v>1998</v>
      </c>
      <c r="G305" s="277">
        <v>16</v>
      </c>
      <c r="H305" s="277">
        <v>1503.83</v>
      </c>
      <c r="I305" s="277">
        <f>INDEX(HWI!$F$6:$I$131,MATCH(F305,HWI!$A$6:$A$131,0),MATCH(D305,HWI!$F$5:$I$5,0))</f>
        <v>4.6580204778156995</v>
      </c>
      <c r="J305" s="277">
        <f t="shared" si="8"/>
        <v>7004.8709351535826</v>
      </c>
      <c r="L305" s="277">
        <f t="shared" si="9"/>
        <v>437.80443344709892</v>
      </c>
    </row>
    <row r="306" spans="1:12" x14ac:dyDescent="0.25">
      <c r="A306" s="274" t="s">
        <v>587</v>
      </c>
      <c r="B306" s="274" t="s">
        <v>588</v>
      </c>
      <c r="C306" s="274" t="s">
        <v>589</v>
      </c>
      <c r="D306" s="274" t="s">
        <v>603</v>
      </c>
      <c r="E306" s="274">
        <v>12</v>
      </c>
      <c r="F306" s="274">
        <v>2010</v>
      </c>
      <c r="G306" s="277">
        <v>6</v>
      </c>
      <c r="H306" s="277">
        <v>2293.17</v>
      </c>
      <c r="I306" s="277">
        <f>INDEX(HWI!$F$6:$I$131,MATCH(F306,HWI!$A$6:$A$131,0),MATCH(D306,HWI!$F$5:$I$5,0))</f>
        <v>2.375217542638357</v>
      </c>
      <c r="J306" s="277">
        <f t="shared" si="8"/>
        <v>5446.7776122520017</v>
      </c>
      <c r="L306" s="277">
        <f t="shared" si="9"/>
        <v>907.79626870866696</v>
      </c>
    </row>
    <row r="307" spans="1:12" x14ac:dyDescent="0.25">
      <c r="A307" s="274" t="s">
        <v>587</v>
      </c>
      <c r="B307" s="274" t="s">
        <v>588</v>
      </c>
      <c r="C307" s="274" t="s">
        <v>589</v>
      </c>
      <c r="D307" s="274" t="s">
        <v>603</v>
      </c>
      <c r="E307" s="274">
        <v>12</v>
      </c>
      <c r="F307" s="274">
        <v>2024</v>
      </c>
      <c r="G307" s="277">
        <v>4851</v>
      </c>
      <c r="H307" s="277">
        <v>1466631</v>
      </c>
      <c r="I307" s="277">
        <f>INDEX(HWI!$F$6:$I$131,MATCH(F307,HWI!$A$6:$A$131,0),MATCH(D307,HWI!$F$5:$I$5,0))</f>
        <v>1.0312830587879704</v>
      </c>
      <c r="J307" s="277">
        <f t="shared" si="8"/>
        <v>1512511.7037932598</v>
      </c>
      <c r="L307" s="277">
        <f t="shared" si="9"/>
        <v>311.79379587574931</v>
      </c>
    </row>
    <row r="308" spans="1:12" x14ac:dyDescent="0.25">
      <c r="A308" s="274" t="s">
        <v>587</v>
      </c>
      <c r="B308" s="274" t="s">
        <v>588</v>
      </c>
      <c r="C308" s="274" t="s">
        <v>589</v>
      </c>
      <c r="D308" s="274" t="s">
        <v>603</v>
      </c>
      <c r="E308" s="274">
        <v>2</v>
      </c>
      <c r="F308" s="274">
        <v>1937</v>
      </c>
      <c r="G308" s="277">
        <v>91432</v>
      </c>
      <c r="H308" s="277">
        <v>17024.990000000002</v>
      </c>
      <c r="I308" s="277">
        <f>INDEX(HWI!$F$6:$I$131,MATCH(F308,HWI!$A$6:$A$131,0),MATCH(D308,HWI!$F$5:$I$5,0))</f>
        <v>106.625</v>
      </c>
      <c r="J308" s="277">
        <f t="shared" si="8"/>
        <v>1815289.5587500001</v>
      </c>
      <c r="L308" s="277">
        <f t="shared" si="9"/>
        <v>19.853985024389711</v>
      </c>
    </row>
    <row r="309" spans="1:12" x14ac:dyDescent="0.25">
      <c r="A309" s="274" t="s">
        <v>587</v>
      </c>
      <c r="B309" s="274" t="s">
        <v>588</v>
      </c>
      <c r="C309" s="274" t="s">
        <v>589</v>
      </c>
      <c r="D309" s="274" t="s">
        <v>603</v>
      </c>
      <c r="E309" s="274">
        <v>2</v>
      </c>
      <c r="F309" s="274">
        <v>1938</v>
      </c>
      <c r="G309" s="277">
        <v>93504.12</v>
      </c>
      <c r="H309" s="277">
        <v>1280.24</v>
      </c>
      <c r="I309" s="277">
        <f>INDEX(HWI!$F$6:$I$131,MATCH(F309,HWI!$A$6:$A$131,0),MATCH(D309,HWI!$F$5:$I$5,0))</f>
        <v>106.625</v>
      </c>
      <c r="J309" s="277">
        <f t="shared" si="8"/>
        <v>136505.59</v>
      </c>
      <c r="L309" s="277">
        <f t="shared" si="9"/>
        <v>1.4598885054476745</v>
      </c>
    </row>
    <row r="310" spans="1:12" x14ac:dyDescent="0.25">
      <c r="A310" s="274" t="s">
        <v>587</v>
      </c>
      <c r="B310" s="274" t="s">
        <v>588</v>
      </c>
      <c r="C310" s="274" t="s">
        <v>589</v>
      </c>
      <c r="D310" s="274" t="s">
        <v>603</v>
      </c>
      <c r="E310" s="274">
        <v>2</v>
      </c>
      <c r="F310" s="274">
        <v>1939</v>
      </c>
      <c r="G310" s="277">
        <v>2574</v>
      </c>
      <c r="H310" s="277">
        <v>741.03</v>
      </c>
      <c r="I310" s="277">
        <f>INDEX(HWI!$F$6:$I$131,MATCH(F310,HWI!$A$6:$A$131,0),MATCH(D310,HWI!$F$5:$I$5,0))</f>
        <v>106.625</v>
      </c>
      <c r="J310" s="277">
        <f t="shared" si="8"/>
        <v>79012.323749999996</v>
      </c>
      <c r="L310" s="277">
        <f t="shared" si="9"/>
        <v>30.696318473193472</v>
      </c>
    </row>
    <row r="311" spans="1:12" x14ac:dyDescent="0.25">
      <c r="A311" s="274" t="s">
        <v>587</v>
      </c>
      <c r="B311" s="274" t="s">
        <v>588</v>
      </c>
      <c r="C311" s="274" t="s">
        <v>589</v>
      </c>
      <c r="D311" s="274" t="s">
        <v>603</v>
      </c>
      <c r="E311" s="274">
        <v>2</v>
      </c>
      <c r="F311" s="274">
        <v>1940</v>
      </c>
      <c r="G311" s="277">
        <v>1503</v>
      </c>
      <c r="H311" s="277">
        <v>498.85</v>
      </c>
      <c r="I311" s="277">
        <f>INDEX(HWI!$F$6:$I$131,MATCH(F311,HWI!$A$6:$A$131,0),MATCH(D311,HWI!$F$5:$I$5,0))</f>
        <v>100.35294117647059</v>
      </c>
      <c r="J311" s="277">
        <f t="shared" si="8"/>
        <v>50061.06470588236</v>
      </c>
      <c r="L311" s="277">
        <f t="shared" si="9"/>
        <v>33.307428280693522</v>
      </c>
    </row>
    <row r="312" spans="1:12" x14ac:dyDescent="0.25">
      <c r="A312" s="274" t="s">
        <v>587</v>
      </c>
      <c r="B312" s="274" t="s">
        <v>588</v>
      </c>
      <c r="C312" s="274" t="s">
        <v>589</v>
      </c>
      <c r="D312" s="274" t="s">
        <v>603</v>
      </c>
      <c r="E312" s="274">
        <v>2</v>
      </c>
      <c r="F312" s="274">
        <v>1942</v>
      </c>
      <c r="G312" s="277">
        <v>3064.01</v>
      </c>
      <c r="H312" s="277">
        <v>1089.8600000000001</v>
      </c>
      <c r="I312" s="277">
        <f>INDEX(HWI!$F$6:$I$131,MATCH(F312,HWI!$A$6:$A$131,0),MATCH(D312,HWI!$F$5:$I$5,0))</f>
        <v>94.777777777777771</v>
      </c>
      <c r="J312" s="277">
        <f t="shared" si="8"/>
        <v>103294.5088888889</v>
      </c>
      <c r="L312" s="277">
        <f t="shared" si="9"/>
        <v>33.712197051866312</v>
      </c>
    </row>
    <row r="313" spans="1:12" x14ac:dyDescent="0.25">
      <c r="A313" s="274" t="s">
        <v>587</v>
      </c>
      <c r="B313" s="274" t="s">
        <v>588</v>
      </c>
      <c r="C313" s="274" t="s">
        <v>589</v>
      </c>
      <c r="D313" s="274" t="s">
        <v>603</v>
      </c>
      <c r="E313" s="274">
        <v>2</v>
      </c>
      <c r="F313" s="274">
        <v>1943</v>
      </c>
      <c r="G313" s="277">
        <v>150</v>
      </c>
      <c r="H313" s="277">
        <v>75.710000000000008</v>
      </c>
      <c r="I313" s="277">
        <f>INDEX(HWI!$F$6:$I$131,MATCH(F313,HWI!$A$6:$A$131,0),MATCH(D313,HWI!$F$5:$I$5,0))</f>
        <v>89.78947368421052</v>
      </c>
      <c r="J313" s="277">
        <f t="shared" si="8"/>
        <v>6797.9610526315792</v>
      </c>
      <c r="L313" s="277">
        <f t="shared" si="9"/>
        <v>45.319740350877197</v>
      </c>
    </row>
    <row r="314" spans="1:12" x14ac:dyDescent="0.25">
      <c r="A314" s="274" t="s">
        <v>587</v>
      </c>
      <c r="B314" s="274" t="s">
        <v>588</v>
      </c>
      <c r="C314" s="274" t="s">
        <v>589</v>
      </c>
      <c r="D314" s="274" t="s">
        <v>603</v>
      </c>
      <c r="E314" s="274">
        <v>2</v>
      </c>
      <c r="F314" s="274">
        <v>1944</v>
      </c>
      <c r="G314" s="277">
        <v>339</v>
      </c>
      <c r="H314" s="277">
        <v>300.39</v>
      </c>
      <c r="I314" s="277">
        <f>INDEX(HWI!$F$6:$I$131,MATCH(F314,HWI!$A$6:$A$131,0),MATCH(D314,HWI!$F$5:$I$5,0))</f>
        <v>89.78947368421052</v>
      </c>
      <c r="J314" s="277">
        <f t="shared" si="8"/>
        <v>26971.859999999997</v>
      </c>
      <c r="L314" s="277">
        <f t="shared" si="9"/>
        <v>79.563008849557519</v>
      </c>
    </row>
    <row r="315" spans="1:12" x14ac:dyDescent="0.25">
      <c r="A315" s="274" t="s">
        <v>587</v>
      </c>
      <c r="B315" s="274" t="s">
        <v>588</v>
      </c>
      <c r="C315" s="274" t="s">
        <v>589</v>
      </c>
      <c r="D315" s="274" t="s">
        <v>603</v>
      </c>
      <c r="E315" s="274">
        <v>2</v>
      </c>
      <c r="F315" s="274">
        <v>1945</v>
      </c>
      <c r="G315" s="277">
        <v>729</v>
      </c>
      <c r="H315" s="277">
        <v>281.54000000000002</v>
      </c>
      <c r="I315" s="277">
        <f>INDEX(HWI!$F$6:$I$131,MATCH(F315,HWI!$A$6:$A$131,0),MATCH(D315,HWI!$F$5:$I$5,0))</f>
        <v>89.78947368421052</v>
      </c>
      <c r="J315" s="277">
        <f t="shared" si="8"/>
        <v>25279.328421052633</v>
      </c>
      <c r="L315" s="277">
        <f t="shared" si="9"/>
        <v>34.676719370442569</v>
      </c>
    </row>
    <row r="316" spans="1:12" x14ac:dyDescent="0.25">
      <c r="A316" s="274" t="s">
        <v>587</v>
      </c>
      <c r="B316" s="274" t="s">
        <v>588</v>
      </c>
      <c r="C316" s="274" t="s">
        <v>589</v>
      </c>
      <c r="D316" s="274" t="s">
        <v>603</v>
      </c>
      <c r="E316" s="274">
        <v>2</v>
      </c>
      <c r="F316" s="274">
        <v>1946</v>
      </c>
      <c r="G316" s="277">
        <v>21604.03</v>
      </c>
      <c r="H316" s="277">
        <v>2428.64</v>
      </c>
      <c r="I316" s="277">
        <f>INDEX(HWI!$F$6:$I$131,MATCH(F316,HWI!$A$6:$A$131,0),MATCH(D316,HWI!$F$5:$I$5,0))</f>
        <v>81.238095238095241</v>
      </c>
      <c r="J316" s="277">
        <f t="shared" si="8"/>
        <v>197298.08761904761</v>
      </c>
      <c r="L316" s="277">
        <f t="shared" si="9"/>
        <v>9.1324668415590811</v>
      </c>
    </row>
    <row r="317" spans="1:12" x14ac:dyDescent="0.25">
      <c r="A317" s="274" t="s">
        <v>587</v>
      </c>
      <c r="B317" s="274" t="s">
        <v>588</v>
      </c>
      <c r="C317" s="274" t="s">
        <v>589</v>
      </c>
      <c r="D317" s="274" t="s">
        <v>603</v>
      </c>
      <c r="E317" s="274">
        <v>2</v>
      </c>
      <c r="F317" s="274">
        <v>1947</v>
      </c>
      <c r="G317" s="277">
        <v>1638.99</v>
      </c>
      <c r="H317" s="277">
        <v>1095.6600000000001</v>
      </c>
      <c r="I317" s="277">
        <f>INDEX(HWI!$F$6:$I$131,MATCH(F317,HWI!$A$6:$A$131,0),MATCH(D317,HWI!$F$5:$I$5,0))</f>
        <v>71.083333333333329</v>
      </c>
      <c r="J317" s="277">
        <f t="shared" si="8"/>
        <v>77883.164999999994</v>
      </c>
      <c r="L317" s="277">
        <f t="shared" si="9"/>
        <v>47.518999505793197</v>
      </c>
    </row>
    <row r="318" spans="1:12" x14ac:dyDescent="0.25">
      <c r="A318" s="274" t="s">
        <v>587</v>
      </c>
      <c r="B318" s="274" t="s">
        <v>588</v>
      </c>
      <c r="C318" s="274" t="s">
        <v>589</v>
      </c>
      <c r="D318" s="274" t="s">
        <v>603</v>
      </c>
      <c r="E318" s="274">
        <v>2</v>
      </c>
      <c r="F318" s="274">
        <v>1949</v>
      </c>
      <c r="G318" s="277">
        <v>6049.99</v>
      </c>
      <c r="H318" s="277">
        <v>3430.29</v>
      </c>
      <c r="I318" s="277">
        <f>INDEX(HWI!$F$6:$I$131,MATCH(F318,HWI!$A$6:$A$131,0),MATCH(D318,HWI!$F$5:$I$5,0))</f>
        <v>56.866666666666667</v>
      </c>
      <c r="J318" s="277">
        <f t="shared" si="8"/>
        <v>195069.158</v>
      </c>
      <c r="L318" s="277">
        <f t="shared" si="9"/>
        <v>32.242889327089799</v>
      </c>
    </row>
    <row r="319" spans="1:12" x14ac:dyDescent="0.25">
      <c r="A319" s="274" t="s">
        <v>587</v>
      </c>
      <c r="B319" s="274" t="s">
        <v>588</v>
      </c>
      <c r="C319" s="274" t="s">
        <v>589</v>
      </c>
      <c r="D319" s="274" t="s">
        <v>603</v>
      </c>
      <c r="E319" s="274">
        <v>2</v>
      </c>
      <c r="F319" s="274">
        <v>1950</v>
      </c>
      <c r="G319" s="277">
        <v>1052</v>
      </c>
      <c r="H319" s="277">
        <v>698.86</v>
      </c>
      <c r="I319" s="277">
        <f>INDEX(HWI!$F$6:$I$131,MATCH(F319,HWI!$A$6:$A$131,0),MATCH(D319,HWI!$F$5:$I$5,0))</f>
        <v>53.3125</v>
      </c>
      <c r="J319" s="277">
        <f t="shared" si="8"/>
        <v>37257.973749999997</v>
      </c>
      <c r="L319" s="277">
        <f t="shared" si="9"/>
        <v>35.416324857414445</v>
      </c>
    </row>
    <row r="320" spans="1:12" x14ac:dyDescent="0.25">
      <c r="A320" s="274" t="s">
        <v>587</v>
      </c>
      <c r="B320" s="274" t="s">
        <v>588</v>
      </c>
      <c r="C320" s="274" t="s">
        <v>589</v>
      </c>
      <c r="D320" s="274" t="s">
        <v>603</v>
      </c>
      <c r="E320" s="274">
        <v>2</v>
      </c>
      <c r="F320" s="274">
        <v>1951</v>
      </c>
      <c r="G320" s="277">
        <v>1831</v>
      </c>
      <c r="H320" s="277">
        <v>1467.01</v>
      </c>
      <c r="I320" s="277">
        <f>INDEX(HWI!$F$6:$I$131,MATCH(F320,HWI!$A$6:$A$131,0),MATCH(D320,HWI!$F$5:$I$5,0))</f>
        <v>51.696969696969695</v>
      </c>
      <c r="J320" s="277">
        <f t="shared" si="8"/>
        <v>75839.971515151512</v>
      </c>
      <c r="L320" s="277">
        <f t="shared" si="9"/>
        <v>41.419973520017209</v>
      </c>
    </row>
    <row r="321" spans="1:12" x14ac:dyDescent="0.25">
      <c r="A321" s="274" t="s">
        <v>587</v>
      </c>
      <c r="B321" s="274" t="s">
        <v>588</v>
      </c>
      <c r="C321" s="274" t="s">
        <v>589</v>
      </c>
      <c r="D321" s="274" t="s">
        <v>603</v>
      </c>
      <c r="E321" s="274">
        <v>2</v>
      </c>
      <c r="F321" s="274">
        <v>1952</v>
      </c>
      <c r="G321" s="277">
        <v>2072.9900000000002</v>
      </c>
      <c r="H321" s="277">
        <v>1222.83</v>
      </c>
      <c r="I321" s="277">
        <f>INDEX(HWI!$F$6:$I$131,MATCH(F321,HWI!$A$6:$A$131,0),MATCH(D321,HWI!$F$5:$I$5,0))</f>
        <v>50.176470588235297</v>
      </c>
      <c r="J321" s="277">
        <f t="shared" si="8"/>
        <v>61357.293529411763</v>
      </c>
      <c r="L321" s="277">
        <f t="shared" si="9"/>
        <v>29.598451285057699</v>
      </c>
    </row>
    <row r="322" spans="1:12" x14ac:dyDescent="0.25">
      <c r="A322" s="274" t="s">
        <v>587</v>
      </c>
      <c r="B322" s="274" t="s">
        <v>588</v>
      </c>
      <c r="C322" s="274" t="s">
        <v>589</v>
      </c>
      <c r="D322" s="274" t="s">
        <v>603</v>
      </c>
      <c r="E322" s="274">
        <v>2</v>
      </c>
      <c r="F322" s="274">
        <v>1953</v>
      </c>
      <c r="G322" s="277">
        <v>2798</v>
      </c>
      <c r="H322" s="277">
        <v>1890.53</v>
      </c>
      <c r="I322" s="277">
        <f>INDEX(HWI!$F$6:$I$131,MATCH(F322,HWI!$A$6:$A$131,0),MATCH(D322,HWI!$F$5:$I$5,0))</f>
        <v>46.108108108108105</v>
      </c>
      <c r="J322" s="277">
        <f t="shared" ref="J322:J385" si="10">I322*H322</f>
        <v>87168.761621621612</v>
      </c>
      <c r="L322" s="277">
        <f t="shared" ref="L322:L385" si="11">J322/G322</f>
        <v>31.153953403009869</v>
      </c>
    </row>
    <row r="323" spans="1:12" x14ac:dyDescent="0.25">
      <c r="A323" s="274" t="s">
        <v>587</v>
      </c>
      <c r="B323" s="274" t="s">
        <v>588</v>
      </c>
      <c r="C323" s="274" t="s">
        <v>589</v>
      </c>
      <c r="D323" s="274" t="s">
        <v>603</v>
      </c>
      <c r="E323" s="274">
        <v>2</v>
      </c>
      <c r="F323" s="274">
        <v>1954</v>
      </c>
      <c r="G323" s="277">
        <v>4396.99</v>
      </c>
      <c r="H323" s="277">
        <v>2400.34</v>
      </c>
      <c r="I323" s="277">
        <f>INDEX(HWI!$F$6:$I$131,MATCH(F323,HWI!$A$6:$A$131,0),MATCH(D323,HWI!$F$5:$I$5,0))</f>
        <v>43.743589743589745</v>
      </c>
      <c r="J323" s="277">
        <f t="shared" si="10"/>
        <v>104999.48820512822</v>
      </c>
      <c r="L323" s="277">
        <f t="shared" si="11"/>
        <v>23.879856039046761</v>
      </c>
    </row>
    <row r="324" spans="1:12" x14ac:dyDescent="0.25">
      <c r="A324" s="274" t="s">
        <v>587</v>
      </c>
      <c r="B324" s="274" t="s">
        <v>588</v>
      </c>
      <c r="C324" s="274" t="s">
        <v>589</v>
      </c>
      <c r="D324" s="274" t="s">
        <v>603</v>
      </c>
      <c r="E324" s="274">
        <v>2</v>
      </c>
      <c r="F324" s="274">
        <v>1955</v>
      </c>
      <c r="G324" s="277">
        <v>4372</v>
      </c>
      <c r="H324" s="277">
        <v>2811.56</v>
      </c>
      <c r="I324" s="277">
        <f>INDEX(HWI!$F$6:$I$131,MATCH(F324,HWI!$A$6:$A$131,0),MATCH(D324,HWI!$F$5:$I$5,0))</f>
        <v>41.609756097560975</v>
      </c>
      <c r="J324" s="277">
        <f t="shared" si="10"/>
        <v>116988.32585365853</v>
      </c>
      <c r="L324" s="277">
        <f t="shared" si="11"/>
        <v>26.758537477963984</v>
      </c>
    </row>
    <row r="325" spans="1:12" x14ac:dyDescent="0.25">
      <c r="A325" s="274" t="s">
        <v>587</v>
      </c>
      <c r="B325" s="274" t="s">
        <v>588</v>
      </c>
      <c r="C325" s="274" t="s">
        <v>589</v>
      </c>
      <c r="D325" s="274" t="s">
        <v>603</v>
      </c>
      <c r="E325" s="274">
        <v>2</v>
      </c>
      <c r="F325" s="274">
        <v>1956</v>
      </c>
      <c r="G325" s="277">
        <v>3521</v>
      </c>
      <c r="H325" s="277">
        <v>2936.28</v>
      </c>
      <c r="I325" s="277">
        <f>INDEX(HWI!$F$6:$I$131,MATCH(F325,HWI!$A$6:$A$131,0),MATCH(D325,HWI!$F$5:$I$5,0))</f>
        <v>39.674418604651166</v>
      </c>
      <c r="J325" s="277">
        <f t="shared" si="10"/>
        <v>116495.20186046514</v>
      </c>
      <c r="L325" s="277">
        <f t="shared" si="11"/>
        <v>33.085828418195156</v>
      </c>
    </row>
    <row r="326" spans="1:12" x14ac:dyDescent="0.25">
      <c r="A326" s="274" t="s">
        <v>587</v>
      </c>
      <c r="B326" s="274" t="s">
        <v>588</v>
      </c>
      <c r="C326" s="274" t="s">
        <v>589</v>
      </c>
      <c r="D326" s="274" t="s">
        <v>603</v>
      </c>
      <c r="E326" s="274">
        <v>2</v>
      </c>
      <c r="F326" s="274">
        <v>1957</v>
      </c>
      <c r="G326" s="277">
        <v>1563</v>
      </c>
      <c r="H326" s="277">
        <v>1852.13</v>
      </c>
      <c r="I326" s="277">
        <f>INDEX(HWI!$F$6:$I$131,MATCH(F326,HWI!$A$6:$A$131,0),MATCH(D326,HWI!$F$5:$I$5,0))</f>
        <v>37.086956521739133</v>
      </c>
      <c r="J326" s="277">
        <f t="shared" si="10"/>
        <v>68689.864782608711</v>
      </c>
      <c r="L326" s="277">
        <f t="shared" si="11"/>
        <v>43.947450276781005</v>
      </c>
    </row>
    <row r="327" spans="1:12" x14ac:dyDescent="0.25">
      <c r="A327" s="274" t="s">
        <v>587</v>
      </c>
      <c r="B327" s="274" t="s">
        <v>588</v>
      </c>
      <c r="C327" s="274" t="s">
        <v>589</v>
      </c>
      <c r="D327" s="274" t="s">
        <v>603</v>
      </c>
      <c r="E327" s="274">
        <v>2</v>
      </c>
      <c r="F327" s="274">
        <v>1958</v>
      </c>
      <c r="G327" s="277">
        <v>3814</v>
      </c>
      <c r="H327" s="277">
        <v>2933.75</v>
      </c>
      <c r="I327" s="277">
        <f>INDEX(HWI!$F$6:$I$131,MATCH(F327,HWI!$A$6:$A$131,0),MATCH(D327,HWI!$F$5:$I$5,0))</f>
        <v>34.816326530612244</v>
      </c>
      <c r="J327" s="277">
        <f t="shared" si="10"/>
        <v>102142.39795918367</v>
      </c>
      <c r="L327" s="277">
        <f t="shared" si="11"/>
        <v>26.780911892811659</v>
      </c>
    </row>
    <row r="328" spans="1:12" x14ac:dyDescent="0.25">
      <c r="A328" s="274" t="s">
        <v>587</v>
      </c>
      <c r="B328" s="274" t="s">
        <v>588</v>
      </c>
      <c r="C328" s="274" t="s">
        <v>589</v>
      </c>
      <c r="D328" s="274" t="s">
        <v>603</v>
      </c>
      <c r="E328" s="274">
        <v>2</v>
      </c>
      <c r="F328" s="274">
        <v>1959</v>
      </c>
      <c r="G328" s="277">
        <v>716</v>
      </c>
      <c r="H328" s="277">
        <v>1076.06</v>
      </c>
      <c r="I328" s="277">
        <f>INDEX(HWI!$F$6:$I$131,MATCH(F328,HWI!$A$6:$A$131,0),MATCH(D328,HWI!$F$5:$I$5,0))</f>
        <v>33.450980392156865</v>
      </c>
      <c r="J328" s="277">
        <f t="shared" si="10"/>
        <v>35995.261960784315</v>
      </c>
      <c r="L328" s="277">
        <f t="shared" si="11"/>
        <v>50.272712235732286</v>
      </c>
    </row>
    <row r="329" spans="1:12" x14ac:dyDescent="0.25">
      <c r="A329" s="274" t="s">
        <v>587</v>
      </c>
      <c r="B329" s="274" t="s">
        <v>588</v>
      </c>
      <c r="C329" s="274" t="s">
        <v>589</v>
      </c>
      <c r="D329" s="274" t="s">
        <v>603</v>
      </c>
      <c r="E329" s="274">
        <v>2</v>
      </c>
      <c r="F329" s="274">
        <v>1960</v>
      </c>
      <c r="G329" s="277">
        <v>4899</v>
      </c>
      <c r="H329" s="277">
        <v>8430.23</v>
      </c>
      <c r="I329" s="277">
        <f>INDEX(HWI!$F$6:$I$131,MATCH(F329,HWI!$A$6:$A$131,0),MATCH(D329,HWI!$F$5:$I$5,0))</f>
        <v>32.188679245283019</v>
      </c>
      <c r="J329" s="277">
        <f t="shared" si="10"/>
        <v>271357.96943396225</v>
      </c>
      <c r="L329" s="277">
        <f t="shared" si="11"/>
        <v>55.390481615424015</v>
      </c>
    </row>
    <row r="330" spans="1:12" x14ac:dyDescent="0.25">
      <c r="A330" s="274" t="s">
        <v>587</v>
      </c>
      <c r="B330" s="274" t="s">
        <v>588</v>
      </c>
      <c r="C330" s="274" t="s">
        <v>589</v>
      </c>
      <c r="D330" s="274" t="s">
        <v>603</v>
      </c>
      <c r="E330" s="274">
        <v>2</v>
      </c>
      <c r="F330" s="274">
        <v>1961</v>
      </c>
      <c r="G330" s="277">
        <v>4679</v>
      </c>
      <c r="H330" s="277">
        <v>6238.9400000000005</v>
      </c>
      <c r="I330" s="277">
        <f>INDEX(HWI!$F$6:$I$131,MATCH(F330,HWI!$A$6:$A$131,0),MATCH(D330,HWI!$F$5:$I$5,0))</f>
        <v>31.018181818181819</v>
      </c>
      <c r="J330" s="277">
        <f t="shared" si="10"/>
        <v>193520.57527272729</v>
      </c>
      <c r="L330" s="277">
        <f t="shared" si="11"/>
        <v>41.359387747964796</v>
      </c>
    </row>
    <row r="331" spans="1:12" x14ac:dyDescent="0.25">
      <c r="A331" s="274" t="s">
        <v>587</v>
      </c>
      <c r="B331" s="274" t="s">
        <v>588</v>
      </c>
      <c r="C331" s="274" t="s">
        <v>589</v>
      </c>
      <c r="D331" s="274" t="s">
        <v>603</v>
      </c>
      <c r="E331" s="274">
        <v>2</v>
      </c>
      <c r="F331" s="274">
        <v>1962</v>
      </c>
      <c r="G331" s="277">
        <v>5901</v>
      </c>
      <c r="H331" s="277">
        <v>7624.18</v>
      </c>
      <c r="I331" s="277">
        <f>INDEX(HWI!$F$6:$I$131,MATCH(F331,HWI!$A$6:$A$131,0),MATCH(D331,HWI!$F$5:$I$5,0))</f>
        <v>30.464285714285715</v>
      </c>
      <c r="J331" s="277">
        <f t="shared" si="10"/>
        <v>232265.19785714286</v>
      </c>
      <c r="L331" s="277">
        <f t="shared" si="11"/>
        <v>39.360311448422785</v>
      </c>
    </row>
    <row r="332" spans="1:12" x14ac:dyDescent="0.25">
      <c r="A332" s="274" t="s">
        <v>587</v>
      </c>
      <c r="B332" s="274" t="s">
        <v>588</v>
      </c>
      <c r="C332" s="274" t="s">
        <v>589</v>
      </c>
      <c r="D332" s="274" t="s">
        <v>603</v>
      </c>
      <c r="E332" s="274">
        <v>2</v>
      </c>
      <c r="F332" s="274">
        <v>1963</v>
      </c>
      <c r="G332" s="277">
        <v>3318</v>
      </c>
      <c r="H332" s="277">
        <v>3945.02</v>
      </c>
      <c r="I332" s="277">
        <f>INDEX(HWI!$F$6:$I$131,MATCH(F332,HWI!$A$6:$A$131,0),MATCH(D332,HWI!$F$5:$I$5,0))</f>
        <v>29.413793103448278</v>
      </c>
      <c r="J332" s="277">
        <f t="shared" si="10"/>
        <v>116038.00206896552</v>
      </c>
      <c r="L332" s="277">
        <f t="shared" si="11"/>
        <v>34.972273076843138</v>
      </c>
    </row>
    <row r="333" spans="1:12" x14ac:dyDescent="0.25">
      <c r="A333" s="274" t="s">
        <v>587</v>
      </c>
      <c r="B333" s="274" t="s">
        <v>588</v>
      </c>
      <c r="C333" s="274" t="s">
        <v>589</v>
      </c>
      <c r="D333" s="274" t="s">
        <v>603</v>
      </c>
      <c r="E333" s="274">
        <v>2</v>
      </c>
      <c r="F333" s="274">
        <v>1964</v>
      </c>
      <c r="G333" s="277">
        <v>3189</v>
      </c>
      <c r="H333" s="277">
        <v>4864.1900000000005</v>
      </c>
      <c r="I333" s="277">
        <f>INDEX(HWI!$F$6:$I$131,MATCH(F333,HWI!$A$6:$A$131,0),MATCH(D333,HWI!$F$5:$I$5,0))</f>
        <v>28.433333333333334</v>
      </c>
      <c r="J333" s="277">
        <f t="shared" si="10"/>
        <v>138305.13566666667</v>
      </c>
      <c r="L333" s="277">
        <f t="shared" si="11"/>
        <v>43.369437336678168</v>
      </c>
    </row>
    <row r="334" spans="1:12" x14ac:dyDescent="0.25">
      <c r="A334" s="274" t="s">
        <v>587</v>
      </c>
      <c r="B334" s="274" t="s">
        <v>588</v>
      </c>
      <c r="C334" s="274" t="s">
        <v>589</v>
      </c>
      <c r="D334" s="274" t="s">
        <v>603</v>
      </c>
      <c r="E334" s="274">
        <v>2</v>
      </c>
      <c r="F334" s="274">
        <v>1965</v>
      </c>
      <c r="G334" s="277">
        <v>5576</v>
      </c>
      <c r="H334" s="277">
        <v>8280.42</v>
      </c>
      <c r="I334" s="277">
        <f>INDEX(HWI!$F$6:$I$131,MATCH(F334,HWI!$A$6:$A$131,0),MATCH(D334,HWI!$F$5:$I$5,0))</f>
        <v>27.516129032258064</v>
      </c>
      <c r="J334" s="277">
        <f t="shared" si="10"/>
        <v>227845.10516129032</v>
      </c>
      <c r="L334" s="277">
        <f t="shared" si="11"/>
        <v>40.861747697505436</v>
      </c>
    </row>
    <row r="335" spans="1:12" x14ac:dyDescent="0.25">
      <c r="A335" s="274" t="s">
        <v>587</v>
      </c>
      <c r="B335" s="274" t="s">
        <v>588</v>
      </c>
      <c r="C335" s="274" t="s">
        <v>589</v>
      </c>
      <c r="D335" s="274" t="s">
        <v>603</v>
      </c>
      <c r="E335" s="274">
        <v>2</v>
      </c>
      <c r="F335" s="274">
        <v>1966</v>
      </c>
      <c r="G335" s="277">
        <v>8365</v>
      </c>
      <c r="H335" s="277">
        <v>11208.93</v>
      </c>
      <c r="I335" s="277">
        <f>INDEX(HWI!$F$6:$I$131,MATCH(F335,HWI!$A$6:$A$131,0),MATCH(D335,HWI!$F$5:$I$5,0))</f>
        <v>26.246153846153845</v>
      </c>
      <c r="J335" s="277">
        <f t="shared" si="10"/>
        <v>294191.30123076926</v>
      </c>
      <c r="L335" s="277">
        <f t="shared" si="11"/>
        <v>35.169312759207322</v>
      </c>
    </row>
    <row r="336" spans="1:12" x14ac:dyDescent="0.25">
      <c r="A336" s="274" t="s">
        <v>587</v>
      </c>
      <c r="B336" s="274" t="s">
        <v>588</v>
      </c>
      <c r="C336" s="274" t="s">
        <v>589</v>
      </c>
      <c r="D336" s="274" t="s">
        <v>603</v>
      </c>
      <c r="E336" s="274">
        <v>2</v>
      </c>
      <c r="F336" s="274">
        <v>1967</v>
      </c>
      <c r="G336" s="277">
        <v>19028</v>
      </c>
      <c r="H336" s="277">
        <v>24236.05</v>
      </c>
      <c r="I336" s="277">
        <f>INDEX(HWI!$F$6:$I$131,MATCH(F336,HWI!$A$6:$A$131,0),MATCH(D336,HWI!$F$5:$I$5,0))</f>
        <v>25.088235294117649</v>
      </c>
      <c r="J336" s="277">
        <f t="shared" si="10"/>
        <v>608039.72499999998</v>
      </c>
      <c r="L336" s="277">
        <f t="shared" si="11"/>
        <v>31.954999211688037</v>
      </c>
    </row>
    <row r="337" spans="1:12" x14ac:dyDescent="0.25">
      <c r="A337" s="274" t="s">
        <v>587</v>
      </c>
      <c r="B337" s="274" t="s">
        <v>588</v>
      </c>
      <c r="C337" s="274" t="s">
        <v>589</v>
      </c>
      <c r="D337" s="274" t="s">
        <v>603</v>
      </c>
      <c r="E337" s="274">
        <v>2</v>
      </c>
      <c r="F337" s="274">
        <v>1968</v>
      </c>
      <c r="G337" s="277">
        <v>25110</v>
      </c>
      <c r="H337" s="277">
        <v>29624.99</v>
      </c>
      <c r="I337" s="277">
        <f>INDEX(HWI!$F$6:$I$131,MATCH(F337,HWI!$A$6:$A$131,0),MATCH(D337,HWI!$F$5:$I$5,0))</f>
        <v>24.028169014084508</v>
      </c>
      <c r="J337" s="277">
        <f t="shared" si="10"/>
        <v>711834.26676056348</v>
      </c>
      <c r="L337" s="277">
        <f t="shared" si="11"/>
        <v>28.348636669078594</v>
      </c>
    </row>
    <row r="338" spans="1:12" x14ac:dyDescent="0.25">
      <c r="A338" s="274" t="s">
        <v>587</v>
      </c>
      <c r="B338" s="274" t="s">
        <v>588</v>
      </c>
      <c r="C338" s="274" t="s">
        <v>589</v>
      </c>
      <c r="D338" s="274" t="s">
        <v>603</v>
      </c>
      <c r="E338" s="274">
        <v>2</v>
      </c>
      <c r="F338" s="274">
        <v>1969</v>
      </c>
      <c r="G338" s="277">
        <v>15706</v>
      </c>
      <c r="H338" s="277">
        <v>21003.79</v>
      </c>
      <c r="I338" s="277">
        <f>INDEX(HWI!$F$6:$I$131,MATCH(F338,HWI!$A$6:$A$131,0),MATCH(D338,HWI!$F$5:$I$5,0))</f>
        <v>22.44736842105263</v>
      </c>
      <c r="J338" s="277">
        <f t="shared" si="10"/>
        <v>471479.81236842106</v>
      </c>
      <c r="L338" s="277">
        <f t="shared" si="11"/>
        <v>30.019089034026553</v>
      </c>
    </row>
    <row r="339" spans="1:12" x14ac:dyDescent="0.25">
      <c r="A339" s="274" t="s">
        <v>587</v>
      </c>
      <c r="B339" s="274" t="s">
        <v>588</v>
      </c>
      <c r="C339" s="274" t="s">
        <v>589</v>
      </c>
      <c r="D339" s="274" t="s">
        <v>603</v>
      </c>
      <c r="E339" s="274">
        <v>2</v>
      </c>
      <c r="F339" s="274">
        <v>1970</v>
      </c>
      <c r="G339" s="277">
        <v>13052</v>
      </c>
      <c r="H339" s="277">
        <v>18745.170000000002</v>
      </c>
      <c r="I339" s="277">
        <f>INDEX(HWI!$F$6:$I$131,MATCH(F339,HWI!$A$6:$A$131,0),MATCH(D339,HWI!$F$5:$I$5,0))</f>
        <v>21.594936708860761</v>
      </c>
      <c r="J339" s="277">
        <f t="shared" si="10"/>
        <v>404800.75974683551</v>
      </c>
      <c r="L339" s="277">
        <f t="shared" si="11"/>
        <v>31.014462131997817</v>
      </c>
    </row>
    <row r="340" spans="1:12" x14ac:dyDescent="0.25">
      <c r="A340" s="274" t="s">
        <v>587</v>
      </c>
      <c r="B340" s="274" t="s">
        <v>588</v>
      </c>
      <c r="C340" s="274" t="s">
        <v>589</v>
      </c>
      <c r="D340" s="274" t="s">
        <v>603</v>
      </c>
      <c r="E340" s="274">
        <v>2</v>
      </c>
      <c r="F340" s="274">
        <v>1971</v>
      </c>
      <c r="G340" s="277">
        <v>24529</v>
      </c>
      <c r="H340" s="277">
        <v>47494.39</v>
      </c>
      <c r="I340" s="277">
        <f>INDEX(HWI!$F$6:$I$131,MATCH(F340,HWI!$A$6:$A$131,0),MATCH(D340,HWI!$F$5:$I$5,0))</f>
        <v>19.386363636363637</v>
      </c>
      <c r="J340" s="277">
        <f t="shared" si="10"/>
        <v>920743.51522727276</v>
      </c>
      <c r="L340" s="277">
        <f t="shared" si="11"/>
        <v>37.536936492611716</v>
      </c>
    </row>
    <row r="341" spans="1:12" x14ac:dyDescent="0.25">
      <c r="A341" s="274" t="s">
        <v>587</v>
      </c>
      <c r="B341" s="274" t="s">
        <v>588</v>
      </c>
      <c r="C341" s="274" t="s">
        <v>589</v>
      </c>
      <c r="D341" s="274" t="s">
        <v>603</v>
      </c>
      <c r="E341" s="274">
        <v>2</v>
      </c>
      <c r="F341" s="274">
        <v>1972</v>
      </c>
      <c r="G341" s="277">
        <v>20324</v>
      </c>
      <c r="H341" s="277">
        <v>49100.65</v>
      </c>
      <c r="I341" s="277">
        <f>INDEX(HWI!$F$6:$I$131,MATCH(F341,HWI!$A$6:$A$131,0),MATCH(D341,HWI!$F$5:$I$5,0))</f>
        <v>17.587628865979383</v>
      </c>
      <c r="J341" s="277">
        <f t="shared" si="10"/>
        <v>863564.00927835063</v>
      </c>
      <c r="L341" s="277">
        <f t="shared" si="11"/>
        <v>42.489864656482517</v>
      </c>
    </row>
    <row r="342" spans="1:12" x14ac:dyDescent="0.25">
      <c r="A342" s="274" t="s">
        <v>587</v>
      </c>
      <c r="B342" s="274" t="s">
        <v>588</v>
      </c>
      <c r="C342" s="274" t="s">
        <v>589</v>
      </c>
      <c r="D342" s="274" t="s">
        <v>603</v>
      </c>
      <c r="E342" s="274">
        <v>2</v>
      </c>
      <c r="F342" s="274">
        <v>1973</v>
      </c>
      <c r="G342" s="277">
        <v>3600</v>
      </c>
      <c r="H342" s="277">
        <v>10018.36</v>
      </c>
      <c r="I342" s="277">
        <f>INDEX(HWI!$F$6:$I$131,MATCH(F342,HWI!$A$6:$A$131,0),MATCH(D342,HWI!$F$5:$I$5,0))</f>
        <v>17.059999999999999</v>
      </c>
      <c r="J342" s="277">
        <f t="shared" si="10"/>
        <v>170913.22159999999</v>
      </c>
      <c r="L342" s="277">
        <f t="shared" si="11"/>
        <v>47.475894888888888</v>
      </c>
    </row>
    <row r="343" spans="1:12" x14ac:dyDescent="0.25">
      <c r="A343" s="274" t="s">
        <v>587</v>
      </c>
      <c r="B343" s="274" t="s">
        <v>588</v>
      </c>
      <c r="C343" s="274" t="s">
        <v>589</v>
      </c>
      <c r="D343" s="274" t="s">
        <v>603</v>
      </c>
      <c r="E343" s="274">
        <v>2</v>
      </c>
      <c r="F343" s="274">
        <v>1974</v>
      </c>
      <c r="G343" s="277">
        <v>57175</v>
      </c>
      <c r="H343" s="277">
        <v>47181.020000000004</v>
      </c>
      <c r="I343" s="277">
        <f>INDEX(HWI!$F$6:$I$131,MATCH(F343,HWI!$A$6:$A$131,0),MATCH(D343,HWI!$F$5:$I$5,0))</f>
        <v>14.964912280701755</v>
      </c>
      <c r="J343" s="277">
        <f t="shared" si="10"/>
        <v>706059.82561403513</v>
      </c>
      <c r="L343" s="277">
        <f t="shared" si="11"/>
        <v>12.349100579169832</v>
      </c>
    </row>
    <row r="344" spans="1:12" x14ac:dyDescent="0.25">
      <c r="A344" s="274" t="s">
        <v>587</v>
      </c>
      <c r="B344" s="274" t="s">
        <v>588</v>
      </c>
      <c r="C344" s="274" t="s">
        <v>589</v>
      </c>
      <c r="D344" s="274" t="s">
        <v>603</v>
      </c>
      <c r="E344" s="274">
        <v>2</v>
      </c>
      <c r="F344" s="274">
        <v>1975</v>
      </c>
      <c r="G344" s="277">
        <v>1579</v>
      </c>
      <c r="H344" s="277">
        <v>6748.68</v>
      </c>
      <c r="I344" s="277">
        <f>INDEX(HWI!$F$6:$I$131,MATCH(F344,HWI!$A$6:$A$131,0),MATCH(D344,HWI!$F$5:$I$5,0))</f>
        <v>13.53968253968254</v>
      </c>
      <c r="J344" s="277">
        <f t="shared" si="10"/>
        <v>91374.984761904765</v>
      </c>
      <c r="L344" s="277">
        <f t="shared" si="11"/>
        <v>57.868894719382375</v>
      </c>
    </row>
    <row r="345" spans="1:12" x14ac:dyDescent="0.25">
      <c r="A345" s="274" t="s">
        <v>587</v>
      </c>
      <c r="B345" s="274" t="s">
        <v>588</v>
      </c>
      <c r="C345" s="274" t="s">
        <v>589</v>
      </c>
      <c r="D345" s="274" t="s">
        <v>603</v>
      </c>
      <c r="E345" s="274">
        <v>2</v>
      </c>
      <c r="F345" s="274">
        <v>1976</v>
      </c>
      <c r="G345" s="277">
        <v>6364</v>
      </c>
      <c r="H345" s="277">
        <v>22068.38</v>
      </c>
      <c r="I345" s="277">
        <f>INDEX(HWI!$F$6:$I$131,MATCH(F345,HWI!$A$6:$A$131,0),MATCH(D345,HWI!$F$5:$I$5,0))</f>
        <v>12.544117647058824</v>
      </c>
      <c r="J345" s="277">
        <f t="shared" si="10"/>
        <v>276828.35500000004</v>
      </c>
      <c r="L345" s="277">
        <f t="shared" si="11"/>
        <v>43.499112979258335</v>
      </c>
    </row>
    <row r="346" spans="1:12" x14ac:dyDescent="0.25">
      <c r="A346" s="274" t="s">
        <v>587</v>
      </c>
      <c r="B346" s="274" t="s">
        <v>588</v>
      </c>
      <c r="C346" s="274" t="s">
        <v>589</v>
      </c>
      <c r="D346" s="274" t="s">
        <v>603</v>
      </c>
      <c r="E346" s="274">
        <v>2</v>
      </c>
      <c r="F346" s="274">
        <v>1977</v>
      </c>
      <c r="G346" s="277">
        <v>4777</v>
      </c>
      <c r="H346" s="277">
        <v>16670.72</v>
      </c>
      <c r="I346" s="277">
        <f>INDEX(HWI!$F$6:$I$131,MATCH(F346,HWI!$A$6:$A$131,0),MATCH(D346,HWI!$F$5:$I$5,0))</f>
        <v>11.605442176870747</v>
      </c>
      <c r="J346" s="277">
        <f t="shared" si="10"/>
        <v>193471.07700680272</v>
      </c>
      <c r="L346" s="277">
        <f t="shared" si="11"/>
        <v>40.500539461336139</v>
      </c>
    </row>
    <row r="347" spans="1:12" x14ac:dyDescent="0.25">
      <c r="A347" s="274" t="s">
        <v>587</v>
      </c>
      <c r="B347" s="274" t="s">
        <v>588</v>
      </c>
      <c r="C347" s="274" t="s">
        <v>589</v>
      </c>
      <c r="D347" s="274" t="s">
        <v>603</v>
      </c>
      <c r="E347" s="274">
        <v>2</v>
      </c>
      <c r="F347" s="274">
        <v>1978</v>
      </c>
      <c r="G347" s="277">
        <v>2037</v>
      </c>
      <c r="H347" s="277">
        <v>8062.21</v>
      </c>
      <c r="I347" s="277">
        <f>INDEX(HWI!$F$6:$I$131,MATCH(F347,HWI!$A$6:$A$131,0),MATCH(D347,HWI!$F$5:$I$5,0))</f>
        <v>10.6625</v>
      </c>
      <c r="J347" s="277">
        <f t="shared" si="10"/>
        <v>85963.314125000004</v>
      </c>
      <c r="L347" s="277">
        <f t="shared" si="11"/>
        <v>42.200939678448698</v>
      </c>
    </row>
    <row r="348" spans="1:12" x14ac:dyDescent="0.25">
      <c r="A348" s="274" t="s">
        <v>587</v>
      </c>
      <c r="B348" s="274" t="s">
        <v>588</v>
      </c>
      <c r="C348" s="274" t="s">
        <v>589</v>
      </c>
      <c r="D348" s="274" t="s">
        <v>603</v>
      </c>
      <c r="E348" s="274">
        <v>2</v>
      </c>
      <c r="F348" s="274">
        <v>1979</v>
      </c>
      <c r="G348" s="277">
        <v>2991</v>
      </c>
      <c r="H348" s="277">
        <v>8044.9000000000005</v>
      </c>
      <c r="I348" s="277">
        <f>INDEX(HWI!$F$6:$I$131,MATCH(F348,HWI!$A$6:$A$131,0),MATCH(D348,HWI!$F$5:$I$5,0))</f>
        <v>9.8612716763005785</v>
      </c>
      <c r="J348" s="277">
        <f t="shared" si="10"/>
        <v>79332.944508670524</v>
      </c>
      <c r="L348" s="277">
        <f t="shared" si="11"/>
        <v>26.523886495710641</v>
      </c>
    </row>
    <row r="349" spans="1:12" x14ac:dyDescent="0.25">
      <c r="A349" s="274" t="s">
        <v>587</v>
      </c>
      <c r="B349" s="274" t="s">
        <v>588</v>
      </c>
      <c r="C349" s="274" t="s">
        <v>589</v>
      </c>
      <c r="D349" s="274" t="s">
        <v>603</v>
      </c>
      <c r="E349" s="274">
        <v>2</v>
      </c>
      <c r="F349" s="274">
        <v>1980</v>
      </c>
      <c r="G349" s="277">
        <v>808</v>
      </c>
      <c r="H349" s="277">
        <v>9183.35</v>
      </c>
      <c r="I349" s="277">
        <f>INDEX(HWI!$F$6:$I$131,MATCH(F349,HWI!$A$6:$A$131,0),MATCH(D349,HWI!$F$5:$I$5,0))</f>
        <v>9.172043010752688</v>
      </c>
      <c r="J349" s="277">
        <f t="shared" si="10"/>
        <v>84230.081182795708</v>
      </c>
      <c r="L349" s="277">
        <f t="shared" si="11"/>
        <v>104.24514997870756</v>
      </c>
    </row>
    <row r="350" spans="1:12" x14ac:dyDescent="0.25">
      <c r="A350" s="274" t="s">
        <v>587</v>
      </c>
      <c r="B350" s="274" t="s">
        <v>588</v>
      </c>
      <c r="C350" s="274" t="s">
        <v>589</v>
      </c>
      <c r="D350" s="274" t="s">
        <v>603</v>
      </c>
      <c r="E350" s="274">
        <v>2</v>
      </c>
      <c r="F350" s="274">
        <v>1981</v>
      </c>
      <c r="G350" s="277">
        <v>97</v>
      </c>
      <c r="H350" s="277">
        <v>9640.130000000001</v>
      </c>
      <c r="I350" s="277">
        <f>INDEX(HWI!$F$6:$I$131,MATCH(F350,HWI!$A$6:$A$131,0),MATCH(D350,HWI!$F$5:$I$5,0))</f>
        <v>8.3219512195121954</v>
      </c>
      <c r="J350" s="277">
        <f t="shared" si="10"/>
        <v>80224.691609756104</v>
      </c>
      <c r="L350" s="277">
        <f t="shared" si="11"/>
        <v>827.05867638923814</v>
      </c>
    </row>
    <row r="351" spans="1:12" x14ac:dyDescent="0.25">
      <c r="A351" s="274" t="s">
        <v>587</v>
      </c>
      <c r="B351" s="274" t="s">
        <v>588</v>
      </c>
      <c r="C351" s="274" t="s">
        <v>589</v>
      </c>
      <c r="D351" s="274" t="s">
        <v>603</v>
      </c>
      <c r="E351" s="274">
        <v>2</v>
      </c>
      <c r="F351" s="274">
        <v>1982</v>
      </c>
      <c r="G351" s="277">
        <v>751</v>
      </c>
      <c r="H351" s="277">
        <v>12751.26</v>
      </c>
      <c r="I351" s="277">
        <f>INDEX(HWI!$F$6:$I$131,MATCH(F351,HWI!$A$6:$A$131,0),MATCH(D351,HWI!$F$5:$I$5,0))</f>
        <v>7.6502242152466371</v>
      </c>
      <c r="J351" s="277">
        <f t="shared" si="10"/>
        <v>97549.998026905829</v>
      </c>
      <c r="L351" s="277">
        <f t="shared" si="11"/>
        <v>129.89347273888924</v>
      </c>
    </row>
    <row r="352" spans="1:12" x14ac:dyDescent="0.25">
      <c r="A352" s="274" t="s">
        <v>587</v>
      </c>
      <c r="B352" s="274" t="s">
        <v>588</v>
      </c>
      <c r="C352" s="274" t="s">
        <v>589</v>
      </c>
      <c r="D352" s="274" t="s">
        <v>603</v>
      </c>
      <c r="E352" s="274">
        <v>2</v>
      </c>
      <c r="F352" s="274">
        <v>1983</v>
      </c>
      <c r="G352" s="277">
        <v>334</v>
      </c>
      <c r="H352" s="277">
        <v>3313.39</v>
      </c>
      <c r="I352" s="277">
        <f>INDEX(HWI!$F$6:$I$131,MATCH(F352,HWI!$A$6:$A$131,0),MATCH(D352,HWI!$F$5:$I$5,0))</f>
        <v>7.3534482758620694</v>
      </c>
      <c r="J352" s="277">
        <f t="shared" si="10"/>
        <v>24364.841982758622</v>
      </c>
      <c r="L352" s="277">
        <f t="shared" si="11"/>
        <v>72.948628690894083</v>
      </c>
    </row>
    <row r="353" spans="1:12" x14ac:dyDescent="0.25">
      <c r="A353" s="274" t="s">
        <v>587</v>
      </c>
      <c r="B353" s="274" t="s">
        <v>588</v>
      </c>
      <c r="C353" s="274" t="s">
        <v>589</v>
      </c>
      <c r="D353" s="274" t="s">
        <v>603</v>
      </c>
      <c r="E353" s="274">
        <v>2</v>
      </c>
      <c r="F353" s="274">
        <v>1984</v>
      </c>
      <c r="G353" s="277">
        <v>481</v>
      </c>
      <c r="H353" s="277">
        <v>8077.95</v>
      </c>
      <c r="I353" s="277">
        <f>INDEX(HWI!$F$6:$I$131,MATCH(F353,HWI!$A$6:$A$131,0),MATCH(D353,HWI!$F$5:$I$5,0))</f>
        <v>7.0205761316872426</v>
      </c>
      <c r="J353" s="277">
        <f t="shared" si="10"/>
        <v>56711.862962962958</v>
      </c>
      <c r="L353" s="277">
        <f t="shared" si="11"/>
        <v>117.90408100408099</v>
      </c>
    </row>
    <row r="354" spans="1:12" x14ac:dyDescent="0.25">
      <c r="A354" s="274" t="s">
        <v>587</v>
      </c>
      <c r="B354" s="274" t="s">
        <v>588</v>
      </c>
      <c r="C354" s="274" t="s">
        <v>589</v>
      </c>
      <c r="D354" s="274" t="s">
        <v>603</v>
      </c>
      <c r="E354" s="274">
        <v>2</v>
      </c>
      <c r="F354" s="274">
        <v>1985</v>
      </c>
      <c r="G354" s="277">
        <v>969</v>
      </c>
      <c r="H354" s="277">
        <v>67483.149999999994</v>
      </c>
      <c r="I354" s="277">
        <f>INDEX(HWI!$F$6:$I$131,MATCH(F354,HWI!$A$6:$A$131,0),MATCH(D354,HWI!$F$5:$I$5,0))</f>
        <v>6.9918032786885247</v>
      </c>
      <c r="J354" s="277">
        <f t="shared" si="10"/>
        <v>471828.90942622948</v>
      </c>
      <c r="L354" s="277">
        <f t="shared" si="11"/>
        <v>486.92353913955571</v>
      </c>
    </row>
    <row r="355" spans="1:12" x14ac:dyDescent="0.25">
      <c r="A355" s="274" t="s">
        <v>587</v>
      </c>
      <c r="B355" s="274" t="s">
        <v>588</v>
      </c>
      <c r="C355" s="274" t="s">
        <v>589</v>
      </c>
      <c r="D355" s="274" t="s">
        <v>603</v>
      </c>
      <c r="E355" s="274">
        <v>2</v>
      </c>
      <c r="F355" s="274">
        <v>1986</v>
      </c>
      <c r="G355" s="277">
        <v>784</v>
      </c>
      <c r="H355" s="277">
        <v>25002.850000000002</v>
      </c>
      <c r="I355" s="277">
        <f>INDEX(HWI!$F$6:$I$131,MATCH(F355,HWI!$A$6:$A$131,0),MATCH(D355,HWI!$F$5:$I$5,0))</f>
        <v>7.1680672268907566</v>
      </c>
      <c r="J355" s="277">
        <f t="shared" si="10"/>
        <v>179222.10966386556</v>
      </c>
      <c r="L355" s="277">
        <f t="shared" si="11"/>
        <v>228.5996296732979</v>
      </c>
    </row>
    <row r="356" spans="1:12" x14ac:dyDescent="0.25">
      <c r="A356" s="274" t="s">
        <v>587</v>
      </c>
      <c r="B356" s="274" t="s">
        <v>588</v>
      </c>
      <c r="C356" s="274" t="s">
        <v>589</v>
      </c>
      <c r="D356" s="274" t="s">
        <v>603</v>
      </c>
      <c r="E356" s="274">
        <v>2</v>
      </c>
      <c r="F356" s="274">
        <v>1987</v>
      </c>
      <c r="G356" s="277">
        <v>5244</v>
      </c>
      <c r="H356" s="277">
        <v>69067.210000000006</v>
      </c>
      <c r="I356" s="277">
        <f>INDEX(HWI!$F$6:$I$131,MATCH(F356,HWI!$A$6:$A$131,0),MATCH(D356,HWI!$F$5:$I$5,0))</f>
        <v>6.963265306122449</v>
      </c>
      <c r="J356" s="277">
        <f t="shared" si="10"/>
        <v>480933.30718367349</v>
      </c>
      <c r="L356" s="277">
        <f t="shared" si="11"/>
        <v>91.711156976291662</v>
      </c>
    </row>
    <row r="357" spans="1:12" x14ac:dyDescent="0.25">
      <c r="A357" s="274" t="s">
        <v>587</v>
      </c>
      <c r="B357" s="274" t="s">
        <v>588</v>
      </c>
      <c r="C357" s="274" t="s">
        <v>589</v>
      </c>
      <c r="D357" s="274" t="s">
        <v>603</v>
      </c>
      <c r="E357" s="274">
        <v>2</v>
      </c>
      <c r="F357" s="274">
        <v>1988</v>
      </c>
      <c r="G357" s="277">
        <v>58</v>
      </c>
      <c r="H357" s="277">
        <v>15706.59</v>
      </c>
      <c r="I357" s="277">
        <f>INDEX(HWI!$F$6:$I$131,MATCH(F357,HWI!$A$6:$A$131,0),MATCH(D357,HWI!$F$5:$I$5,0))</f>
        <v>6.4316682375117811</v>
      </c>
      <c r="J357" s="277">
        <f t="shared" si="10"/>
        <v>101019.57602262017</v>
      </c>
      <c r="L357" s="277">
        <f t="shared" si="11"/>
        <v>1741.7168279762097</v>
      </c>
    </row>
    <row r="358" spans="1:12" x14ac:dyDescent="0.25">
      <c r="A358" s="274" t="s">
        <v>587</v>
      </c>
      <c r="B358" s="274" t="s">
        <v>588</v>
      </c>
      <c r="C358" s="274" t="s">
        <v>589</v>
      </c>
      <c r="D358" s="274" t="s">
        <v>603</v>
      </c>
      <c r="E358" s="274">
        <v>2</v>
      </c>
      <c r="F358" s="274">
        <v>1989</v>
      </c>
      <c r="G358" s="277">
        <v>35527</v>
      </c>
      <c r="H358" s="277">
        <v>128412.41</v>
      </c>
      <c r="I358" s="277">
        <f>INDEX(HWI!$F$6:$I$131,MATCH(F358,HWI!$A$6:$A$131,0),MATCH(D358,HWI!$F$5:$I$5,0))</f>
        <v>6.0335985853227232</v>
      </c>
      <c r="J358" s="277">
        <f t="shared" si="10"/>
        <v>774788.93531388149</v>
      </c>
      <c r="L358" s="277">
        <f t="shared" si="11"/>
        <v>21.808453720096871</v>
      </c>
    </row>
    <row r="359" spans="1:12" x14ac:dyDescent="0.25">
      <c r="A359" s="274" t="s">
        <v>587</v>
      </c>
      <c r="B359" s="274" t="s">
        <v>588</v>
      </c>
      <c r="C359" s="274" t="s">
        <v>589</v>
      </c>
      <c r="D359" s="274" t="s">
        <v>603</v>
      </c>
      <c r="E359" s="274">
        <v>2</v>
      </c>
      <c r="F359" s="274">
        <v>1990</v>
      </c>
      <c r="G359" s="277">
        <v>1584</v>
      </c>
      <c r="H359" s="277">
        <v>85325.47</v>
      </c>
      <c r="I359" s="277">
        <f>INDEX(HWI!$F$6:$I$131,MATCH(F359,HWI!$A$6:$A$131,0),MATCH(D359,HWI!$F$5:$I$5,0))</f>
        <v>5.8827586206896552</v>
      </c>
      <c r="J359" s="277">
        <f t="shared" si="10"/>
        <v>501949.14420689654</v>
      </c>
      <c r="L359" s="277">
        <f t="shared" si="11"/>
        <v>316.88708598920238</v>
      </c>
    </row>
    <row r="360" spans="1:12" x14ac:dyDescent="0.25">
      <c r="A360" s="274" t="s">
        <v>587</v>
      </c>
      <c r="B360" s="274" t="s">
        <v>588</v>
      </c>
      <c r="C360" s="274" t="s">
        <v>589</v>
      </c>
      <c r="D360" s="274" t="s">
        <v>603</v>
      </c>
      <c r="E360" s="274">
        <v>2</v>
      </c>
      <c r="F360" s="274">
        <v>1991</v>
      </c>
      <c r="G360" s="277">
        <v>217</v>
      </c>
      <c r="H360" s="277">
        <v>13612.86</v>
      </c>
      <c r="I360" s="277">
        <f>INDEX(HWI!$F$6:$I$131,MATCH(F360,HWI!$A$6:$A$131,0),MATCH(D360,HWI!$F$5:$I$5,0))</f>
        <v>5.7009189640768589</v>
      </c>
      <c r="J360" s="277">
        <f t="shared" si="10"/>
        <v>77605.811729323308</v>
      </c>
      <c r="L360" s="277">
        <f t="shared" si="11"/>
        <v>357.63046879872491</v>
      </c>
    </row>
    <row r="361" spans="1:12" x14ac:dyDescent="0.25">
      <c r="A361" s="274" t="s">
        <v>587</v>
      </c>
      <c r="B361" s="274" t="s">
        <v>588</v>
      </c>
      <c r="C361" s="274" t="s">
        <v>589</v>
      </c>
      <c r="D361" s="274" t="s">
        <v>603</v>
      </c>
      <c r="E361" s="274">
        <v>2</v>
      </c>
      <c r="F361" s="274">
        <v>1992</v>
      </c>
      <c r="G361" s="277">
        <v>548</v>
      </c>
      <c r="H361" s="277">
        <v>58450.33</v>
      </c>
      <c r="I361" s="277">
        <f>INDEX(HWI!$F$6:$I$131,MATCH(F361,HWI!$A$6:$A$131,0),MATCH(D361,HWI!$F$5:$I$5,0))</f>
        <v>5.5479674796747966</v>
      </c>
      <c r="J361" s="277">
        <f t="shared" si="10"/>
        <v>324280.53001626016</v>
      </c>
      <c r="L361" s="277">
        <f t="shared" si="11"/>
        <v>591.75279200047476</v>
      </c>
    </row>
    <row r="362" spans="1:12" x14ac:dyDescent="0.25">
      <c r="A362" s="274" t="s">
        <v>587</v>
      </c>
      <c r="B362" s="274" t="s">
        <v>588</v>
      </c>
      <c r="C362" s="274" t="s">
        <v>589</v>
      </c>
      <c r="D362" s="274" t="s">
        <v>603</v>
      </c>
      <c r="E362" s="274">
        <v>2</v>
      </c>
      <c r="F362" s="274">
        <v>1993</v>
      </c>
      <c r="G362" s="277">
        <v>89</v>
      </c>
      <c r="H362" s="277">
        <v>39513.96</v>
      </c>
      <c r="I362" s="277">
        <f>INDEX(HWI!$F$6:$I$131,MATCH(F362,HWI!$A$6:$A$131,0),MATCH(D362,HWI!$F$5:$I$5,0))</f>
        <v>5.3774625689519304</v>
      </c>
      <c r="J362" s="277">
        <f t="shared" si="10"/>
        <v>212484.84085106381</v>
      </c>
      <c r="L362" s="277">
        <f t="shared" si="11"/>
        <v>2387.4701219220651</v>
      </c>
    </row>
    <row r="363" spans="1:12" x14ac:dyDescent="0.25">
      <c r="A363" s="274" t="s">
        <v>587</v>
      </c>
      <c r="B363" s="274" t="s">
        <v>588</v>
      </c>
      <c r="C363" s="274" t="s">
        <v>589</v>
      </c>
      <c r="D363" s="274" t="s">
        <v>603</v>
      </c>
      <c r="E363" s="274">
        <v>2</v>
      </c>
      <c r="F363" s="274">
        <v>1994</v>
      </c>
      <c r="G363" s="277">
        <v>38</v>
      </c>
      <c r="H363" s="277">
        <v>3790.09</v>
      </c>
      <c r="I363" s="277">
        <f>INDEX(HWI!$F$6:$I$131,MATCH(F363,HWI!$A$6:$A$131,0),MATCH(D363,HWI!$F$5:$I$5,0))</f>
        <v>5.0623145400593472</v>
      </c>
      <c r="J363" s="277">
        <f t="shared" si="10"/>
        <v>19186.627715133531</v>
      </c>
      <c r="L363" s="277">
        <f t="shared" si="11"/>
        <v>504.91125566140869</v>
      </c>
    </row>
    <row r="364" spans="1:12" x14ac:dyDescent="0.25">
      <c r="A364" s="274" t="s">
        <v>587</v>
      </c>
      <c r="B364" s="274" t="s">
        <v>588</v>
      </c>
      <c r="C364" s="274" t="s">
        <v>589</v>
      </c>
      <c r="D364" s="274" t="s">
        <v>603</v>
      </c>
      <c r="E364" s="274">
        <v>2</v>
      </c>
      <c r="F364" s="274">
        <v>1995</v>
      </c>
      <c r="G364" s="277">
        <v>367</v>
      </c>
      <c r="H364" s="277">
        <v>223408.55000000002</v>
      </c>
      <c r="I364" s="277">
        <f>INDEX(HWI!$F$6:$I$131,MATCH(F364,HWI!$A$6:$A$131,0),MATCH(D364,HWI!$F$5:$I$5,0))</f>
        <v>4.9342010122921183</v>
      </c>
      <c r="J364" s="277">
        <f t="shared" si="10"/>
        <v>1102342.6935647144</v>
      </c>
      <c r="L364" s="277">
        <f t="shared" si="11"/>
        <v>3003.6585655714289</v>
      </c>
    </row>
    <row r="365" spans="1:12" x14ac:dyDescent="0.25">
      <c r="A365" s="274" t="s">
        <v>587</v>
      </c>
      <c r="B365" s="274" t="s">
        <v>588</v>
      </c>
      <c r="C365" s="274" t="s">
        <v>589</v>
      </c>
      <c r="D365" s="274" t="s">
        <v>603</v>
      </c>
      <c r="E365" s="274">
        <v>2</v>
      </c>
      <c r="F365" s="274">
        <v>1996</v>
      </c>
      <c r="G365" s="277">
        <v>903</v>
      </c>
      <c r="H365" s="277">
        <v>22940.16</v>
      </c>
      <c r="I365" s="277">
        <f>INDEX(HWI!$F$6:$I$131,MATCH(F365,HWI!$A$6:$A$131,0),MATCH(D365,HWI!$F$5:$I$5,0))</f>
        <v>4.8847530422333572</v>
      </c>
      <c r="J365" s="277">
        <f t="shared" si="10"/>
        <v>112057.01634931997</v>
      </c>
      <c r="L365" s="277">
        <f t="shared" si="11"/>
        <v>124.09414878108524</v>
      </c>
    </row>
    <row r="366" spans="1:12" x14ac:dyDescent="0.25">
      <c r="A366" s="274" t="s">
        <v>587</v>
      </c>
      <c r="B366" s="274" t="s">
        <v>588</v>
      </c>
      <c r="C366" s="274" t="s">
        <v>589</v>
      </c>
      <c r="D366" s="274" t="s">
        <v>603</v>
      </c>
      <c r="E366" s="274">
        <v>2</v>
      </c>
      <c r="F366" s="274">
        <v>1997</v>
      </c>
      <c r="G366" s="277">
        <v>2127</v>
      </c>
      <c r="H366" s="277">
        <v>59242.080000000002</v>
      </c>
      <c r="I366" s="277">
        <f>INDEX(HWI!$F$6:$I$131,MATCH(F366,HWI!$A$6:$A$131,0),MATCH(D366,HWI!$F$5:$I$5,0))</f>
        <v>4.7454798331015295</v>
      </c>
      <c r="J366" s="277">
        <f t="shared" si="10"/>
        <v>281132.09591098747</v>
      </c>
      <c r="L366" s="277">
        <f t="shared" si="11"/>
        <v>132.17305872636928</v>
      </c>
    </row>
    <row r="367" spans="1:12" x14ac:dyDescent="0.25">
      <c r="A367" s="274" t="s">
        <v>587</v>
      </c>
      <c r="B367" s="274" t="s">
        <v>588</v>
      </c>
      <c r="C367" s="274" t="s">
        <v>589</v>
      </c>
      <c r="D367" s="274" t="s">
        <v>603</v>
      </c>
      <c r="E367" s="274">
        <v>2</v>
      </c>
      <c r="F367" s="274">
        <v>1998</v>
      </c>
      <c r="G367" s="277">
        <v>4127</v>
      </c>
      <c r="H367" s="277">
        <v>114410.11</v>
      </c>
      <c r="I367" s="277">
        <f>INDEX(HWI!$F$6:$I$131,MATCH(F367,HWI!$A$6:$A$131,0),MATCH(D367,HWI!$F$5:$I$5,0))</f>
        <v>4.6580204778156995</v>
      </c>
      <c r="J367" s="277">
        <f t="shared" si="10"/>
        <v>532924.63524914673</v>
      </c>
      <c r="L367" s="277">
        <f t="shared" si="11"/>
        <v>129.13124188251678</v>
      </c>
    </row>
    <row r="368" spans="1:12" x14ac:dyDescent="0.25">
      <c r="A368" s="274" t="s">
        <v>587</v>
      </c>
      <c r="B368" s="274" t="s">
        <v>588</v>
      </c>
      <c r="C368" s="274" t="s">
        <v>589</v>
      </c>
      <c r="D368" s="274" t="s">
        <v>603</v>
      </c>
      <c r="E368" s="274">
        <v>2</v>
      </c>
      <c r="F368" s="274">
        <v>1999</v>
      </c>
      <c r="G368" s="277">
        <v>1057</v>
      </c>
      <c r="H368" s="277">
        <v>25107.61</v>
      </c>
      <c r="I368" s="277">
        <f>INDEX(HWI!$F$6:$I$131,MATCH(F368,HWI!$A$6:$A$131,0),MATCH(D368,HWI!$F$5:$I$5,0))</f>
        <v>4.5251989389920428</v>
      </c>
      <c r="J368" s="277">
        <f t="shared" si="10"/>
        <v>113616.930132626</v>
      </c>
      <c r="L368" s="277">
        <f t="shared" si="11"/>
        <v>107.49000012547398</v>
      </c>
    </row>
    <row r="369" spans="1:12" x14ac:dyDescent="0.25">
      <c r="A369" s="274" t="s">
        <v>587</v>
      </c>
      <c r="B369" s="274" t="s">
        <v>588</v>
      </c>
      <c r="C369" s="274" t="s">
        <v>589</v>
      </c>
      <c r="D369" s="274" t="s">
        <v>603</v>
      </c>
      <c r="E369" s="274">
        <v>2</v>
      </c>
      <c r="F369" s="274">
        <v>2000</v>
      </c>
      <c r="G369" s="277">
        <v>82</v>
      </c>
      <c r="H369" s="277">
        <v>4517.49</v>
      </c>
      <c r="I369" s="277">
        <f>INDEX(HWI!$F$6:$I$131,MATCH(F369,HWI!$A$6:$A$131,0),MATCH(D369,HWI!$F$5:$I$5,0))</f>
        <v>4.308080808080808</v>
      </c>
      <c r="J369" s="277">
        <f t="shared" si="10"/>
        <v>19461.711969696968</v>
      </c>
      <c r="L369" s="277">
        <f t="shared" si="11"/>
        <v>237.33795084996302</v>
      </c>
    </row>
    <row r="370" spans="1:12" x14ac:dyDescent="0.25">
      <c r="A370" s="274" t="s">
        <v>587</v>
      </c>
      <c r="B370" s="274" t="s">
        <v>588</v>
      </c>
      <c r="C370" s="274" t="s">
        <v>589</v>
      </c>
      <c r="D370" s="274" t="s">
        <v>603</v>
      </c>
      <c r="E370" s="274">
        <v>2</v>
      </c>
      <c r="F370" s="274">
        <v>2001</v>
      </c>
      <c r="G370" s="277">
        <v>12</v>
      </c>
      <c r="H370" s="277">
        <v>2348.5700000000002</v>
      </c>
      <c r="I370" s="277">
        <f>INDEX(HWI!$F$6:$I$131,MATCH(F370,HWI!$A$6:$A$131,0),MATCH(D370,HWI!$F$5:$I$5,0))</f>
        <v>4.217552533992583</v>
      </c>
      <c r="J370" s="277">
        <f t="shared" si="10"/>
        <v>9905.2173547589609</v>
      </c>
      <c r="L370" s="277">
        <f t="shared" si="11"/>
        <v>825.43477956324671</v>
      </c>
    </row>
    <row r="371" spans="1:12" x14ac:dyDescent="0.25">
      <c r="A371" s="274" t="s">
        <v>587</v>
      </c>
      <c r="B371" s="274" t="s">
        <v>588</v>
      </c>
      <c r="C371" s="274" t="s">
        <v>589</v>
      </c>
      <c r="D371" s="274" t="s">
        <v>603</v>
      </c>
      <c r="E371" s="274">
        <v>2</v>
      </c>
      <c r="F371" s="274">
        <v>2002</v>
      </c>
      <c r="G371" s="277">
        <v>946</v>
      </c>
      <c r="H371" s="277">
        <v>4581.1500000000005</v>
      </c>
      <c r="I371" s="277">
        <f>INDEX(HWI!$F$6:$I$131,MATCH(F371,HWI!$A$6:$A$131,0),MATCH(D371,HWI!$F$5:$I$5,0))</f>
        <v>4.1508515815085154</v>
      </c>
      <c r="J371" s="277">
        <f t="shared" si="10"/>
        <v>19015.673722627736</v>
      </c>
      <c r="L371" s="277">
        <f t="shared" si="11"/>
        <v>20.101135013348557</v>
      </c>
    </row>
    <row r="372" spans="1:12" x14ac:dyDescent="0.25">
      <c r="A372" s="274" t="s">
        <v>587</v>
      </c>
      <c r="B372" s="274" t="s">
        <v>588</v>
      </c>
      <c r="C372" s="274" t="s">
        <v>589</v>
      </c>
      <c r="D372" s="274" t="s">
        <v>603</v>
      </c>
      <c r="E372" s="274">
        <v>2</v>
      </c>
      <c r="F372" s="274">
        <v>2003</v>
      </c>
      <c r="G372" s="277">
        <v>508</v>
      </c>
      <c r="H372" s="277">
        <v>10881.7</v>
      </c>
      <c r="I372" s="277">
        <f>INDEX(HWI!$F$6:$I$131,MATCH(F372,HWI!$A$6:$A$131,0),MATCH(D372,HWI!$F$5:$I$5,0))</f>
        <v>4.0023460410557181</v>
      </c>
      <c r="J372" s="277">
        <f t="shared" si="10"/>
        <v>43552.328914956008</v>
      </c>
      <c r="L372" s="277">
        <f t="shared" si="11"/>
        <v>85.732930934952776</v>
      </c>
    </row>
    <row r="373" spans="1:12" x14ac:dyDescent="0.25">
      <c r="A373" s="274" t="s">
        <v>587</v>
      </c>
      <c r="B373" s="274" t="s">
        <v>588</v>
      </c>
      <c r="C373" s="274" t="s">
        <v>589</v>
      </c>
      <c r="D373" s="274" t="s">
        <v>603</v>
      </c>
      <c r="E373" s="274">
        <v>2</v>
      </c>
      <c r="F373" s="274">
        <v>2004</v>
      </c>
      <c r="G373" s="277">
        <v>54</v>
      </c>
      <c r="H373" s="277">
        <v>2838.14</v>
      </c>
      <c r="I373" s="277">
        <f>INDEX(HWI!$F$6:$I$131,MATCH(F373,HWI!$A$6:$A$131,0),MATCH(D373,HWI!$F$5:$I$5,0))</f>
        <v>3.3748763600395648</v>
      </c>
      <c r="J373" s="277">
        <f t="shared" si="10"/>
        <v>9578.3715924826902</v>
      </c>
      <c r="L373" s="277">
        <f t="shared" si="11"/>
        <v>177.37725171264242</v>
      </c>
    </row>
    <row r="374" spans="1:12" x14ac:dyDescent="0.25">
      <c r="A374" s="274" t="s">
        <v>587</v>
      </c>
      <c r="B374" s="274" t="s">
        <v>588</v>
      </c>
      <c r="C374" s="274" t="s">
        <v>589</v>
      </c>
      <c r="D374" s="274" t="s">
        <v>603</v>
      </c>
      <c r="E374" s="274">
        <v>2</v>
      </c>
      <c r="F374" s="274">
        <v>2005</v>
      </c>
      <c r="G374" s="277">
        <v>566</v>
      </c>
      <c r="H374" s="277">
        <v>27859.279999999999</v>
      </c>
      <c r="I374" s="277">
        <f>INDEX(HWI!$F$6:$I$131,MATCH(F374,HWI!$A$6:$A$131,0),MATCH(D374,HWI!$F$5:$I$5,0))</f>
        <v>2.8445185493955814</v>
      </c>
      <c r="J374" s="277">
        <f t="shared" si="10"/>
        <v>79246.23873280533</v>
      </c>
      <c r="L374" s="277">
        <f t="shared" si="11"/>
        <v>140.01102249612248</v>
      </c>
    </row>
    <row r="375" spans="1:12" x14ac:dyDescent="0.25">
      <c r="A375" s="274" t="s">
        <v>587</v>
      </c>
      <c r="B375" s="274" t="s">
        <v>588</v>
      </c>
      <c r="C375" s="274" t="s">
        <v>589</v>
      </c>
      <c r="D375" s="274" t="s">
        <v>603</v>
      </c>
      <c r="E375" s="274">
        <v>2</v>
      </c>
      <c r="F375" s="274">
        <v>2006</v>
      </c>
      <c r="G375" s="277">
        <v>973</v>
      </c>
      <c r="H375" s="277">
        <v>19127.53</v>
      </c>
      <c r="I375" s="277">
        <f>INDEX(HWI!$F$6:$I$131,MATCH(F375,HWI!$A$6:$A$131,0),MATCH(D375,HWI!$F$5:$I$5,0))</f>
        <v>2.7285085965613756</v>
      </c>
      <c r="J375" s="277">
        <f t="shared" si="10"/>
        <v>52189.630035985603</v>
      </c>
      <c r="L375" s="277">
        <f t="shared" si="11"/>
        <v>53.637852041095172</v>
      </c>
    </row>
    <row r="376" spans="1:12" x14ac:dyDescent="0.25">
      <c r="A376" s="274" t="s">
        <v>587</v>
      </c>
      <c r="B376" s="274" t="s">
        <v>588</v>
      </c>
      <c r="C376" s="274" t="s">
        <v>589</v>
      </c>
      <c r="D376" s="274" t="s">
        <v>603</v>
      </c>
      <c r="E376" s="274">
        <v>2</v>
      </c>
      <c r="F376" s="274">
        <v>2011</v>
      </c>
      <c r="G376" s="277">
        <v>2357</v>
      </c>
      <c r="H376" s="277">
        <v>91776.150000000009</v>
      </c>
      <c r="I376" s="277">
        <f>INDEX(HWI!$F$6:$I$131,MATCH(F376,HWI!$A$6:$A$131,0),MATCH(D376,HWI!$F$5:$I$5,0))</f>
        <v>2.1499684940138626</v>
      </c>
      <c r="J376" s="277">
        <f t="shared" si="10"/>
        <v>197315.83100189039</v>
      </c>
      <c r="L376" s="277">
        <f t="shared" si="11"/>
        <v>83.714820111111749</v>
      </c>
    </row>
    <row r="377" spans="1:12" x14ac:dyDescent="0.25">
      <c r="A377" s="274" t="s">
        <v>587</v>
      </c>
      <c r="B377" s="274" t="s">
        <v>588</v>
      </c>
      <c r="C377" s="274" t="s">
        <v>589</v>
      </c>
      <c r="D377" s="274" t="s">
        <v>603</v>
      </c>
      <c r="E377" s="274">
        <v>2</v>
      </c>
      <c r="F377" s="274">
        <v>2012</v>
      </c>
      <c r="G377" s="277">
        <v>50</v>
      </c>
      <c r="H377" s="277">
        <v>4922.13</v>
      </c>
      <c r="I377" s="277">
        <f>INDEX(HWI!$F$6:$I$131,MATCH(F377,HWI!$A$6:$A$131,0),MATCH(D377,HWI!$F$5:$I$5,0))</f>
        <v>1.9918272037361355</v>
      </c>
      <c r="J377" s="277">
        <f t="shared" si="10"/>
        <v>9804.0324343257453</v>
      </c>
      <c r="L377" s="277">
        <f t="shared" si="11"/>
        <v>196.08064868651491</v>
      </c>
    </row>
    <row r="378" spans="1:12" x14ac:dyDescent="0.25">
      <c r="A378" s="274" t="s">
        <v>587</v>
      </c>
      <c r="B378" s="274" t="s">
        <v>588</v>
      </c>
      <c r="C378" s="274" t="s">
        <v>589</v>
      </c>
      <c r="D378" s="274" t="s">
        <v>603</v>
      </c>
      <c r="E378" s="274">
        <v>2</v>
      </c>
      <c r="F378" s="274">
        <v>2014</v>
      </c>
      <c r="G378" s="277">
        <v>42</v>
      </c>
      <c r="H378" s="277">
        <v>6465.06</v>
      </c>
      <c r="I378" s="277">
        <f>INDEX(HWI!$F$6:$I$131,MATCH(F378,HWI!$A$6:$A$131,0),MATCH(D378,HWI!$F$5:$I$5,0))</f>
        <v>2.0041116005873714</v>
      </c>
      <c r="J378" s="277">
        <f t="shared" si="10"/>
        <v>12956.701744493392</v>
      </c>
      <c r="L378" s="277">
        <f t="shared" si="11"/>
        <v>308.49289867841406</v>
      </c>
    </row>
    <row r="379" spans="1:12" x14ac:dyDescent="0.25">
      <c r="A379" s="274" t="s">
        <v>587</v>
      </c>
      <c r="B379" s="274" t="s">
        <v>588</v>
      </c>
      <c r="C379" s="274" t="s">
        <v>589</v>
      </c>
      <c r="D379" s="274" t="s">
        <v>603</v>
      </c>
      <c r="E379" s="274">
        <v>20</v>
      </c>
      <c r="F379" s="274">
        <v>1997</v>
      </c>
      <c r="G379" s="277">
        <v>20</v>
      </c>
      <c r="H379" s="277">
        <v>627.99</v>
      </c>
      <c r="I379" s="277">
        <f>INDEX(HWI!$F$6:$I$131,MATCH(F379,HWI!$A$6:$A$131,0),MATCH(D379,HWI!$F$5:$I$5,0))</f>
        <v>4.7454798331015295</v>
      </c>
      <c r="J379" s="277">
        <f t="shared" si="10"/>
        <v>2980.1138803894296</v>
      </c>
      <c r="L379" s="277">
        <f t="shared" si="11"/>
        <v>149.00569401947149</v>
      </c>
    </row>
    <row r="380" spans="1:12" x14ac:dyDescent="0.25">
      <c r="A380" s="274" t="s">
        <v>587</v>
      </c>
      <c r="B380" s="274" t="s">
        <v>588</v>
      </c>
      <c r="C380" s="274" t="s">
        <v>589</v>
      </c>
      <c r="D380" s="274" t="s">
        <v>603</v>
      </c>
      <c r="E380" s="274">
        <v>3</v>
      </c>
      <c r="F380" s="274">
        <v>1899</v>
      </c>
      <c r="G380" s="277">
        <v>7477</v>
      </c>
      <c r="H380" s="277">
        <v>1383.17</v>
      </c>
      <c r="I380" s="277" t="e">
        <f>INDEX(HWI!$F$6:$I$131,MATCH(F380,HWI!$A$6:$A$131,0),MATCH(D380,HWI!$F$5:$I$5,0))</f>
        <v>#N/A</v>
      </c>
      <c r="J380" s="277" t="e">
        <f t="shared" si="10"/>
        <v>#N/A</v>
      </c>
      <c r="L380" s="277" t="e">
        <f t="shared" si="11"/>
        <v>#N/A</v>
      </c>
    </row>
    <row r="381" spans="1:12" x14ac:dyDescent="0.25">
      <c r="A381" s="274" t="s">
        <v>587</v>
      </c>
      <c r="B381" s="274" t="s">
        <v>588</v>
      </c>
      <c r="C381" s="274" t="s">
        <v>589</v>
      </c>
      <c r="D381" s="274" t="s">
        <v>603</v>
      </c>
      <c r="E381" s="274">
        <v>3</v>
      </c>
      <c r="F381" s="274">
        <v>1900</v>
      </c>
      <c r="G381" s="277">
        <v>9700</v>
      </c>
      <c r="H381" s="277">
        <v>1837</v>
      </c>
      <c r="I381" s="277">
        <f>INDEX(HWI!$F$6:$I$131,MATCH(F381,HWI!$A$6:$A$131,0),MATCH(D381,HWI!$F$5:$I$5,0))</f>
        <v>243.71428571428572</v>
      </c>
      <c r="J381" s="277">
        <f t="shared" si="10"/>
        <v>447703.1428571429</v>
      </c>
      <c r="L381" s="277">
        <f t="shared" si="11"/>
        <v>46.154963181148752</v>
      </c>
    </row>
    <row r="382" spans="1:12" x14ac:dyDescent="0.25">
      <c r="A382" s="274" t="s">
        <v>587</v>
      </c>
      <c r="B382" s="274" t="s">
        <v>588</v>
      </c>
      <c r="C382" s="274" t="s">
        <v>589</v>
      </c>
      <c r="D382" s="274" t="s">
        <v>603</v>
      </c>
      <c r="E382" s="274">
        <v>3</v>
      </c>
      <c r="F382" s="274">
        <v>1901</v>
      </c>
      <c r="G382" s="277">
        <v>9573</v>
      </c>
      <c r="H382" s="277">
        <v>1039.94</v>
      </c>
      <c r="I382" s="277">
        <f>INDEX(HWI!$F$6:$I$131,MATCH(F382,HWI!$A$6:$A$131,0),MATCH(D382,HWI!$F$5:$I$5,0))</f>
        <v>243.71428571428572</v>
      </c>
      <c r="J382" s="277">
        <f t="shared" si="10"/>
        <v>253448.23428571431</v>
      </c>
      <c r="L382" s="277">
        <f t="shared" si="11"/>
        <v>26.475319574398235</v>
      </c>
    </row>
    <row r="383" spans="1:12" x14ac:dyDescent="0.25">
      <c r="A383" s="274" t="s">
        <v>587</v>
      </c>
      <c r="B383" s="274" t="s">
        <v>588</v>
      </c>
      <c r="C383" s="274" t="s">
        <v>589</v>
      </c>
      <c r="D383" s="274" t="s">
        <v>603</v>
      </c>
      <c r="E383" s="274">
        <v>3</v>
      </c>
      <c r="F383" s="274">
        <v>1902</v>
      </c>
      <c r="G383" s="277">
        <v>692</v>
      </c>
      <c r="H383" s="277">
        <v>116.9</v>
      </c>
      <c r="I383" s="277">
        <f>INDEX(HWI!$F$6:$I$131,MATCH(F383,HWI!$A$6:$A$131,0),MATCH(D383,HWI!$F$5:$I$5,0))</f>
        <v>243.71428571428572</v>
      </c>
      <c r="J383" s="277">
        <f t="shared" si="10"/>
        <v>28490.2</v>
      </c>
      <c r="L383" s="277">
        <f t="shared" si="11"/>
        <v>41.170809248554917</v>
      </c>
    </row>
    <row r="384" spans="1:12" x14ac:dyDescent="0.25">
      <c r="A384" s="274" t="s">
        <v>587</v>
      </c>
      <c r="B384" s="274" t="s">
        <v>588</v>
      </c>
      <c r="C384" s="274" t="s">
        <v>589</v>
      </c>
      <c r="D384" s="274" t="s">
        <v>603</v>
      </c>
      <c r="E384" s="274">
        <v>3</v>
      </c>
      <c r="F384" s="274">
        <v>1903</v>
      </c>
      <c r="G384" s="277">
        <v>1972</v>
      </c>
      <c r="H384" s="277">
        <v>799.46</v>
      </c>
      <c r="I384" s="277">
        <f>INDEX(HWI!$F$6:$I$131,MATCH(F384,HWI!$A$6:$A$131,0),MATCH(D384,HWI!$F$5:$I$5,0))</f>
        <v>243.71428571428572</v>
      </c>
      <c r="J384" s="277">
        <f t="shared" si="10"/>
        <v>194839.82285714286</v>
      </c>
      <c r="L384" s="277">
        <f t="shared" si="11"/>
        <v>98.803155607070423</v>
      </c>
    </row>
    <row r="385" spans="1:12" x14ac:dyDescent="0.25">
      <c r="A385" s="274" t="s">
        <v>587</v>
      </c>
      <c r="B385" s="274" t="s">
        <v>588</v>
      </c>
      <c r="C385" s="274" t="s">
        <v>589</v>
      </c>
      <c r="D385" s="274" t="s">
        <v>603</v>
      </c>
      <c r="E385" s="274">
        <v>3</v>
      </c>
      <c r="F385" s="274">
        <v>1906</v>
      </c>
      <c r="G385" s="277">
        <v>2396</v>
      </c>
      <c r="H385" s="277">
        <v>476.91</v>
      </c>
      <c r="I385" s="277">
        <f>INDEX(HWI!$F$6:$I$131,MATCH(F385,HWI!$A$6:$A$131,0),MATCH(D385,HWI!$F$5:$I$5,0))</f>
        <v>243.71428571428572</v>
      </c>
      <c r="J385" s="277">
        <f t="shared" si="10"/>
        <v>116229.78000000001</v>
      </c>
      <c r="L385" s="277">
        <f t="shared" si="11"/>
        <v>48.509924874791324</v>
      </c>
    </row>
    <row r="386" spans="1:12" x14ac:dyDescent="0.25">
      <c r="A386" s="274" t="s">
        <v>587</v>
      </c>
      <c r="B386" s="274" t="s">
        <v>588</v>
      </c>
      <c r="C386" s="274" t="s">
        <v>589</v>
      </c>
      <c r="D386" s="274" t="s">
        <v>603</v>
      </c>
      <c r="E386" s="274">
        <v>3</v>
      </c>
      <c r="F386" s="274">
        <v>1907</v>
      </c>
      <c r="G386" s="277">
        <v>417</v>
      </c>
      <c r="H386" s="277">
        <v>93.210000000000008</v>
      </c>
      <c r="I386" s="277">
        <f>INDEX(HWI!$F$6:$I$131,MATCH(F386,HWI!$A$6:$A$131,0),MATCH(D386,HWI!$F$5:$I$5,0))</f>
        <v>243.71428571428572</v>
      </c>
      <c r="J386" s="277">
        <f t="shared" ref="J386:J449" si="12">I386*H386</f>
        <v>22716.608571428573</v>
      </c>
      <c r="L386" s="277">
        <f t="shared" ref="L386:L449" si="13">J386/G386</f>
        <v>54.476279547790341</v>
      </c>
    </row>
    <row r="387" spans="1:12" x14ac:dyDescent="0.25">
      <c r="A387" s="274" t="s">
        <v>587</v>
      </c>
      <c r="B387" s="274" t="s">
        <v>588</v>
      </c>
      <c r="C387" s="274" t="s">
        <v>589</v>
      </c>
      <c r="D387" s="274" t="s">
        <v>603</v>
      </c>
      <c r="E387" s="274">
        <v>3</v>
      </c>
      <c r="F387" s="274">
        <v>1911</v>
      </c>
      <c r="G387" s="277">
        <v>2268</v>
      </c>
      <c r="H387" s="277">
        <v>423.68</v>
      </c>
      <c r="I387" s="277">
        <f>INDEX(HWI!$F$6:$I$131,MATCH(F387,HWI!$A$6:$A$131,0),MATCH(D387,HWI!$F$5:$I$5,0))</f>
        <v>243.71428571428572</v>
      </c>
      <c r="J387" s="277">
        <f t="shared" si="12"/>
        <v>103256.86857142858</v>
      </c>
      <c r="L387" s="277">
        <f t="shared" si="13"/>
        <v>45.527719828672211</v>
      </c>
    </row>
    <row r="388" spans="1:12" x14ac:dyDescent="0.25">
      <c r="A388" s="274" t="s">
        <v>587</v>
      </c>
      <c r="B388" s="274" t="s">
        <v>588</v>
      </c>
      <c r="C388" s="274" t="s">
        <v>589</v>
      </c>
      <c r="D388" s="274" t="s">
        <v>603</v>
      </c>
      <c r="E388" s="274">
        <v>3</v>
      </c>
      <c r="F388" s="274">
        <v>1912</v>
      </c>
      <c r="G388" s="277">
        <v>1560</v>
      </c>
      <c r="H388" s="277">
        <v>318.06</v>
      </c>
      <c r="I388" s="277">
        <f>INDEX(HWI!$F$6:$I$131,MATCH(F388,HWI!$A$6:$A$131,0),MATCH(D388,HWI!$F$5:$I$5,0))</f>
        <v>243.71428571428572</v>
      </c>
      <c r="J388" s="277">
        <f t="shared" si="12"/>
        <v>77515.765714285721</v>
      </c>
      <c r="L388" s="277">
        <f t="shared" si="13"/>
        <v>49.68959340659341</v>
      </c>
    </row>
    <row r="389" spans="1:12" x14ac:dyDescent="0.25">
      <c r="A389" s="274" t="s">
        <v>587</v>
      </c>
      <c r="B389" s="274" t="s">
        <v>588</v>
      </c>
      <c r="C389" s="274" t="s">
        <v>589</v>
      </c>
      <c r="D389" s="274" t="s">
        <v>603</v>
      </c>
      <c r="E389" s="274">
        <v>3</v>
      </c>
      <c r="F389" s="274">
        <v>1916</v>
      </c>
      <c r="G389" s="277">
        <v>5377</v>
      </c>
      <c r="H389" s="277">
        <v>1077.42</v>
      </c>
      <c r="I389" s="277">
        <f>INDEX(HWI!$F$6:$I$131,MATCH(F389,HWI!$A$6:$A$131,0),MATCH(D389,HWI!$F$5:$I$5,0))</f>
        <v>189.55555555555554</v>
      </c>
      <c r="J389" s="277">
        <f t="shared" si="12"/>
        <v>204230.94666666666</v>
      </c>
      <c r="L389" s="277">
        <f t="shared" si="13"/>
        <v>37.982322236687125</v>
      </c>
    </row>
    <row r="390" spans="1:12" x14ac:dyDescent="0.25">
      <c r="A390" s="274" t="s">
        <v>587</v>
      </c>
      <c r="B390" s="274" t="s">
        <v>588</v>
      </c>
      <c r="C390" s="274" t="s">
        <v>589</v>
      </c>
      <c r="D390" s="274" t="s">
        <v>603</v>
      </c>
      <c r="E390" s="274">
        <v>3</v>
      </c>
      <c r="F390" s="274">
        <v>1917</v>
      </c>
      <c r="G390" s="277">
        <v>6189</v>
      </c>
      <c r="H390" s="277">
        <v>1877.71</v>
      </c>
      <c r="I390" s="277">
        <f>INDEX(HWI!$F$6:$I$131,MATCH(F390,HWI!$A$6:$A$131,0),MATCH(D390,HWI!$F$5:$I$5,0))</f>
        <v>142.16666666666666</v>
      </c>
      <c r="J390" s="277">
        <f t="shared" si="12"/>
        <v>266947.77166666667</v>
      </c>
      <c r="L390" s="277">
        <f t="shared" si="13"/>
        <v>43.132617816556255</v>
      </c>
    </row>
    <row r="391" spans="1:12" x14ac:dyDescent="0.25">
      <c r="A391" s="274" t="s">
        <v>587</v>
      </c>
      <c r="B391" s="274" t="s">
        <v>588</v>
      </c>
      <c r="C391" s="274" t="s">
        <v>589</v>
      </c>
      <c r="D391" s="274" t="s">
        <v>603</v>
      </c>
      <c r="E391" s="274">
        <v>3</v>
      </c>
      <c r="F391" s="274">
        <v>1918</v>
      </c>
      <c r="G391" s="277">
        <v>1785</v>
      </c>
      <c r="H391" s="277">
        <v>511.93</v>
      </c>
      <c r="I391" s="277">
        <f>INDEX(HWI!$F$6:$I$131,MATCH(F391,HWI!$A$6:$A$131,0),MATCH(D391,HWI!$F$5:$I$5,0))</f>
        <v>121.85714285714286</v>
      </c>
      <c r="J391" s="277">
        <f t="shared" si="12"/>
        <v>62382.327142857146</v>
      </c>
      <c r="L391" s="277">
        <f t="shared" si="13"/>
        <v>34.948082432973194</v>
      </c>
    </row>
    <row r="392" spans="1:12" x14ac:dyDescent="0.25">
      <c r="A392" s="274" t="s">
        <v>587</v>
      </c>
      <c r="B392" s="274" t="s">
        <v>588</v>
      </c>
      <c r="C392" s="274" t="s">
        <v>589</v>
      </c>
      <c r="D392" s="274" t="s">
        <v>603</v>
      </c>
      <c r="E392" s="274">
        <v>3</v>
      </c>
      <c r="F392" s="274">
        <v>1919</v>
      </c>
      <c r="G392" s="277">
        <v>5332</v>
      </c>
      <c r="H392" s="277">
        <v>1547.95</v>
      </c>
      <c r="I392" s="277">
        <f>INDEX(HWI!$F$6:$I$131,MATCH(F392,HWI!$A$6:$A$131,0),MATCH(D392,HWI!$F$5:$I$5,0))</f>
        <v>121.85714285714286</v>
      </c>
      <c r="J392" s="277">
        <f t="shared" si="12"/>
        <v>188628.76428571431</v>
      </c>
      <c r="L392" s="277">
        <f t="shared" si="13"/>
        <v>35.376737487943416</v>
      </c>
    </row>
    <row r="393" spans="1:12" x14ac:dyDescent="0.25">
      <c r="A393" s="274" t="s">
        <v>587</v>
      </c>
      <c r="B393" s="274" t="s">
        <v>588</v>
      </c>
      <c r="C393" s="274" t="s">
        <v>589</v>
      </c>
      <c r="D393" s="274" t="s">
        <v>603</v>
      </c>
      <c r="E393" s="274">
        <v>3</v>
      </c>
      <c r="F393" s="274">
        <v>1922</v>
      </c>
      <c r="G393" s="277">
        <v>480</v>
      </c>
      <c r="H393" s="277">
        <v>141.68</v>
      </c>
      <c r="I393" s="277">
        <f>INDEX(HWI!$F$6:$I$131,MATCH(F393,HWI!$A$6:$A$131,0),MATCH(D393,HWI!$F$5:$I$5,0))</f>
        <v>106.625</v>
      </c>
      <c r="J393" s="277">
        <f t="shared" si="12"/>
        <v>15106.630000000001</v>
      </c>
      <c r="L393" s="277">
        <f t="shared" si="13"/>
        <v>31.472145833333336</v>
      </c>
    </row>
    <row r="394" spans="1:12" x14ac:dyDescent="0.25">
      <c r="A394" s="274" t="s">
        <v>587</v>
      </c>
      <c r="B394" s="274" t="s">
        <v>588</v>
      </c>
      <c r="C394" s="274" t="s">
        <v>589</v>
      </c>
      <c r="D394" s="274" t="s">
        <v>603</v>
      </c>
      <c r="E394" s="274">
        <v>3</v>
      </c>
      <c r="F394" s="274">
        <v>1924</v>
      </c>
      <c r="G394" s="277">
        <v>668</v>
      </c>
      <c r="H394" s="277">
        <v>271.77</v>
      </c>
      <c r="I394" s="277">
        <f>INDEX(HWI!$F$6:$I$131,MATCH(F394,HWI!$A$6:$A$131,0),MATCH(D394,HWI!$F$5:$I$5,0))</f>
        <v>113.73333333333333</v>
      </c>
      <c r="J394" s="277">
        <f t="shared" si="12"/>
        <v>30909.307999999997</v>
      </c>
      <c r="L394" s="277">
        <f t="shared" si="13"/>
        <v>46.27141916167664</v>
      </c>
    </row>
    <row r="395" spans="1:12" x14ac:dyDescent="0.25">
      <c r="A395" s="274" t="s">
        <v>587</v>
      </c>
      <c r="B395" s="274" t="s">
        <v>588</v>
      </c>
      <c r="C395" s="274" t="s">
        <v>589</v>
      </c>
      <c r="D395" s="274" t="s">
        <v>603</v>
      </c>
      <c r="E395" s="274">
        <v>3</v>
      </c>
      <c r="F395" s="274">
        <v>1925</v>
      </c>
      <c r="G395" s="277">
        <v>1359</v>
      </c>
      <c r="H395" s="277">
        <v>490.06</v>
      </c>
      <c r="I395" s="277">
        <f>INDEX(HWI!$F$6:$I$131,MATCH(F395,HWI!$A$6:$A$131,0),MATCH(D395,HWI!$F$5:$I$5,0))</f>
        <v>113.73333333333333</v>
      </c>
      <c r="J395" s="277">
        <f t="shared" si="12"/>
        <v>55736.157333333336</v>
      </c>
      <c r="L395" s="277">
        <f t="shared" si="13"/>
        <v>41.012624969340202</v>
      </c>
    </row>
    <row r="396" spans="1:12" x14ac:dyDescent="0.25">
      <c r="A396" s="274" t="s">
        <v>587</v>
      </c>
      <c r="B396" s="274" t="s">
        <v>588</v>
      </c>
      <c r="C396" s="274" t="s">
        <v>589</v>
      </c>
      <c r="D396" s="274" t="s">
        <v>603</v>
      </c>
      <c r="E396" s="274">
        <v>3</v>
      </c>
      <c r="F396" s="274">
        <v>1927</v>
      </c>
      <c r="G396" s="277">
        <v>2627</v>
      </c>
      <c r="H396" s="277">
        <v>991.39</v>
      </c>
      <c r="I396" s="277">
        <f>INDEX(HWI!$F$6:$I$131,MATCH(F396,HWI!$A$6:$A$131,0),MATCH(D396,HWI!$F$5:$I$5,0))</f>
        <v>106.625</v>
      </c>
      <c r="J396" s="277">
        <f t="shared" si="12"/>
        <v>105706.95875000001</v>
      </c>
      <c r="L396" s="277">
        <f t="shared" si="13"/>
        <v>40.238659592691285</v>
      </c>
    </row>
    <row r="397" spans="1:12" x14ac:dyDescent="0.25">
      <c r="A397" s="274" t="s">
        <v>587</v>
      </c>
      <c r="B397" s="274" t="s">
        <v>588</v>
      </c>
      <c r="C397" s="274" t="s">
        <v>589</v>
      </c>
      <c r="D397" s="274" t="s">
        <v>603</v>
      </c>
      <c r="E397" s="274">
        <v>3</v>
      </c>
      <c r="F397" s="274">
        <v>1930</v>
      </c>
      <c r="G397" s="277">
        <v>2052</v>
      </c>
      <c r="H397" s="277">
        <v>467.02</v>
      </c>
      <c r="I397" s="277">
        <f>INDEX(HWI!$F$6:$I$131,MATCH(F397,HWI!$A$6:$A$131,0),MATCH(D397,HWI!$F$5:$I$5,0))</f>
        <v>106.625</v>
      </c>
      <c r="J397" s="277">
        <f t="shared" si="12"/>
        <v>49796.0075</v>
      </c>
      <c r="L397" s="277">
        <f t="shared" si="13"/>
        <v>24.267060185185183</v>
      </c>
    </row>
    <row r="398" spans="1:12" x14ac:dyDescent="0.25">
      <c r="A398" s="274" t="s">
        <v>587</v>
      </c>
      <c r="B398" s="274" t="s">
        <v>588</v>
      </c>
      <c r="C398" s="274" t="s">
        <v>589</v>
      </c>
      <c r="D398" s="274" t="s">
        <v>603</v>
      </c>
      <c r="E398" s="274">
        <v>3</v>
      </c>
      <c r="F398" s="274">
        <v>1937</v>
      </c>
      <c r="G398" s="277">
        <v>25997</v>
      </c>
      <c r="H398" s="277">
        <v>5826.05</v>
      </c>
      <c r="I398" s="277">
        <f>INDEX(HWI!$F$6:$I$131,MATCH(F398,HWI!$A$6:$A$131,0),MATCH(D398,HWI!$F$5:$I$5,0))</f>
        <v>106.625</v>
      </c>
      <c r="J398" s="277">
        <f t="shared" si="12"/>
        <v>621202.58125000005</v>
      </c>
      <c r="L398" s="277">
        <f t="shared" si="13"/>
        <v>23.895164105473711</v>
      </c>
    </row>
    <row r="399" spans="1:12" x14ac:dyDescent="0.25">
      <c r="A399" s="274" t="s">
        <v>587</v>
      </c>
      <c r="B399" s="274" t="s">
        <v>588</v>
      </c>
      <c r="C399" s="274" t="s">
        <v>589</v>
      </c>
      <c r="D399" s="274" t="s">
        <v>603</v>
      </c>
      <c r="E399" s="274">
        <v>3</v>
      </c>
      <c r="F399" s="274">
        <v>1938</v>
      </c>
      <c r="G399" s="277">
        <v>48602.090000000004</v>
      </c>
      <c r="H399" s="277">
        <v>589.64</v>
      </c>
      <c r="I399" s="277">
        <f>INDEX(HWI!$F$6:$I$131,MATCH(F399,HWI!$A$6:$A$131,0),MATCH(D399,HWI!$F$5:$I$5,0))</f>
        <v>106.625</v>
      </c>
      <c r="J399" s="277">
        <f t="shared" si="12"/>
        <v>62870.364999999998</v>
      </c>
      <c r="L399" s="277">
        <f t="shared" si="13"/>
        <v>1.2935732804906126</v>
      </c>
    </row>
    <row r="400" spans="1:12" x14ac:dyDescent="0.25">
      <c r="A400" s="274" t="s">
        <v>587</v>
      </c>
      <c r="B400" s="274" t="s">
        <v>588</v>
      </c>
      <c r="C400" s="274" t="s">
        <v>589</v>
      </c>
      <c r="D400" s="274" t="s">
        <v>603</v>
      </c>
      <c r="E400" s="274">
        <v>3</v>
      </c>
      <c r="F400" s="274">
        <v>1939</v>
      </c>
      <c r="G400" s="277">
        <v>81.99</v>
      </c>
      <c r="H400" s="277">
        <v>36.6</v>
      </c>
      <c r="I400" s="277">
        <f>INDEX(HWI!$F$6:$I$131,MATCH(F400,HWI!$A$6:$A$131,0),MATCH(D400,HWI!$F$5:$I$5,0))</f>
        <v>106.625</v>
      </c>
      <c r="J400" s="277">
        <f t="shared" si="12"/>
        <v>3902.4750000000004</v>
      </c>
      <c r="L400" s="277">
        <f t="shared" si="13"/>
        <v>47.5969630442737</v>
      </c>
    </row>
    <row r="401" spans="1:12" x14ac:dyDescent="0.25">
      <c r="A401" s="274" t="s">
        <v>587</v>
      </c>
      <c r="B401" s="274" t="s">
        <v>588</v>
      </c>
      <c r="C401" s="274" t="s">
        <v>589</v>
      </c>
      <c r="D401" s="274" t="s">
        <v>603</v>
      </c>
      <c r="E401" s="274">
        <v>3</v>
      </c>
      <c r="F401" s="274">
        <v>1942</v>
      </c>
      <c r="G401" s="277">
        <v>1057.01</v>
      </c>
      <c r="H401" s="277">
        <v>443.28000000000003</v>
      </c>
      <c r="I401" s="277">
        <f>INDEX(HWI!$F$6:$I$131,MATCH(F401,HWI!$A$6:$A$131,0),MATCH(D401,HWI!$F$5:$I$5,0))</f>
        <v>94.777777777777771</v>
      </c>
      <c r="J401" s="277">
        <f t="shared" si="12"/>
        <v>42013.093333333331</v>
      </c>
      <c r="L401" s="277">
        <f t="shared" si="13"/>
        <v>39.747110560291134</v>
      </c>
    </row>
    <row r="402" spans="1:12" x14ac:dyDescent="0.25">
      <c r="A402" s="274" t="s">
        <v>587</v>
      </c>
      <c r="B402" s="274" t="s">
        <v>588</v>
      </c>
      <c r="C402" s="274" t="s">
        <v>589</v>
      </c>
      <c r="D402" s="274" t="s">
        <v>603</v>
      </c>
      <c r="E402" s="274">
        <v>3</v>
      </c>
      <c r="F402" s="274">
        <v>1943</v>
      </c>
      <c r="G402" s="277">
        <v>357</v>
      </c>
      <c r="H402" s="277">
        <v>331.45</v>
      </c>
      <c r="I402" s="277">
        <f>INDEX(HWI!$F$6:$I$131,MATCH(F402,HWI!$A$6:$A$131,0),MATCH(D402,HWI!$F$5:$I$5,0))</f>
        <v>89.78947368421052</v>
      </c>
      <c r="J402" s="277">
        <f t="shared" si="12"/>
        <v>29760.721052631576</v>
      </c>
      <c r="L402" s="277">
        <f t="shared" si="13"/>
        <v>83.363364293085652</v>
      </c>
    </row>
    <row r="403" spans="1:12" x14ac:dyDescent="0.25">
      <c r="A403" s="274" t="s">
        <v>587</v>
      </c>
      <c r="B403" s="274" t="s">
        <v>588</v>
      </c>
      <c r="C403" s="274" t="s">
        <v>589</v>
      </c>
      <c r="D403" s="274" t="s">
        <v>603</v>
      </c>
      <c r="E403" s="274">
        <v>3</v>
      </c>
      <c r="F403" s="274">
        <v>1944</v>
      </c>
      <c r="G403" s="277">
        <v>31</v>
      </c>
      <c r="H403" s="277">
        <v>28.55</v>
      </c>
      <c r="I403" s="277">
        <f>INDEX(HWI!$F$6:$I$131,MATCH(F403,HWI!$A$6:$A$131,0),MATCH(D403,HWI!$F$5:$I$5,0))</f>
        <v>89.78947368421052</v>
      </c>
      <c r="J403" s="277">
        <f t="shared" si="12"/>
        <v>2563.4894736842102</v>
      </c>
      <c r="L403" s="277">
        <f t="shared" si="13"/>
        <v>82.693208828522913</v>
      </c>
    </row>
    <row r="404" spans="1:12" x14ac:dyDescent="0.25">
      <c r="A404" s="274" t="s">
        <v>587</v>
      </c>
      <c r="B404" s="274" t="s">
        <v>588</v>
      </c>
      <c r="C404" s="274" t="s">
        <v>589</v>
      </c>
      <c r="D404" s="274" t="s">
        <v>603</v>
      </c>
      <c r="E404" s="274">
        <v>3</v>
      </c>
      <c r="F404" s="274">
        <v>1946</v>
      </c>
      <c r="G404" s="277">
        <v>249</v>
      </c>
      <c r="H404" s="277">
        <v>116.10000000000001</v>
      </c>
      <c r="I404" s="277">
        <f>INDEX(HWI!$F$6:$I$131,MATCH(F404,HWI!$A$6:$A$131,0),MATCH(D404,HWI!$F$5:$I$5,0))</f>
        <v>81.238095238095241</v>
      </c>
      <c r="J404" s="277">
        <f t="shared" si="12"/>
        <v>9431.7428571428572</v>
      </c>
      <c r="L404" s="277">
        <f t="shared" si="13"/>
        <v>37.878485370051635</v>
      </c>
    </row>
    <row r="405" spans="1:12" x14ac:dyDescent="0.25">
      <c r="A405" s="274" t="s">
        <v>587</v>
      </c>
      <c r="B405" s="274" t="s">
        <v>588</v>
      </c>
      <c r="C405" s="274" t="s">
        <v>589</v>
      </c>
      <c r="D405" s="274" t="s">
        <v>603</v>
      </c>
      <c r="E405" s="274">
        <v>3</v>
      </c>
      <c r="F405" s="274">
        <v>1947</v>
      </c>
      <c r="G405" s="277">
        <v>1091</v>
      </c>
      <c r="H405" s="277">
        <v>787.26</v>
      </c>
      <c r="I405" s="277">
        <f>INDEX(HWI!$F$6:$I$131,MATCH(F405,HWI!$A$6:$A$131,0),MATCH(D405,HWI!$F$5:$I$5,0))</f>
        <v>71.083333333333329</v>
      </c>
      <c r="J405" s="277">
        <f t="shared" si="12"/>
        <v>55961.064999999995</v>
      </c>
      <c r="L405" s="277">
        <f t="shared" si="13"/>
        <v>51.293368469294222</v>
      </c>
    </row>
    <row r="406" spans="1:12" x14ac:dyDescent="0.25">
      <c r="A406" s="274" t="s">
        <v>587</v>
      </c>
      <c r="B406" s="274" t="s">
        <v>588</v>
      </c>
      <c r="C406" s="274" t="s">
        <v>589</v>
      </c>
      <c r="D406" s="274" t="s">
        <v>603</v>
      </c>
      <c r="E406" s="274">
        <v>3</v>
      </c>
      <c r="F406" s="274">
        <v>1948</v>
      </c>
      <c r="G406" s="277">
        <v>792</v>
      </c>
      <c r="H406" s="277">
        <v>683.87</v>
      </c>
      <c r="I406" s="277">
        <f>INDEX(HWI!$F$6:$I$131,MATCH(F406,HWI!$A$6:$A$131,0),MATCH(D406,HWI!$F$5:$I$5,0))</f>
        <v>60.928571428571431</v>
      </c>
      <c r="J406" s="277">
        <f t="shared" si="12"/>
        <v>41667.222142857143</v>
      </c>
      <c r="L406" s="277">
        <f t="shared" si="13"/>
        <v>52.610128968253967</v>
      </c>
    </row>
    <row r="407" spans="1:12" x14ac:dyDescent="0.25">
      <c r="A407" s="274" t="s">
        <v>587</v>
      </c>
      <c r="B407" s="274" t="s">
        <v>588</v>
      </c>
      <c r="C407" s="274" t="s">
        <v>589</v>
      </c>
      <c r="D407" s="274" t="s">
        <v>603</v>
      </c>
      <c r="E407" s="274">
        <v>3</v>
      </c>
      <c r="F407" s="274">
        <v>1949</v>
      </c>
      <c r="G407" s="277">
        <v>5669</v>
      </c>
      <c r="H407" s="277">
        <v>3667.25</v>
      </c>
      <c r="I407" s="277">
        <f>INDEX(HWI!$F$6:$I$131,MATCH(F407,HWI!$A$6:$A$131,0),MATCH(D407,HWI!$F$5:$I$5,0))</f>
        <v>56.866666666666667</v>
      </c>
      <c r="J407" s="277">
        <f t="shared" si="12"/>
        <v>208544.28333333333</v>
      </c>
      <c r="L407" s="277">
        <f t="shared" si="13"/>
        <v>36.7867848532957</v>
      </c>
    </row>
    <row r="408" spans="1:12" x14ac:dyDescent="0.25">
      <c r="A408" s="274" t="s">
        <v>587</v>
      </c>
      <c r="B408" s="274" t="s">
        <v>588</v>
      </c>
      <c r="C408" s="274" t="s">
        <v>589</v>
      </c>
      <c r="D408" s="274" t="s">
        <v>603</v>
      </c>
      <c r="E408" s="274">
        <v>3</v>
      </c>
      <c r="F408" s="274">
        <v>1950</v>
      </c>
      <c r="G408" s="277">
        <v>4014</v>
      </c>
      <c r="H408" s="277">
        <v>3359.76</v>
      </c>
      <c r="I408" s="277">
        <f>INDEX(HWI!$F$6:$I$131,MATCH(F408,HWI!$A$6:$A$131,0),MATCH(D408,HWI!$F$5:$I$5,0))</f>
        <v>53.3125</v>
      </c>
      <c r="J408" s="277">
        <f t="shared" si="12"/>
        <v>179117.20500000002</v>
      </c>
      <c r="L408" s="277">
        <f t="shared" si="13"/>
        <v>44.623120328849033</v>
      </c>
    </row>
    <row r="409" spans="1:12" x14ac:dyDescent="0.25">
      <c r="A409" s="274" t="s">
        <v>587</v>
      </c>
      <c r="B409" s="274" t="s">
        <v>588</v>
      </c>
      <c r="C409" s="274" t="s">
        <v>589</v>
      </c>
      <c r="D409" s="274" t="s">
        <v>603</v>
      </c>
      <c r="E409" s="274">
        <v>3</v>
      </c>
      <c r="F409" s="274">
        <v>1951</v>
      </c>
      <c r="G409" s="277">
        <v>8452.01</v>
      </c>
      <c r="H409" s="277">
        <v>6960.6100000000006</v>
      </c>
      <c r="I409" s="277">
        <f>INDEX(HWI!$F$6:$I$131,MATCH(F409,HWI!$A$6:$A$131,0),MATCH(D409,HWI!$F$5:$I$5,0))</f>
        <v>51.696969696969695</v>
      </c>
      <c r="J409" s="277">
        <f t="shared" si="12"/>
        <v>359842.44424242427</v>
      </c>
      <c r="L409" s="277">
        <f t="shared" si="13"/>
        <v>42.574777389333931</v>
      </c>
    </row>
    <row r="410" spans="1:12" x14ac:dyDescent="0.25">
      <c r="A410" s="274" t="s">
        <v>587</v>
      </c>
      <c r="B410" s="274" t="s">
        <v>588</v>
      </c>
      <c r="C410" s="274" t="s">
        <v>589</v>
      </c>
      <c r="D410" s="274" t="s">
        <v>603</v>
      </c>
      <c r="E410" s="274">
        <v>3</v>
      </c>
      <c r="F410" s="274">
        <v>1952</v>
      </c>
      <c r="G410" s="277">
        <v>2714</v>
      </c>
      <c r="H410" s="277">
        <v>2142.38</v>
      </c>
      <c r="I410" s="277">
        <f>INDEX(HWI!$F$6:$I$131,MATCH(F410,HWI!$A$6:$A$131,0),MATCH(D410,HWI!$F$5:$I$5,0))</f>
        <v>50.176470588235297</v>
      </c>
      <c r="J410" s="277">
        <f t="shared" si="12"/>
        <v>107497.06705882354</v>
      </c>
      <c r="L410" s="277">
        <f t="shared" si="13"/>
        <v>39.608351900819287</v>
      </c>
    </row>
    <row r="411" spans="1:12" x14ac:dyDescent="0.25">
      <c r="A411" s="274" t="s">
        <v>587</v>
      </c>
      <c r="B411" s="274" t="s">
        <v>588</v>
      </c>
      <c r="C411" s="274" t="s">
        <v>589</v>
      </c>
      <c r="D411" s="274" t="s">
        <v>603</v>
      </c>
      <c r="E411" s="274">
        <v>3</v>
      </c>
      <c r="F411" s="274">
        <v>1953</v>
      </c>
      <c r="G411" s="277">
        <v>8658</v>
      </c>
      <c r="H411" s="277">
        <v>8755.01</v>
      </c>
      <c r="I411" s="277">
        <f>INDEX(HWI!$F$6:$I$131,MATCH(F411,HWI!$A$6:$A$131,0),MATCH(D411,HWI!$F$5:$I$5,0))</f>
        <v>46.108108108108105</v>
      </c>
      <c r="J411" s="277">
        <f t="shared" si="12"/>
        <v>403676.94756756758</v>
      </c>
      <c r="L411" s="277">
        <f t="shared" si="13"/>
        <v>46.624734068788122</v>
      </c>
    </row>
    <row r="412" spans="1:12" x14ac:dyDescent="0.25">
      <c r="A412" s="274" t="s">
        <v>587</v>
      </c>
      <c r="B412" s="274" t="s">
        <v>588</v>
      </c>
      <c r="C412" s="274" t="s">
        <v>589</v>
      </c>
      <c r="D412" s="274" t="s">
        <v>603</v>
      </c>
      <c r="E412" s="274">
        <v>3</v>
      </c>
      <c r="F412" s="274">
        <v>1954</v>
      </c>
      <c r="G412" s="277">
        <v>7546</v>
      </c>
      <c r="H412" s="277">
        <v>6205.79</v>
      </c>
      <c r="I412" s="277">
        <f>INDEX(HWI!$F$6:$I$131,MATCH(F412,HWI!$A$6:$A$131,0),MATCH(D412,HWI!$F$5:$I$5,0))</f>
        <v>43.743589743589745</v>
      </c>
      <c r="J412" s="277">
        <f t="shared" si="12"/>
        <v>271463.53179487179</v>
      </c>
      <c r="L412" s="277">
        <f t="shared" si="13"/>
        <v>35.974494009391968</v>
      </c>
    </row>
    <row r="413" spans="1:12" x14ac:dyDescent="0.25">
      <c r="A413" s="274" t="s">
        <v>587</v>
      </c>
      <c r="B413" s="274" t="s">
        <v>588</v>
      </c>
      <c r="C413" s="274" t="s">
        <v>589</v>
      </c>
      <c r="D413" s="274" t="s">
        <v>603</v>
      </c>
      <c r="E413" s="274">
        <v>3</v>
      </c>
      <c r="F413" s="274">
        <v>1955</v>
      </c>
      <c r="G413" s="277">
        <v>6033</v>
      </c>
      <c r="H413" s="277">
        <v>6663.9000000000005</v>
      </c>
      <c r="I413" s="277">
        <f>INDEX(HWI!$F$6:$I$131,MATCH(F413,HWI!$A$6:$A$131,0),MATCH(D413,HWI!$F$5:$I$5,0))</f>
        <v>41.609756097560975</v>
      </c>
      <c r="J413" s="277">
        <f t="shared" si="12"/>
        <v>277283.25365853659</v>
      </c>
      <c r="L413" s="277">
        <f t="shared" si="13"/>
        <v>45.961089616863347</v>
      </c>
    </row>
    <row r="414" spans="1:12" x14ac:dyDescent="0.25">
      <c r="A414" s="274" t="s">
        <v>587</v>
      </c>
      <c r="B414" s="274" t="s">
        <v>588</v>
      </c>
      <c r="C414" s="274" t="s">
        <v>589</v>
      </c>
      <c r="D414" s="274" t="s">
        <v>603</v>
      </c>
      <c r="E414" s="274">
        <v>3</v>
      </c>
      <c r="F414" s="274">
        <v>1956</v>
      </c>
      <c r="G414" s="277">
        <v>1594</v>
      </c>
      <c r="H414" s="277">
        <v>1244.93</v>
      </c>
      <c r="I414" s="277">
        <f>INDEX(HWI!$F$6:$I$131,MATCH(F414,HWI!$A$6:$A$131,0),MATCH(D414,HWI!$F$5:$I$5,0))</f>
        <v>39.674418604651166</v>
      </c>
      <c r="J414" s="277">
        <f t="shared" si="12"/>
        <v>49391.873953488379</v>
      </c>
      <c r="L414" s="277">
        <f t="shared" si="13"/>
        <v>30.986119167809523</v>
      </c>
    </row>
    <row r="415" spans="1:12" x14ac:dyDescent="0.25">
      <c r="A415" s="274" t="s">
        <v>587</v>
      </c>
      <c r="B415" s="274" t="s">
        <v>588</v>
      </c>
      <c r="C415" s="274" t="s">
        <v>589</v>
      </c>
      <c r="D415" s="274" t="s">
        <v>603</v>
      </c>
      <c r="E415" s="274">
        <v>3</v>
      </c>
      <c r="F415" s="274">
        <v>1958</v>
      </c>
      <c r="G415" s="277">
        <v>8223</v>
      </c>
      <c r="H415" s="277">
        <v>9925.2100000000009</v>
      </c>
      <c r="I415" s="277">
        <f>INDEX(HWI!$F$6:$I$131,MATCH(F415,HWI!$A$6:$A$131,0),MATCH(D415,HWI!$F$5:$I$5,0))</f>
        <v>34.816326530612244</v>
      </c>
      <c r="J415" s="277">
        <f t="shared" si="12"/>
        <v>345559.35224489798</v>
      </c>
      <c r="L415" s="277">
        <f t="shared" si="13"/>
        <v>42.023513589310227</v>
      </c>
    </row>
    <row r="416" spans="1:12" x14ac:dyDescent="0.25">
      <c r="A416" s="274" t="s">
        <v>587</v>
      </c>
      <c r="B416" s="274" t="s">
        <v>588</v>
      </c>
      <c r="C416" s="274" t="s">
        <v>589</v>
      </c>
      <c r="D416" s="274" t="s">
        <v>603</v>
      </c>
      <c r="E416" s="274">
        <v>3</v>
      </c>
      <c r="F416" s="274">
        <v>1959</v>
      </c>
      <c r="G416" s="277">
        <v>5303</v>
      </c>
      <c r="H416" s="277">
        <v>7948.5700000000006</v>
      </c>
      <c r="I416" s="277">
        <f>INDEX(HWI!$F$6:$I$131,MATCH(F416,HWI!$A$6:$A$131,0),MATCH(D416,HWI!$F$5:$I$5,0))</f>
        <v>33.450980392156865</v>
      </c>
      <c r="J416" s="277">
        <f t="shared" si="12"/>
        <v>265887.45921568631</v>
      </c>
      <c r="L416" s="277">
        <f t="shared" si="13"/>
        <v>50.139064532469604</v>
      </c>
    </row>
    <row r="417" spans="1:12" x14ac:dyDescent="0.25">
      <c r="A417" s="274" t="s">
        <v>587</v>
      </c>
      <c r="B417" s="274" t="s">
        <v>588</v>
      </c>
      <c r="C417" s="274" t="s">
        <v>589</v>
      </c>
      <c r="D417" s="274" t="s">
        <v>603</v>
      </c>
      <c r="E417" s="274">
        <v>3</v>
      </c>
      <c r="F417" s="274">
        <v>1960</v>
      </c>
      <c r="G417" s="277">
        <v>10208</v>
      </c>
      <c r="H417" s="277">
        <v>14647.51</v>
      </c>
      <c r="I417" s="277">
        <f>INDEX(HWI!$F$6:$I$131,MATCH(F417,HWI!$A$6:$A$131,0),MATCH(D417,HWI!$F$5:$I$5,0))</f>
        <v>32.188679245283019</v>
      </c>
      <c r="J417" s="277">
        <f t="shared" si="12"/>
        <v>471484.0011320755</v>
      </c>
      <c r="L417" s="277">
        <f t="shared" si="13"/>
        <v>46.187696035665702</v>
      </c>
    </row>
    <row r="418" spans="1:12" x14ac:dyDescent="0.25">
      <c r="A418" s="274" t="s">
        <v>587</v>
      </c>
      <c r="B418" s="274" t="s">
        <v>588</v>
      </c>
      <c r="C418" s="274" t="s">
        <v>589</v>
      </c>
      <c r="D418" s="274" t="s">
        <v>603</v>
      </c>
      <c r="E418" s="274">
        <v>3</v>
      </c>
      <c r="F418" s="274">
        <v>1961</v>
      </c>
      <c r="G418" s="277">
        <v>12535</v>
      </c>
      <c r="H418" s="277">
        <v>17211.71</v>
      </c>
      <c r="I418" s="277">
        <f>INDEX(HWI!$F$6:$I$131,MATCH(F418,HWI!$A$6:$A$131,0),MATCH(D418,HWI!$F$5:$I$5,0))</f>
        <v>31.018181818181819</v>
      </c>
      <c r="J418" s="277">
        <f t="shared" si="12"/>
        <v>533875.95018181822</v>
      </c>
      <c r="L418" s="277">
        <f t="shared" si="13"/>
        <v>42.590821713746969</v>
      </c>
    </row>
    <row r="419" spans="1:12" x14ac:dyDescent="0.25">
      <c r="A419" s="274" t="s">
        <v>587</v>
      </c>
      <c r="B419" s="274" t="s">
        <v>588</v>
      </c>
      <c r="C419" s="274" t="s">
        <v>589</v>
      </c>
      <c r="D419" s="274" t="s">
        <v>603</v>
      </c>
      <c r="E419" s="274">
        <v>3</v>
      </c>
      <c r="F419" s="274">
        <v>1962</v>
      </c>
      <c r="G419" s="277">
        <v>12351</v>
      </c>
      <c r="H419" s="277">
        <v>20028.63</v>
      </c>
      <c r="I419" s="277">
        <f>INDEX(HWI!$F$6:$I$131,MATCH(F419,HWI!$A$6:$A$131,0),MATCH(D419,HWI!$F$5:$I$5,0))</f>
        <v>30.464285714285715</v>
      </c>
      <c r="J419" s="277">
        <f t="shared" si="12"/>
        <v>610157.90678571432</v>
      </c>
      <c r="L419" s="277">
        <f t="shared" si="13"/>
        <v>49.401498403830807</v>
      </c>
    </row>
    <row r="420" spans="1:12" x14ac:dyDescent="0.25">
      <c r="A420" s="274" t="s">
        <v>587</v>
      </c>
      <c r="B420" s="274" t="s">
        <v>588</v>
      </c>
      <c r="C420" s="274" t="s">
        <v>589</v>
      </c>
      <c r="D420" s="274" t="s">
        <v>603</v>
      </c>
      <c r="E420" s="274">
        <v>3</v>
      </c>
      <c r="F420" s="274">
        <v>1963</v>
      </c>
      <c r="G420" s="277">
        <v>17482</v>
      </c>
      <c r="H420" s="277">
        <v>31910.440000000002</v>
      </c>
      <c r="I420" s="277">
        <f>INDEX(HWI!$F$6:$I$131,MATCH(F420,HWI!$A$6:$A$131,0),MATCH(D420,HWI!$F$5:$I$5,0))</f>
        <v>29.413793103448278</v>
      </c>
      <c r="J420" s="277">
        <f t="shared" si="12"/>
        <v>938607.08000000007</v>
      </c>
      <c r="L420" s="277">
        <f t="shared" si="13"/>
        <v>53.689914197460247</v>
      </c>
    </row>
    <row r="421" spans="1:12" x14ac:dyDescent="0.25">
      <c r="A421" s="274" t="s">
        <v>587</v>
      </c>
      <c r="B421" s="274" t="s">
        <v>588</v>
      </c>
      <c r="C421" s="274" t="s">
        <v>589</v>
      </c>
      <c r="D421" s="274" t="s">
        <v>603</v>
      </c>
      <c r="E421" s="274">
        <v>3</v>
      </c>
      <c r="F421" s="274">
        <v>1964</v>
      </c>
      <c r="G421" s="277">
        <v>23732</v>
      </c>
      <c r="H421" s="277">
        <v>40171.200000000004</v>
      </c>
      <c r="I421" s="277">
        <f>INDEX(HWI!$F$6:$I$131,MATCH(F421,HWI!$A$6:$A$131,0),MATCH(D421,HWI!$F$5:$I$5,0))</f>
        <v>28.433333333333334</v>
      </c>
      <c r="J421" s="277">
        <f t="shared" si="12"/>
        <v>1142201.1200000001</v>
      </c>
      <c r="L421" s="277">
        <f t="shared" si="13"/>
        <v>48.129155570537677</v>
      </c>
    </row>
    <row r="422" spans="1:12" x14ac:dyDescent="0.25">
      <c r="A422" s="274" t="s">
        <v>587</v>
      </c>
      <c r="B422" s="274" t="s">
        <v>588</v>
      </c>
      <c r="C422" s="274" t="s">
        <v>589</v>
      </c>
      <c r="D422" s="274" t="s">
        <v>603</v>
      </c>
      <c r="E422" s="274">
        <v>3</v>
      </c>
      <c r="F422" s="274">
        <v>1965</v>
      </c>
      <c r="G422" s="277">
        <v>34962</v>
      </c>
      <c r="H422" s="277">
        <v>61481.090000000004</v>
      </c>
      <c r="I422" s="277">
        <f>INDEX(HWI!$F$6:$I$131,MATCH(F422,HWI!$A$6:$A$131,0),MATCH(D422,HWI!$F$5:$I$5,0))</f>
        <v>27.516129032258064</v>
      </c>
      <c r="J422" s="277">
        <f t="shared" si="12"/>
        <v>1691721.605483871</v>
      </c>
      <c r="L422" s="277">
        <f t="shared" si="13"/>
        <v>48.387437946452458</v>
      </c>
    </row>
    <row r="423" spans="1:12" x14ac:dyDescent="0.25">
      <c r="A423" s="274" t="s">
        <v>587</v>
      </c>
      <c r="B423" s="274" t="s">
        <v>588</v>
      </c>
      <c r="C423" s="274" t="s">
        <v>589</v>
      </c>
      <c r="D423" s="274" t="s">
        <v>603</v>
      </c>
      <c r="E423" s="274">
        <v>3</v>
      </c>
      <c r="F423" s="274">
        <v>1966</v>
      </c>
      <c r="G423" s="277">
        <v>34238</v>
      </c>
      <c r="H423" s="277">
        <v>61768.11</v>
      </c>
      <c r="I423" s="277">
        <f>INDEX(HWI!$F$6:$I$131,MATCH(F423,HWI!$A$6:$A$131,0),MATCH(D423,HWI!$F$5:$I$5,0))</f>
        <v>26.246153846153845</v>
      </c>
      <c r="J423" s="277">
        <f t="shared" si="12"/>
        <v>1621175.3178461539</v>
      </c>
      <c r="L423" s="277">
        <f t="shared" si="13"/>
        <v>47.350175765119282</v>
      </c>
    </row>
    <row r="424" spans="1:12" x14ac:dyDescent="0.25">
      <c r="A424" s="274" t="s">
        <v>587</v>
      </c>
      <c r="B424" s="274" t="s">
        <v>588</v>
      </c>
      <c r="C424" s="274" t="s">
        <v>589</v>
      </c>
      <c r="D424" s="274" t="s">
        <v>603</v>
      </c>
      <c r="E424" s="274">
        <v>3</v>
      </c>
      <c r="F424" s="274">
        <v>1967</v>
      </c>
      <c r="G424" s="277">
        <v>37381</v>
      </c>
      <c r="H424" s="277">
        <v>61020.97</v>
      </c>
      <c r="I424" s="277">
        <f>INDEX(HWI!$F$6:$I$131,MATCH(F424,HWI!$A$6:$A$131,0),MATCH(D424,HWI!$F$5:$I$5,0))</f>
        <v>25.088235294117649</v>
      </c>
      <c r="J424" s="277">
        <f t="shared" si="12"/>
        <v>1530908.4532352942</v>
      </c>
      <c r="L424" s="277">
        <f t="shared" si="13"/>
        <v>40.954186705419708</v>
      </c>
    </row>
    <row r="425" spans="1:12" x14ac:dyDescent="0.25">
      <c r="A425" s="274" t="s">
        <v>587</v>
      </c>
      <c r="B425" s="274" t="s">
        <v>588</v>
      </c>
      <c r="C425" s="274" t="s">
        <v>589</v>
      </c>
      <c r="D425" s="274" t="s">
        <v>603</v>
      </c>
      <c r="E425" s="274">
        <v>3</v>
      </c>
      <c r="F425" s="274">
        <v>1968</v>
      </c>
      <c r="G425" s="277">
        <v>54221</v>
      </c>
      <c r="H425" s="277">
        <v>95711.59</v>
      </c>
      <c r="I425" s="277">
        <f>INDEX(HWI!$F$6:$I$131,MATCH(F425,HWI!$A$6:$A$131,0),MATCH(D425,HWI!$F$5:$I$5,0))</f>
        <v>24.028169014084508</v>
      </c>
      <c r="J425" s="277">
        <f t="shared" si="12"/>
        <v>2299774.2611267604</v>
      </c>
      <c r="L425" s="277">
        <f t="shared" si="13"/>
        <v>42.414825641850214</v>
      </c>
    </row>
    <row r="426" spans="1:12" x14ac:dyDescent="0.25">
      <c r="A426" s="274" t="s">
        <v>587</v>
      </c>
      <c r="B426" s="274" t="s">
        <v>588</v>
      </c>
      <c r="C426" s="274" t="s">
        <v>589</v>
      </c>
      <c r="D426" s="274" t="s">
        <v>603</v>
      </c>
      <c r="E426" s="274">
        <v>3</v>
      </c>
      <c r="F426" s="274">
        <v>1969</v>
      </c>
      <c r="G426" s="277">
        <v>48483</v>
      </c>
      <c r="H426" s="277">
        <v>91051.75</v>
      </c>
      <c r="I426" s="277">
        <f>INDEX(HWI!$F$6:$I$131,MATCH(F426,HWI!$A$6:$A$131,0),MATCH(D426,HWI!$F$5:$I$5,0))</f>
        <v>22.44736842105263</v>
      </c>
      <c r="J426" s="277">
        <f t="shared" si="12"/>
        <v>2043872.1776315789</v>
      </c>
      <c r="L426" s="277">
        <f t="shared" si="13"/>
        <v>42.15647087910358</v>
      </c>
    </row>
    <row r="427" spans="1:12" x14ac:dyDescent="0.25">
      <c r="A427" s="274" t="s">
        <v>587</v>
      </c>
      <c r="B427" s="274" t="s">
        <v>588</v>
      </c>
      <c r="C427" s="274" t="s">
        <v>589</v>
      </c>
      <c r="D427" s="274" t="s">
        <v>603</v>
      </c>
      <c r="E427" s="274">
        <v>3</v>
      </c>
      <c r="F427" s="274">
        <v>1970</v>
      </c>
      <c r="G427" s="277">
        <v>31208</v>
      </c>
      <c r="H427" s="277">
        <v>75223.34</v>
      </c>
      <c r="I427" s="277">
        <f>INDEX(HWI!$F$6:$I$131,MATCH(F427,HWI!$A$6:$A$131,0),MATCH(D427,HWI!$F$5:$I$5,0))</f>
        <v>21.594936708860761</v>
      </c>
      <c r="J427" s="277">
        <f t="shared" si="12"/>
        <v>1624443.2663291139</v>
      </c>
      <c r="L427" s="277">
        <f t="shared" si="13"/>
        <v>52.052142602188987</v>
      </c>
    </row>
    <row r="428" spans="1:12" x14ac:dyDescent="0.25">
      <c r="A428" s="274" t="s">
        <v>587</v>
      </c>
      <c r="B428" s="274" t="s">
        <v>588</v>
      </c>
      <c r="C428" s="274" t="s">
        <v>589</v>
      </c>
      <c r="D428" s="274" t="s">
        <v>603</v>
      </c>
      <c r="E428" s="274">
        <v>3</v>
      </c>
      <c r="F428" s="274">
        <v>1971</v>
      </c>
      <c r="G428" s="277">
        <v>64285</v>
      </c>
      <c r="H428" s="277">
        <v>151522.61000000002</v>
      </c>
      <c r="I428" s="277">
        <f>INDEX(HWI!$F$6:$I$131,MATCH(F428,HWI!$A$6:$A$131,0),MATCH(D428,HWI!$F$5:$I$5,0))</f>
        <v>19.386363636363637</v>
      </c>
      <c r="J428" s="277">
        <f t="shared" si="12"/>
        <v>2937472.4165909095</v>
      </c>
      <c r="L428" s="277">
        <f t="shared" si="13"/>
        <v>45.694523086115105</v>
      </c>
    </row>
    <row r="429" spans="1:12" x14ac:dyDescent="0.25">
      <c r="A429" s="274" t="s">
        <v>587</v>
      </c>
      <c r="B429" s="274" t="s">
        <v>588</v>
      </c>
      <c r="C429" s="274" t="s">
        <v>589</v>
      </c>
      <c r="D429" s="274" t="s">
        <v>603</v>
      </c>
      <c r="E429" s="274">
        <v>3</v>
      </c>
      <c r="F429" s="274">
        <v>1972</v>
      </c>
      <c r="G429" s="277">
        <v>21786.7</v>
      </c>
      <c r="H429" s="277">
        <v>66556.070000000007</v>
      </c>
      <c r="I429" s="277">
        <f>INDEX(HWI!$F$6:$I$131,MATCH(F429,HWI!$A$6:$A$131,0),MATCH(D429,HWI!$F$5:$I$5,0))</f>
        <v>17.587628865979383</v>
      </c>
      <c r="J429" s="277">
        <f t="shared" si="12"/>
        <v>1170563.4579381444</v>
      </c>
      <c r="L429" s="277">
        <f t="shared" si="13"/>
        <v>53.728350688178772</v>
      </c>
    </row>
    <row r="430" spans="1:12" x14ac:dyDescent="0.25">
      <c r="A430" s="274" t="s">
        <v>587</v>
      </c>
      <c r="B430" s="274" t="s">
        <v>588</v>
      </c>
      <c r="C430" s="274" t="s">
        <v>589</v>
      </c>
      <c r="D430" s="274" t="s">
        <v>603</v>
      </c>
      <c r="E430" s="274">
        <v>3</v>
      </c>
      <c r="F430" s="274">
        <v>1973</v>
      </c>
      <c r="G430" s="277">
        <v>4506</v>
      </c>
      <c r="H430" s="277">
        <v>17414.52</v>
      </c>
      <c r="I430" s="277">
        <f>INDEX(HWI!$F$6:$I$131,MATCH(F430,HWI!$A$6:$A$131,0),MATCH(D430,HWI!$F$5:$I$5,0))</f>
        <v>17.059999999999999</v>
      </c>
      <c r="J430" s="277">
        <f t="shared" si="12"/>
        <v>297091.71119999996</v>
      </c>
      <c r="L430" s="277">
        <f t="shared" si="13"/>
        <v>65.93247030625831</v>
      </c>
    </row>
    <row r="431" spans="1:12" x14ac:dyDescent="0.25">
      <c r="A431" s="274" t="s">
        <v>587</v>
      </c>
      <c r="B431" s="274" t="s">
        <v>588</v>
      </c>
      <c r="C431" s="274" t="s">
        <v>589</v>
      </c>
      <c r="D431" s="274" t="s">
        <v>603</v>
      </c>
      <c r="E431" s="274">
        <v>3</v>
      </c>
      <c r="F431" s="274">
        <v>1974</v>
      </c>
      <c r="G431" s="277">
        <v>87972</v>
      </c>
      <c r="H431" s="277">
        <v>140993.36000000002</v>
      </c>
      <c r="I431" s="277">
        <f>INDEX(HWI!$F$6:$I$131,MATCH(F431,HWI!$A$6:$A$131,0),MATCH(D431,HWI!$F$5:$I$5,0))</f>
        <v>14.964912280701755</v>
      </c>
      <c r="J431" s="277">
        <f t="shared" si="12"/>
        <v>2109953.264561404</v>
      </c>
      <c r="L431" s="277">
        <f t="shared" si="13"/>
        <v>23.984373034163188</v>
      </c>
    </row>
    <row r="432" spans="1:12" x14ac:dyDescent="0.25">
      <c r="A432" s="274" t="s">
        <v>587</v>
      </c>
      <c r="B432" s="274" t="s">
        <v>588</v>
      </c>
      <c r="C432" s="274" t="s">
        <v>589</v>
      </c>
      <c r="D432" s="274" t="s">
        <v>603</v>
      </c>
      <c r="E432" s="274">
        <v>3</v>
      </c>
      <c r="F432" s="274">
        <v>1975</v>
      </c>
      <c r="G432" s="277">
        <v>837</v>
      </c>
      <c r="H432" s="277">
        <v>4205.3599999999997</v>
      </c>
      <c r="I432" s="277">
        <f>INDEX(HWI!$F$6:$I$131,MATCH(F432,HWI!$A$6:$A$131,0),MATCH(D432,HWI!$F$5:$I$5,0))</f>
        <v>13.53968253968254</v>
      </c>
      <c r="J432" s="277">
        <f t="shared" si="12"/>
        <v>56939.23936507936</v>
      </c>
      <c r="L432" s="277">
        <f t="shared" si="13"/>
        <v>68.027765071779399</v>
      </c>
    </row>
    <row r="433" spans="1:12" x14ac:dyDescent="0.25">
      <c r="A433" s="274" t="s">
        <v>587</v>
      </c>
      <c r="B433" s="274" t="s">
        <v>588</v>
      </c>
      <c r="C433" s="274" t="s">
        <v>589</v>
      </c>
      <c r="D433" s="274" t="s">
        <v>603</v>
      </c>
      <c r="E433" s="274">
        <v>3</v>
      </c>
      <c r="F433" s="274">
        <v>1976</v>
      </c>
      <c r="G433" s="277">
        <v>680</v>
      </c>
      <c r="H433" s="277">
        <v>4069.31</v>
      </c>
      <c r="I433" s="277">
        <f>INDEX(HWI!$F$6:$I$131,MATCH(F433,HWI!$A$6:$A$131,0),MATCH(D433,HWI!$F$5:$I$5,0))</f>
        <v>12.544117647058824</v>
      </c>
      <c r="J433" s="277">
        <f t="shared" si="12"/>
        <v>51045.903382352946</v>
      </c>
      <c r="L433" s="277">
        <f t="shared" si="13"/>
        <v>75.067504974048447</v>
      </c>
    </row>
    <row r="434" spans="1:12" x14ac:dyDescent="0.25">
      <c r="A434" s="274" t="s">
        <v>587</v>
      </c>
      <c r="B434" s="274" t="s">
        <v>588</v>
      </c>
      <c r="C434" s="274" t="s">
        <v>589</v>
      </c>
      <c r="D434" s="274" t="s">
        <v>603</v>
      </c>
      <c r="E434" s="274">
        <v>3</v>
      </c>
      <c r="F434" s="274">
        <v>1977</v>
      </c>
      <c r="G434" s="277">
        <v>714</v>
      </c>
      <c r="H434" s="277">
        <v>5665.86</v>
      </c>
      <c r="I434" s="277">
        <f>INDEX(HWI!$F$6:$I$131,MATCH(F434,HWI!$A$6:$A$131,0),MATCH(D434,HWI!$F$5:$I$5,0))</f>
        <v>11.605442176870747</v>
      </c>
      <c r="J434" s="277">
        <f t="shared" si="12"/>
        <v>65754.810612244895</v>
      </c>
      <c r="L434" s="277">
        <f t="shared" si="13"/>
        <v>92.093572286057281</v>
      </c>
    </row>
    <row r="435" spans="1:12" x14ac:dyDescent="0.25">
      <c r="A435" s="274" t="s">
        <v>587</v>
      </c>
      <c r="B435" s="274" t="s">
        <v>588</v>
      </c>
      <c r="C435" s="274" t="s">
        <v>589</v>
      </c>
      <c r="D435" s="274" t="s">
        <v>603</v>
      </c>
      <c r="E435" s="274">
        <v>3</v>
      </c>
      <c r="F435" s="274">
        <v>1978</v>
      </c>
      <c r="G435" s="277">
        <v>626</v>
      </c>
      <c r="H435" s="277">
        <v>4688.22</v>
      </c>
      <c r="I435" s="277">
        <f>INDEX(HWI!$F$6:$I$131,MATCH(F435,HWI!$A$6:$A$131,0),MATCH(D435,HWI!$F$5:$I$5,0))</f>
        <v>10.6625</v>
      </c>
      <c r="J435" s="277">
        <f t="shared" si="12"/>
        <v>49988.145750000003</v>
      </c>
      <c r="L435" s="277">
        <f t="shared" si="13"/>
        <v>79.853267971246012</v>
      </c>
    </row>
    <row r="436" spans="1:12" x14ac:dyDescent="0.25">
      <c r="A436" s="274" t="s">
        <v>587</v>
      </c>
      <c r="B436" s="274" t="s">
        <v>588</v>
      </c>
      <c r="C436" s="274" t="s">
        <v>589</v>
      </c>
      <c r="D436" s="274" t="s">
        <v>603</v>
      </c>
      <c r="E436" s="274">
        <v>3</v>
      </c>
      <c r="F436" s="274">
        <v>1979</v>
      </c>
      <c r="G436" s="277">
        <v>2081</v>
      </c>
      <c r="H436" s="277">
        <v>17903.490000000002</v>
      </c>
      <c r="I436" s="277">
        <f>INDEX(HWI!$F$6:$I$131,MATCH(F436,HWI!$A$6:$A$131,0),MATCH(D436,HWI!$F$5:$I$5,0))</f>
        <v>9.8612716763005785</v>
      </c>
      <c r="J436" s="277">
        <f t="shared" si="12"/>
        <v>176551.17884393065</v>
      </c>
      <c r="L436" s="277">
        <f t="shared" si="13"/>
        <v>84.839586181610116</v>
      </c>
    </row>
    <row r="437" spans="1:12" x14ac:dyDescent="0.25">
      <c r="A437" s="274" t="s">
        <v>587</v>
      </c>
      <c r="B437" s="274" t="s">
        <v>588</v>
      </c>
      <c r="C437" s="274" t="s">
        <v>589</v>
      </c>
      <c r="D437" s="274" t="s">
        <v>603</v>
      </c>
      <c r="E437" s="274">
        <v>3</v>
      </c>
      <c r="F437" s="274">
        <v>1980</v>
      </c>
      <c r="G437" s="277">
        <v>426</v>
      </c>
      <c r="H437" s="277">
        <v>3626.42</v>
      </c>
      <c r="I437" s="277">
        <f>INDEX(HWI!$F$6:$I$131,MATCH(F437,HWI!$A$6:$A$131,0),MATCH(D437,HWI!$F$5:$I$5,0))</f>
        <v>9.172043010752688</v>
      </c>
      <c r="J437" s="277">
        <f t="shared" si="12"/>
        <v>33261.680215053762</v>
      </c>
      <c r="L437" s="277">
        <f t="shared" si="13"/>
        <v>78.079061537684893</v>
      </c>
    </row>
    <row r="438" spans="1:12" x14ac:dyDescent="0.25">
      <c r="A438" s="274" t="s">
        <v>587</v>
      </c>
      <c r="B438" s="274" t="s">
        <v>588</v>
      </c>
      <c r="C438" s="274" t="s">
        <v>589</v>
      </c>
      <c r="D438" s="274" t="s">
        <v>603</v>
      </c>
      <c r="E438" s="274">
        <v>3</v>
      </c>
      <c r="F438" s="274">
        <v>1981</v>
      </c>
      <c r="G438" s="277">
        <v>522</v>
      </c>
      <c r="H438" s="277">
        <v>6421.77</v>
      </c>
      <c r="I438" s="277">
        <f>INDEX(HWI!$F$6:$I$131,MATCH(F438,HWI!$A$6:$A$131,0),MATCH(D438,HWI!$F$5:$I$5,0))</f>
        <v>8.3219512195121954</v>
      </c>
      <c r="J438" s="277">
        <f t="shared" si="12"/>
        <v>53441.656682926834</v>
      </c>
      <c r="L438" s="277">
        <f t="shared" si="13"/>
        <v>102.37865264928513</v>
      </c>
    </row>
    <row r="439" spans="1:12" x14ac:dyDescent="0.25">
      <c r="A439" s="274" t="s">
        <v>587</v>
      </c>
      <c r="B439" s="274" t="s">
        <v>588</v>
      </c>
      <c r="C439" s="274" t="s">
        <v>589</v>
      </c>
      <c r="D439" s="274" t="s">
        <v>603</v>
      </c>
      <c r="E439" s="274">
        <v>3</v>
      </c>
      <c r="F439" s="274">
        <v>1982</v>
      </c>
      <c r="G439" s="277">
        <v>2323</v>
      </c>
      <c r="H439" s="277">
        <v>18712.37</v>
      </c>
      <c r="I439" s="277">
        <f>INDEX(HWI!$F$6:$I$131,MATCH(F439,HWI!$A$6:$A$131,0),MATCH(D439,HWI!$F$5:$I$5,0))</f>
        <v>7.6502242152466371</v>
      </c>
      <c r="J439" s="277">
        <f t="shared" si="12"/>
        <v>143153.82609865471</v>
      </c>
      <c r="L439" s="277">
        <f t="shared" si="13"/>
        <v>61.624548471224585</v>
      </c>
    </row>
    <row r="440" spans="1:12" x14ac:dyDescent="0.25">
      <c r="A440" s="274" t="s">
        <v>587</v>
      </c>
      <c r="B440" s="274" t="s">
        <v>588</v>
      </c>
      <c r="C440" s="274" t="s">
        <v>589</v>
      </c>
      <c r="D440" s="274" t="s">
        <v>603</v>
      </c>
      <c r="E440" s="274">
        <v>3</v>
      </c>
      <c r="F440" s="274">
        <v>1983</v>
      </c>
      <c r="G440" s="277">
        <v>2637</v>
      </c>
      <c r="H440" s="277">
        <v>23108.94</v>
      </c>
      <c r="I440" s="277">
        <f>INDEX(HWI!$F$6:$I$131,MATCH(F440,HWI!$A$6:$A$131,0),MATCH(D440,HWI!$F$5:$I$5,0))</f>
        <v>7.3534482758620694</v>
      </c>
      <c r="J440" s="277">
        <f t="shared" si="12"/>
        <v>169930.39499999999</v>
      </c>
      <c r="L440" s="277">
        <f t="shared" si="13"/>
        <v>64.44080204778156</v>
      </c>
    </row>
    <row r="441" spans="1:12" x14ac:dyDescent="0.25">
      <c r="A441" s="274" t="s">
        <v>587</v>
      </c>
      <c r="B441" s="274" t="s">
        <v>588</v>
      </c>
      <c r="C441" s="274" t="s">
        <v>589</v>
      </c>
      <c r="D441" s="274" t="s">
        <v>603</v>
      </c>
      <c r="E441" s="274">
        <v>3</v>
      </c>
      <c r="F441" s="274">
        <v>1984</v>
      </c>
      <c r="G441" s="277">
        <v>1044</v>
      </c>
      <c r="H441" s="277">
        <v>10266.08</v>
      </c>
      <c r="I441" s="277">
        <f>INDEX(HWI!$F$6:$I$131,MATCH(F441,HWI!$A$6:$A$131,0),MATCH(D441,HWI!$F$5:$I$5,0))</f>
        <v>7.0205761316872426</v>
      </c>
      <c r="J441" s="277">
        <f t="shared" si="12"/>
        <v>72073.796213991765</v>
      </c>
      <c r="L441" s="277">
        <f t="shared" si="13"/>
        <v>69.036203270107052</v>
      </c>
    </row>
    <row r="442" spans="1:12" x14ac:dyDescent="0.25">
      <c r="A442" s="274" t="s">
        <v>587</v>
      </c>
      <c r="B442" s="274" t="s">
        <v>588</v>
      </c>
      <c r="C442" s="274" t="s">
        <v>589</v>
      </c>
      <c r="D442" s="274" t="s">
        <v>603</v>
      </c>
      <c r="E442" s="274">
        <v>3</v>
      </c>
      <c r="F442" s="274">
        <v>1985</v>
      </c>
      <c r="G442" s="277">
        <v>770</v>
      </c>
      <c r="H442" s="277">
        <v>7740.2</v>
      </c>
      <c r="I442" s="277">
        <f>INDEX(HWI!$F$6:$I$131,MATCH(F442,HWI!$A$6:$A$131,0),MATCH(D442,HWI!$F$5:$I$5,0))</f>
        <v>6.9918032786885247</v>
      </c>
      <c r="J442" s="277">
        <f t="shared" si="12"/>
        <v>54117.95573770492</v>
      </c>
      <c r="L442" s="277">
        <f t="shared" si="13"/>
        <v>70.283059399616775</v>
      </c>
    </row>
    <row r="443" spans="1:12" x14ac:dyDescent="0.25">
      <c r="A443" s="274" t="s">
        <v>587</v>
      </c>
      <c r="B443" s="274" t="s">
        <v>588</v>
      </c>
      <c r="C443" s="274" t="s">
        <v>589</v>
      </c>
      <c r="D443" s="274" t="s">
        <v>603</v>
      </c>
      <c r="E443" s="274">
        <v>3</v>
      </c>
      <c r="F443" s="274">
        <v>1986</v>
      </c>
      <c r="G443" s="277">
        <v>2334</v>
      </c>
      <c r="H443" s="277">
        <v>24726.16</v>
      </c>
      <c r="I443" s="277">
        <f>INDEX(HWI!$F$6:$I$131,MATCH(F443,HWI!$A$6:$A$131,0),MATCH(D443,HWI!$F$5:$I$5,0))</f>
        <v>7.1680672268907566</v>
      </c>
      <c r="J443" s="277">
        <f t="shared" si="12"/>
        <v>177238.77714285714</v>
      </c>
      <c r="L443" s="277">
        <f t="shared" si="13"/>
        <v>75.937779409964506</v>
      </c>
    </row>
    <row r="444" spans="1:12" x14ac:dyDescent="0.25">
      <c r="A444" s="274" t="s">
        <v>587</v>
      </c>
      <c r="B444" s="274" t="s">
        <v>588</v>
      </c>
      <c r="C444" s="274" t="s">
        <v>589</v>
      </c>
      <c r="D444" s="274" t="s">
        <v>603</v>
      </c>
      <c r="E444" s="274">
        <v>3</v>
      </c>
      <c r="F444" s="274">
        <v>1987</v>
      </c>
      <c r="G444" s="277">
        <v>600</v>
      </c>
      <c r="H444" s="277">
        <v>9985.0300000000007</v>
      </c>
      <c r="I444" s="277">
        <f>INDEX(HWI!$F$6:$I$131,MATCH(F444,HWI!$A$6:$A$131,0),MATCH(D444,HWI!$F$5:$I$5,0))</f>
        <v>6.963265306122449</v>
      </c>
      <c r="J444" s="277">
        <f t="shared" si="12"/>
        <v>69528.412979591842</v>
      </c>
      <c r="L444" s="277">
        <f t="shared" si="13"/>
        <v>115.88068829931973</v>
      </c>
    </row>
    <row r="445" spans="1:12" x14ac:dyDescent="0.25">
      <c r="A445" s="274" t="s">
        <v>587</v>
      </c>
      <c r="B445" s="274" t="s">
        <v>588</v>
      </c>
      <c r="C445" s="274" t="s">
        <v>589</v>
      </c>
      <c r="D445" s="274" t="s">
        <v>603</v>
      </c>
      <c r="E445" s="274">
        <v>3</v>
      </c>
      <c r="F445" s="274">
        <v>1989</v>
      </c>
      <c r="G445" s="277">
        <v>5290</v>
      </c>
      <c r="H445" s="277">
        <v>45463.340000000004</v>
      </c>
      <c r="I445" s="277">
        <f>INDEX(HWI!$F$6:$I$131,MATCH(F445,HWI!$A$6:$A$131,0),MATCH(D445,HWI!$F$5:$I$5,0))</f>
        <v>6.0335985853227232</v>
      </c>
      <c r="J445" s="277">
        <f t="shared" si="12"/>
        <v>274307.54390804598</v>
      </c>
      <c r="L445" s="277">
        <f t="shared" si="13"/>
        <v>51.853978054451034</v>
      </c>
    </row>
    <row r="446" spans="1:12" x14ac:dyDescent="0.25">
      <c r="A446" s="274" t="s">
        <v>587</v>
      </c>
      <c r="B446" s="274" t="s">
        <v>588</v>
      </c>
      <c r="C446" s="274" t="s">
        <v>589</v>
      </c>
      <c r="D446" s="274" t="s">
        <v>603</v>
      </c>
      <c r="E446" s="274">
        <v>3</v>
      </c>
      <c r="F446" s="274">
        <v>1990</v>
      </c>
      <c r="G446" s="277">
        <v>21</v>
      </c>
      <c r="H446" s="277">
        <v>1614.14</v>
      </c>
      <c r="I446" s="277">
        <f>INDEX(HWI!$F$6:$I$131,MATCH(F446,HWI!$A$6:$A$131,0),MATCH(D446,HWI!$F$5:$I$5,0))</f>
        <v>5.8827586206896552</v>
      </c>
      <c r="J446" s="277">
        <f t="shared" si="12"/>
        <v>9495.5960000000014</v>
      </c>
      <c r="L446" s="277">
        <f t="shared" si="13"/>
        <v>452.17123809523815</v>
      </c>
    </row>
    <row r="447" spans="1:12" x14ac:dyDescent="0.25">
      <c r="A447" s="274" t="s">
        <v>587</v>
      </c>
      <c r="B447" s="274" t="s">
        <v>588</v>
      </c>
      <c r="C447" s="274" t="s">
        <v>589</v>
      </c>
      <c r="D447" s="274" t="s">
        <v>603</v>
      </c>
      <c r="E447" s="274">
        <v>3</v>
      </c>
      <c r="F447" s="274">
        <v>1992</v>
      </c>
      <c r="G447" s="277">
        <v>75</v>
      </c>
      <c r="H447" s="277">
        <v>5553.62</v>
      </c>
      <c r="I447" s="277">
        <f>INDEX(HWI!$F$6:$I$131,MATCH(F447,HWI!$A$6:$A$131,0),MATCH(D447,HWI!$F$5:$I$5,0))</f>
        <v>5.5479674796747966</v>
      </c>
      <c r="J447" s="277">
        <f t="shared" si="12"/>
        <v>30811.303154471545</v>
      </c>
      <c r="L447" s="277">
        <f t="shared" si="13"/>
        <v>410.81737539295392</v>
      </c>
    </row>
    <row r="448" spans="1:12" x14ac:dyDescent="0.25">
      <c r="A448" s="274" t="s">
        <v>587</v>
      </c>
      <c r="B448" s="274" t="s">
        <v>588</v>
      </c>
      <c r="C448" s="274" t="s">
        <v>589</v>
      </c>
      <c r="D448" s="274" t="s">
        <v>603</v>
      </c>
      <c r="E448" s="274">
        <v>3</v>
      </c>
      <c r="F448" s="274">
        <v>1995</v>
      </c>
      <c r="G448" s="277">
        <v>116</v>
      </c>
      <c r="H448" s="277">
        <v>2461.79</v>
      </c>
      <c r="I448" s="277">
        <f>INDEX(HWI!$F$6:$I$131,MATCH(F448,HWI!$A$6:$A$131,0),MATCH(D448,HWI!$F$5:$I$5,0))</f>
        <v>4.9342010122921183</v>
      </c>
      <c r="J448" s="277">
        <f t="shared" si="12"/>
        <v>12146.966710050614</v>
      </c>
      <c r="L448" s="277">
        <f t="shared" si="13"/>
        <v>104.71523025905702</v>
      </c>
    </row>
    <row r="449" spans="1:12" x14ac:dyDescent="0.25">
      <c r="A449" s="274" t="s">
        <v>587</v>
      </c>
      <c r="B449" s="274" t="s">
        <v>588</v>
      </c>
      <c r="C449" s="274" t="s">
        <v>589</v>
      </c>
      <c r="D449" s="274" t="s">
        <v>603</v>
      </c>
      <c r="E449" s="274">
        <v>3</v>
      </c>
      <c r="F449" s="274">
        <v>1998</v>
      </c>
      <c r="G449" s="277">
        <v>670</v>
      </c>
      <c r="H449" s="277">
        <v>29320.350000000002</v>
      </c>
      <c r="I449" s="277">
        <f>INDEX(HWI!$F$6:$I$131,MATCH(F449,HWI!$A$6:$A$131,0),MATCH(D449,HWI!$F$5:$I$5,0))</f>
        <v>4.6580204778156995</v>
      </c>
      <c r="J449" s="277">
        <f t="shared" si="12"/>
        <v>136574.79071672357</v>
      </c>
      <c r="L449" s="277">
        <f t="shared" si="13"/>
        <v>203.84297121899041</v>
      </c>
    </row>
    <row r="450" spans="1:12" x14ac:dyDescent="0.25">
      <c r="A450" s="274" t="s">
        <v>587</v>
      </c>
      <c r="B450" s="274" t="s">
        <v>588</v>
      </c>
      <c r="C450" s="274" t="s">
        <v>589</v>
      </c>
      <c r="D450" s="274" t="s">
        <v>603</v>
      </c>
      <c r="E450" s="274">
        <v>3</v>
      </c>
      <c r="F450" s="274">
        <v>1999</v>
      </c>
      <c r="G450" s="277">
        <v>447</v>
      </c>
      <c r="H450" s="277">
        <v>13484.5</v>
      </c>
      <c r="I450" s="277">
        <f>INDEX(HWI!$F$6:$I$131,MATCH(F450,HWI!$A$6:$A$131,0),MATCH(D450,HWI!$F$5:$I$5,0))</f>
        <v>4.5251989389920428</v>
      </c>
      <c r="J450" s="277">
        <f t="shared" ref="J450:J513" si="14">I450*H450</f>
        <v>61020.045092838205</v>
      </c>
      <c r="L450" s="277">
        <f t="shared" ref="L450:L513" si="15">J450/G450</f>
        <v>136.51016799292663</v>
      </c>
    </row>
    <row r="451" spans="1:12" x14ac:dyDescent="0.25">
      <c r="A451" s="274" t="s">
        <v>587</v>
      </c>
      <c r="B451" s="274" t="s">
        <v>588</v>
      </c>
      <c r="C451" s="274" t="s">
        <v>589</v>
      </c>
      <c r="D451" s="274" t="s">
        <v>603</v>
      </c>
      <c r="E451" s="274">
        <v>3</v>
      </c>
      <c r="F451" s="274">
        <v>2001</v>
      </c>
      <c r="G451" s="277">
        <v>125</v>
      </c>
      <c r="H451" s="277">
        <v>7422.4800000000005</v>
      </c>
      <c r="I451" s="277">
        <f>INDEX(HWI!$F$6:$I$131,MATCH(F451,HWI!$A$6:$A$131,0),MATCH(D451,HWI!$F$5:$I$5,0))</f>
        <v>4.217552533992583</v>
      </c>
      <c r="J451" s="277">
        <f t="shared" si="14"/>
        <v>31304.69933250927</v>
      </c>
      <c r="L451" s="277">
        <f t="shared" si="15"/>
        <v>250.43759466007415</v>
      </c>
    </row>
    <row r="452" spans="1:12" x14ac:dyDescent="0.25">
      <c r="A452" s="274" t="s">
        <v>587</v>
      </c>
      <c r="B452" s="274" t="s">
        <v>588</v>
      </c>
      <c r="C452" s="274" t="s">
        <v>589</v>
      </c>
      <c r="D452" s="274" t="s">
        <v>603</v>
      </c>
      <c r="E452" s="274">
        <v>3</v>
      </c>
      <c r="F452" s="274">
        <v>2003</v>
      </c>
      <c r="G452" s="277">
        <v>5</v>
      </c>
      <c r="H452" s="277">
        <v>314.61</v>
      </c>
      <c r="I452" s="277">
        <f>INDEX(HWI!$F$6:$I$131,MATCH(F452,HWI!$A$6:$A$131,0),MATCH(D452,HWI!$F$5:$I$5,0))</f>
        <v>4.0023460410557181</v>
      </c>
      <c r="J452" s="277">
        <f t="shared" si="14"/>
        <v>1259.1780879765395</v>
      </c>
      <c r="L452" s="277">
        <f t="shared" si="15"/>
        <v>251.83561759530789</v>
      </c>
    </row>
    <row r="453" spans="1:12" x14ac:dyDescent="0.25">
      <c r="A453" s="274" t="s">
        <v>587</v>
      </c>
      <c r="B453" s="274" t="s">
        <v>588</v>
      </c>
      <c r="C453" s="274" t="s">
        <v>589</v>
      </c>
      <c r="D453" s="274" t="s">
        <v>603</v>
      </c>
      <c r="E453" s="274">
        <v>3</v>
      </c>
      <c r="F453" s="274">
        <v>2004</v>
      </c>
      <c r="G453" s="277">
        <v>2</v>
      </c>
      <c r="H453" s="277">
        <v>85.37</v>
      </c>
      <c r="I453" s="277">
        <f>INDEX(HWI!$F$6:$I$131,MATCH(F453,HWI!$A$6:$A$131,0),MATCH(D453,HWI!$F$5:$I$5,0))</f>
        <v>3.3748763600395648</v>
      </c>
      <c r="J453" s="277">
        <f t="shared" si="14"/>
        <v>288.11319485657765</v>
      </c>
      <c r="L453" s="277">
        <f t="shared" si="15"/>
        <v>144.05659742828882</v>
      </c>
    </row>
    <row r="454" spans="1:12" x14ac:dyDescent="0.25">
      <c r="A454" s="274" t="s">
        <v>587</v>
      </c>
      <c r="B454" s="274" t="s">
        <v>588</v>
      </c>
      <c r="C454" s="274" t="s">
        <v>589</v>
      </c>
      <c r="D454" s="274" t="s">
        <v>603</v>
      </c>
      <c r="E454" s="274">
        <v>3</v>
      </c>
      <c r="F454" s="274">
        <v>2005</v>
      </c>
      <c r="G454" s="277">
        <v>1244</v>
      </c>
      <c r="H454" s="277">
        <v>47672.47</v>
      </c>
      <c r="I454" s="277">
        <f>INDEX(HWI!$F$6:$I$131,MATCH(F454,HWI!$A$6:$A$131,0),MATCH(D454,HWI!$F$5:$I$5,0))</f>
        <v>2.8445185493955814</v>
      </c>
      <c r="J454" s="277">
        <f t="shared" si="14"/>
        <v>135605.22521050437</v>
      </c>
      <c r="L454" s="277">
        <f t="shared" si="15"/>
        <v>109.00741576407104</v>
      </c>
    </row>
    <row r="455" spans="1:12" x14ac:dyDescent="0.25">
      <c r="A455" s="274" t="s">
        <v>587</v>
      </c>
      <c r="B455" s="274" t="s">
        <v>588</v>
      </c>
      <c r="C455" s="274" t="s">
        <v>589</v>
      </c>
      <c r="D455" s="274" t="s">
        <v>603</v>
      </c>
      <c r="E455" s="274">
        <v>3</v>
      </c>
      <c r="F455" s="274">
        <v>2006</v>
      </c>
      <c r="G455" s="277">
        <v>36</v>
      </c>
      <c r="H455" s="277">
        <v>2858.89</v>
      </c>
      <c r="I455" s="277">
        <f>INDEX(HWI!$F$6:$I$131,MATCH(F455,HWI!$A$6:$A$131,0),MATCH(D455,HWI!$F$5:$I$5,0))</f>
        <v>2.7285085965613756</v>
      </c>
      <c r="J455" s="277">
        <f t="shared" si="14"/>
        <v>7800.5059416233507</v>
      </c>
      <c r="L455" s="277">
        <f t="shared" si="15"/>
        <v>216.68072060064864</v>
      </c>
    </row>
    <row r="456" spans="1:12" x14ac:dyDescent="0.25">
      <c r="A456" s="274" t="s">
        <v>587</v>
      </c>
      <c r="B456" s="274" t="s">
        <v>588</v>
      </c>
      <c r="C456" s="274" t="s">
        <v>589</v>
      </c>
      <c r="D456" s="274" t="s">
        <v>603</v>
      </c>
      <c r="E456" s="274">
        <v>3</v>
      </c>
      <c r="F456" s="274">
        <v>2008</v>
      </c>
      <c r="G456" s="277">
        <v>61</v>
      </c>
      <c r="H456" s="277">
        <v>3098.5</v>
      </c>
      <c r="I456" s="277">
        <f>INDEX(HWI!$F$6:$I$131,MATCH(F456,HWI!$A$6:$A$131,0),MATCH(D456,HWI!$F$5:$I$5,0))</f>
        <v>2.4362727597286682</v>
      </c>
      <c r="J456" s="277">
        <f t="shared" si="14"/>
        <v>7548.7911460192781</v>
      </c>
      <c r="L456" s="277">
        <f t="shared" si="15"/>
        <v>123.7506745249062</v>
      </c>
    </row>
    <row r="457" spans="1:12" x14ac:dyDescent="0.25">
      <c r="A457" s="274" t="s">
        <v>587</v>
      </c>
      <c r="B457" s="274" t="s">
        <v>588</v>
      </c>
      <c r="C457" s="274" t="s">
        <v>589</v>
      </c>
      <c r="D457" s="274" t="s">
        <v>603</v>
      </c>
      <c r="E457" s="274">
        <v>3</v>
      </c>
      <c r="F457" s="274">
        <v>2009</v>
      </c>
      <c r="G457" s="277">
        <v>397</v>
      </c>
      <c r="H457" s="277">
        <v>20796.010000000002</v>
      </c>
      <c r="I457" s="277">
        <f>INDEX(HWI!$F$6:$I$131,MATCH(F457,HWI!$A$6:$A$131,0),MATCH(D457,HWI!$F$5:$I$5,0))</f>
        <v>2.4671005061460591</v>
      </c>
      <c r="J457" s="277">
        <f t="shared" si="14"/>
        <v>51305.846796818514</v>
      </c>
      <c r="L457" s="277">
        <f t="shared" si="15"/>
        <v>129.23387102473177</v>
      </c>
    </row>
    <row r="458" spans="1:12" x14ac:dyDescent="0.25">
      <c r="A458" s="274" t="s">
        <v>587</v>
      </c>
      <c r="B458" s="274" t="s">
        <v>588</v>
      </c>
      <c r="C458" s="274" t="s">
        <v>589</v>
      </c>
      <c r="D458" s="274" t="s">
        <v>603</v>
      </c>
      <c r="E458" s="274">
        <v>3</v>
      </c>
      <c r="F458" s="274">
        <v>2010</v>
      </c>
      <c r="G458" s="277">
        <v>58</v>
      </c>
      <c r="H458" s="277">
        <v>7633.84</v>
      </c>
      <c r="I458" s="277">
        <f>INDEX(HWI!$F$6:$I$131,MATCH(F458,HWI!$A$6:$A$131,0),MATCH(D458,HWI!$F$5:$I$5,0))</f>
        <v>2.375217542638357</v>
      </c>
      <c r="J458" s="277">
        <f t="shared" si="14"/>
        <v>18132.030685694397</v>
      </c>
      <c r="L458" s="277">
        <f t="shared" si="15"/>
        <v>312.62121871886893</v>
      </c>
    </row>
    <row r="459" spans="1:12" x14ac:dyDescent="0.25">
      <c r="A459" s="274" t="s">
        <v>587</v>
      </c>
      <c r="B459" s="274" t="s">
        <v>588</v>
      </c>
      <c r="C459" s="274" t="s">
        <v>589</v>
      </c>
      <c r="D459" s="274" t="s">
        <v>603</v>
      </c>
      <c r="E459" s="274">
        <v>3</v>
      </c>
      <c r="F459" s="274">
        <v>2016</v>
      </c>
      <c r="G459" s="277">
        <v>3</v>
      </c>
      <c r="H459" s="277">
        <v>67.84</v>
      </c>
      <c r="I459" s="277">
        <f>INDEX(HWI!$F$6:$I$131,MATCH(F459,HWI!$A$6:$A$131,0),MATCH(D459,HWI!$F$5:$I$5,0))</f>
        <v>2.0678787878787879</v>
      </c>
      <c r="J459" s="277">
        <f t="shared" si="14"/>
        <v>140.28489696969697</v>
      </c>
      <c r="L459" s="277">
        <f t="shared" si="15"/>
        <v>46.761632323232327</v>
      </c>
    </row>
    <row r="460" spans="1:12" x14ac:dyDescent="0.25">
      <c r="A460" s="274" t="s">
        <v>587</v>
      </c>
      <c r="B460" s="274" t="s">
        <v>588</v>
      </c>
      <c r="C460" s="274" t="s">
        <v>589</v>
      </c>
      <c r="D460" s="274" t="s">
        <v>603</v>
      </c>
      <c r="E460" s="274">
        <v>4</v>
      </c>
      <c r="F460" s="274">
        <v>1894</v>
      </c>
      <c r="G460" s="277">
        <v>131</v>
      </c>
      <c r="H460" s="277">
        <v>25.97</v>
      </c>
      <c r="I460" s="277" t="e">
        <f>INDEX(HWI!$F$6:$I$131,MATCH(F460,HWI!$A$6:$A$131,0),MATCH(D460,HWI!$F$5:$I$5,0))</f>
        <v>#N/A</v>
      </c>
      <c r="J460" s="277" t="e">
        <f t="shared" si="14"/>
        <v>#N/A</v>
      </c>
      <c r="L460" s="277" t="e">
        <f t="shared" si="15"/>
        <v>#N/A</v>
      </c>
    </row>
    <row r="461" spans="1:12" x14ac:dyDescent="0.25">
      <c r="A461" s="274" t="s">
        <v>587</v>
      </c>
      <c r="B461" s="274" t="s">
        <v>588</v>
      </c>
      <c r="C461" s="274" t="s">
        <v>589</v>
      </c>
      <c r="D461" s="274" t="s">
        <v>603</v>
      </c>
      <c r="E461" s="274">
        <v>4</v>
      </c>
      <c r="F461" s="274">
        <v>1899</v>
      </c>
      <c r="G461" s="277">
        <v>46</v>
      </c>
      <c r="H461" s="277">
        <v>13.25</v>
      </c>
      <c r="I461" s="277" t="e">
        <f>INDEX(HWI!$F$6:$I$131,MATCH(F461,HWI!$A$6:$A$131,0),MATCH(D461,HWI!$F$5:$I$5,0))</f>
        <v>#N/A</v>
      </c>
      <c r="J461" s="277" t="e">
        <f t="shared" si="14"/>
        <v>#N/A</v>
      </c>
      <c r="L461" s="277" t="e">
        <f t="shared" si="15"/>
        <v>#N/A</v>
      </c>
    </row>
    <row r="462" spans="1:12" x14ac:dyDescent="0.25">
      <c r="A462" s="274" t="s">
        <v>587</v>
      </c>
      <c r="B462" s="274" t="s">
        <v>588</v>
      </c>
      <c r="C462" s="274" t="s">
        <v>589</v>
      </c>
      <c r="D462" s="274" t="s">
        <v>603</v>
      </c>
      <c r="E462" s="274">
        <v>4</v>
      </c>
      <c r="F462" s="274">
        <v>1900</v>
      </c>
      <c r="G462" s="277">
        <v>59</v>
      </c>
      <c r="H462" s="277">
        <v>10.450000000000001</v>
      </c>
      <c r="I462" s="277">
        <f>INDEX(HWI!$F$6:$I$131,MATCH(F462,HWI!$A$6:$A$131,0),MATCH(D462,HWI!$F$5:$I$5,0))</f>
        <v>243.71428571428572</v>
      </c>
      <c r="J462" s="277">
        <f t="shared" si="14"/>
        <v>2546.8142857142861</v>
      </c>
      <c r="L462" s="277">
        <f t="shared" si="15"/>
        <v>43.166343825665869</v>
      </c>
    </row>
    <row r="463" spans="1:12" x14ac:dyDescent="0.25">
      <c r="A463" s="274" t="s">
        <v>587</v>
      </c>
      <c r="B463" s="274" t="s">
        <v>588</v>
      </c>
      <c r="C463" s="274" t="s">
        <v>589</v>
      </c>
      <c r="D463" s="274" t="s">
        <v>603</v>
      </c>
      <c r="E463" s="274">
        <v>4</v>
      </c>
      <c r="F463" s="274">
        <v>1903</v>
      </c>
      <c r="G463" s="277">
        <v>2</v>
      </c>
      <c r="H463" s="277">
        <v>0.86</v>
      </c>
      <c r="I463" s="277">
        <f>INDEX(HWI!$F$6:$I$131,MATCH(F463,HWI!$A$6:$A$131,0),MATCH(D463,HWI!$F$5:$I$5,0))</f>
        <v>243.71428571428572</v>
      </c>
      <c r="J463" s="277">
        <f t="shared" si="14"/>
        <v>209.59428571428572</v>
      </c>
      <c r="L463" s="277">
        <f t="shared" si="15"/>
        <v>104.79714285714286</v>
      </c>
    </row>
    <row r="464" spans="1:12" x14ac:dyDescent="0.25">
      <c r="A464" s="274" t="s">
        <v>587</v>
      </c>
      <c r="B464" s="274" t="s">
        <v>588</v>
      </c>
      <c r="C464" s="274" t="s">
        <v>589</v>
      </c>
      <c r="D464" s="274" t="s">
        <v>603</v>
      </c>
      <c r="E464" s="274">
        <v>4</v>
      </c>
      <c r="F464" s="274">
        <v>1904</v>
      </c>
      <c r="G464" s="277">
        <v>454</v>
      </c>
      <c r="H464" s="277">
        <v>97.47</v>
      </c>
      <c r="I464" s="277">
        <f>INDEX(HWI!$F$6:$I$131,MATCH(F464,HWI!$A$6:$A$131,0),MATCH(D464,HWI!$F$5:$I$5,0))</f>
        <v>243.71428571428572</v>
      </c>
      <c r="J464" s="277">
        <f t="shared" si="14"/>
        <v>23754.83142857143</v>
      </c>
      <c r="L464" s="277">
        <f t="shared" si="15"/>
        <v>52.323417243549407</v>
      </c>
    </row>
    <row r="465" spans="1:12" x14ac:dyDescent="0.25">
      <c r="A465" s="274" t="s">
        <v>587</v>
      </c>
      <c r="B465" s="274" t="s">
        <v>588</v>
      </c>
      <c r="C465" s="274" t="s">
        <v>589</v>
      </c>
      <c r="D465" s="274" t="s">
        <v>603</v>
      </c>
      <c r="E465" s="274">
        <v>4</v>
      </c>
      <c r="F465" s="274">
        <v>1907</v>
      </c>
      <c r="G465" s="277">
        <v>159</v>
      </c>
      <c r="H465" s="277">
        <v>50.870000000000005</v>
      </c>
      <c r="I465" s="277">
        <f>INDEX(HWI!$F$6:$I$131,MATCH(F465,HWI!$A$6:$A$131,0),MATCH(D465,HWI!$F$5:$I$5,0))</f>
        <v>243.71428571428572</v>
      </c>
      <c r="J465" s="277">
        <f t="shared" si="14"/>
        <v>12397.745714285717</v>
      </c>
      <c r="L465" s="277">
        <f t="shared" si="15"/>
        <v>77.973243486073684</v>
      </c>
    </row>
    <row r="466" spans="1:12" x14ac:dyDescent="0.25">
      <c r="A466" s="274" t="s">
        <v>587</v>
      </c>
      <c r="B466" s="274" t="s">
        <v>588</v>
      </c>
      <c r="C466" s="274" t="s">
        <v>589</v>
      </c>
      <c r="D466" s="274" t="s">
        <v>603</v>
      </c>
      <c r="E466" s="274">
        <v>4</v>
      </c>
      <c r="F466" s="274">
        <v>1911</v>
      </c>
      <c r="G466" s="277">
        <v>1356</v>
      </c>
      <c r="H466" s="277">
        <v>423.23</v>
      </c>
      <c r="I466" s="277">
        <f>INDEX(HWI!$F$6:$I$131,MATCH(F466,HWI!$A$6:$A$131,0),MATCH(D466,HWI!$F$5:$I$5,0))</f>
        <v>243.71428571428572</v>
      </c>
      <c r="J466" s="277">
        <f t="shared" si="14"/>
        <v>103147.19714285716</v>
      </c>
      <c r="L466" s="277">
        <f t="shared" si="15"/>
        <v>76.06725453013064</v>
      </c>
    </row>
    <row r="467" spans="1:12" x14ac:dyDescent="0.25">
      <c r="A467" s="274" t="s">
        <v>587</v>
      </c>
      <c r="B467" s="274" t="s">
        <v>588</v>
      </c>
      <c r="C467" s="274" t="s">
        <v>589</v>
      </c>
      <c r="D467" s="274" t="s">
        <v>603</v>
      </c>
      <c r="E467" s="274">
        <v>4</v>
      </c>
      <c r="F467" s="274">
        <v>1915</v>
      </c>
      <c r="G467" s="277">
        <v>1175</v>
      </c>
      <c r="H467" s="277">
        <v>303.32</v>
      </c>
      <c r="I467" s="277">
        <f>INDEX(HWI!$F$6:$I$131,MATCH(F467,HWI!$A$6:$A$131,0),MATCH(D467,HWI!$F$5:$I$5,0))</f>
        <v>243.71428571428572</v>
      </c>
      <c r="J467" s="277">
        <f t="shared" si="14"/>
        <v>73923.417142857143</v>
      </c>
      <c r="L467" s="277">
        <f t="shared" si="15"/>
        <v>62.913546504559271</v>
      </c>
    </row>
    <row r="468" spans="1:12" x14ac:dyDescent="0.25">
      <c r="A468" s="274" t="s">
        <v>587</v>
      </c>
      <c r="B468" s="274" t="s">
        <v>588</v>
      </c>
      <c r="C468" s="274" t="s">
        <v>589</v>
      </c>
      <c r="D468" s="274" t="s">
        <v>603</v>
      </c>
      <c r="E468" s="274">
        <v>4</v>
      </c>
      <c r="F468" s="274">
        <v>1916</v>
      </c>
      <c r="G468" s="277">
        <v>1066</v>
      </c>
      <c r="H468" s="277">
        <v>310.97000000000003</v>
      </c>
      <c r="I468" s="277">
        <f>INDEX(HWI!$F$6:$I$131,MATCH(F468,HWI!$A$6:$A$131,0),MATCH(D468,HWI!$F$5:$I$5,0))</f>
        <v>189.55555555555554</v>
      </c>
      <c r="J468" s="277">
        <f t="shared" si="14"/>
        <v>58946.091111111113</v>
      </c>
      <c r="L468" s="277">
        <f t="shared" si="15"/>
        <v>55.296520742130497</v>
      </c>
    </row>
    <row r="469" spans="1:12" x14ac:dyDescent="0.25">
      <c r="A469" s="274" t="s">
        <v>587</v>
      </c>
      <c r="B469" s="274" t="s">
        <v>588</v>
      </c>
      <c r="C469" s="274" t="s">
        <v>589</v>
      </c>
      <c r="D469" s="274" t="s">
        <v>603</v>
      </c>
      <c r="E469" s="274">
        <v>4</v>
      </c>
      <c r="F469" s="274">
        <v>1918</v>
      </c>
      <c r="G469" s="277">
        <v>4126</v>
      </c>
      <c r="H469" s="277">
        <v>1783.22</v>
      </c>
      <c r="I469" s="277">
        <f>INDEX(HWI!$F$6:$I$131,MATCH(F469,HWI!$A$6:$A$131,0),MATCH(D469,HWI!$F$5:$I$5,0))</f>
        <v>121.85714285714286</v>
      </c>
      <c r="J469" s="277">
        <f t="shared" si="14"/>
        <v>217298.09428571429</v>
      </c>
      <c r="L469" s="277">
        <f t="shared" si="15"/>
        <v>52.66555847932969</v>
      </c>
    </row>
    <row r="470" spans="1:12" x14ac:dyDescent="0.25">
      <c r="A470" s="274" t="s">
        <v>587</v>
      </c>
      <c r="B470" s="274" t="s">
        <v>588</v>
      </c>
      <c r="C470" s="274" t="s">
        <v>589</v>
      </c>
      <c r="D470" s="274" t="s">
        <v>603</v>
      </c>
      <c r="E470" s="274">
        <v>4</v>
      </c>
      <c r="F470" s="274">
        <v>1924</v>
      </c>
      <c r="G470" s="277">
        <v>6123</v>
      </c>
      <c r="H470" s="277">
        <v>2737.85</v>
      </c>
      <c r="I470" s="277">
        <f>INDEX(HWI!$F$6:$I$131,MATCH(F470,HWI!$A$6:$A$131,0),MATCH(D470,HWI!$F$5:$I$5,0))</f>
        <v>113.73333333333333</v>
      </c>
      <c r="J470" s="277">
        <f t="shared" si="14"/>
        <v>311384.80666666664</v>
      </c>
      <c r="L470" s="277">
        <f t="shared" si="15"/>
        <v>50.854941477489241</v>
      </c>
    </row>
    <row r="471" spans="1:12" x14ac:dyDescent="0.25">
      <c r="A471" s="274" t="s">
        <v>587</v>
      </c>
      <c r="B471" s="274" t="s">
        <v>588</v>
      </c>
      <c r="C471" s="274" t="s">
        <v>589</v>
      </c>
      <c r="D471" s="274" t="s">
        <v>603</v>
      </c>
      <c r="E471" s="274">
        <v>4</v>
      </c>
      <c r="F471" s="274">
        <v>1927</v>
      </c>
      <c r="G471" s="277">
        <v>1032</v>
      </c>
      <c r="H471" s="277">
        <v>330.64</v>
      </c>
      <c r="I471" s="277">
        <f>INDEX(HWI!$F$6:$I$131,MATCH(F471,HWI!$A$6:$A$131,0),MATCH(D471,HWI!$F$5:$I$5,0))</f>
        <v>106.625</v>
      </c>
      <c r="J471" s="277">
        <f t="shared" si="14"/>
        <v>35254.49</v>
      </c>
      <c r="L471" s="277">
        <f t="shared" si="15"/>
        <v>34.161327519379846</v>
      </c>
    </row>
    <row r="472" spans="1:12" x14ac:dyDescent="0.25">
      <c r="A472" s="274" t="s">
        <v>587</v>
      </c>
      <c r="B472" s="274" t="s">
        <v>588</v>
      </c>
      <c r="C472" s="274" t="s">
        <v>589</v>
      </c>
      <c r="D472" s="274" t="s">
        <v>603</v>
      </c>
      <c r="E472" s="274">
        <v>4</v>
      </c>
      <c r="F472" s="274">
        <v>1930</v>
      </c>
      <c r="G472" s="277">
        <v>838</v>
      </c>
      <c r="H472" s="277">
        <v>333.17</v>
      </c>
      <c r="I472" s="277">
        <f>INDEX(HWI!$F$6:$I$131,MATCH(F472,HWI!$A$6:$A$131,0),MATCH(D472,HWI!$F$5:$I$5,0))</f>
        <v>106.625</v>
      </c>
      <c r="J472" s="277">
        <f t="shared" si="14"/>
        <v>35524.251250000001</v>
      </c>
      <c r="L472" s="277">
        <f t="shared" si="15"/>
        <v>42.391707935560859</v>
      </c>
    </row>
    <row r="473" spans="1:12" x14ac:dyDescent="0.25">
      <c r="A473" s="274" t="s">
        <v>587</v>
      </c>
      <c r="B473" s="274" t="s">
        <v>588</v>
      </c>
      <c r="C473" s="274" t="s">
        <v>589</v>
      </c>
      <c r="D473" s="274" t="s">
        <v>603</v>
      </c>
      <c r="E473" s="274">
        <v>4</v>
      </c>
      <c r="F473" s="274">
        <v>1937</v>
      </c>
      <c r="G473" s="277">
        <v>33980</v>
      </c>
      <c r="H473" s="277">
        <v>7876.72</v>
      </c>
      <c r="I473" s="277">
        <f>INDEX(HWI!$F$6:$I$131,MATCH(F473,HWI!$A$6:$A$131,0),MATCH(D473,HWI!$F$5:$I$5,0))</f>
        <v>106.625</v>
      </c>
      <c r="J473" s="277">
        <f t="shared" si="14"/>
        <v>839855.27</v>
      </c>
      <c r="L473" s="277">
        <f t="shared" si="15"/>
        <v>24.716164508534433</v>
      </c>
    </row>
    <row r="474" spans="1:12" x14ac:dyDescent="0.25">
      <c r="A474" s="274" t="s">
        <v>587</v>
      </c>
      <c r="B474" s="274" t="s">
        <v>588</v>
      </c>
      <c r="C474" s="274" t="s">
        <v>589</v>
      </c>
      <c r="D474" s="274" t="s">
        <v>603</v>
      </c>
      <c r="E474" s="274">
        <v>4</v>
      </c>
      <c r="F474" s="274">
        <v>1938</v>
      </c>
      <c r="G474" s="277">
        <v>141316.46</v>
      </c>
      <c r="H474" s="277">
        <v>1653.2</v>
      </c>
      <c r="I474" s="277">
        <f>INDEX(HWI!$F$6:$I$131,MATCH(F474,HWI!$A$6:$A$131,0),MATCH(D474,HWI!$F$5:$I$5,0))</f>
        <v>106.625</v>
      </c>
      <c r="J474" s="277">
        <f t="shared" si="14"/>
        <v>176272.45</v>
      </c>
      <c r="L474" s="277">
        <f t="shared" si="15"/>
        <v>1.2473596493996526</v>
      </c>
    </row>
    <row r="475" spans="1:12" x14ac:dyDescent="0.25">
      <c r="A475" s="274" t="s">
        <v>587</v>
      </c>
      <c r="B475" s="274" t="s">
        <v>588</v>
      </c>
      <c r="C475" s="274" t="s">
        <v>589</v>
      </c>
      <c r="D475" s="274" t="s">
        <v>603</v>
      </c>
      <c r="E475" s="274">
        <v>4</v>
      </c>
      <c r="F475" s="274">
        <v>1939</v>
      </c>
      <c r="G475" s="277">
        <v>558</v>
      </c>
      <c r="H475" s="277">
        <v>806.96</v>
      </c>
      <c r="I475" s="277">
        <f>INDEX(HWI!$F$6:$I$131,MATCH(F475,HWI!$A$6:$A$131,0),MATCH(D475,HWI!$F$5:$I$5,0))</f>
        <v>106.625</v>
      </c>
      <c r="J475" s="277">
        <f t="shared" si="14"/>
        <v>86042.11</v>
      </c>
      <c r="L475" s="277">
        <f t="shared" si="15"/>
        <v>154.19732974910394</v>
      </c>
    </row>
    <row r="476" spans="1:12" x14ac:dyDescent="0.25">
      <c r="A476" s="274" t="s">
        <v>587</v>
      </c>
      <c r="B476" s="274" t="s">
        <v>588</v>
      </c>
      <c r="C476" s="274" t="s">
        <v>589</v>
      </c>
      <c r="D476" s="274" t="s">
        <v>603</v>
      </c>
      <c r="E476" s="274">
        <v>4</v>
      </c>
      <c r="F476" s="274">
        <v>1940</v>
      </c>
      <c r="G476" s="277">
        <v>8</v>
      </c>
      <c r="H476" s="277">
        <v>8.0400000000000009</v>
      </c>
      <c r="I476" s="277">
        <f>INDEX(HWI!$F$6:$I$131,MATCH(F476,HWI!$A$6:$A$131,0),MATCH(D476,HWI!$F$5:$I$5,0))</f>
        <v>100.35294117647059</v>
      </c>
      <c r="J476" s="277">
        <f t="shared" si="14"/>
        <v>806.83764705882368</v>
      </c>
      <c r="L476" s="277">
        <f t="shared" si="15"/>
        <v>100.85470588235296</v>
      </c>
    </row>
    <row r="477" spans="1:12" x14ac:dyDescent="0.25">
      <c r="A477" s="274" t="s">
        <v>587</v>
      </c>
      <c r="B477" s="274" t="s">
        <v>588</v>
      </c>
      <c r="C477" s="274" t="s">
        <v>589</v>
      </c>
      <c r="D477" s="274" t="s">
        <v>603</v>
      </c>
      <c r="E477" s="274">
        <v>4</v>
      </c>
      <c r="F477" s="274">
        <v>1943</v>
      </c>
      <c r="G477" s="277">
        <v>143</v>
      </c>
      <c r="H477" s="277">
        <v>257.89</v>
      </c>
      <c r="I477" s="277">
        <f>INDEX(HWI!$F$6:$I$131,MATCH(F477,HWI!$A$6:$A$131,0),MATCH(D477,HWI!$F$5:$I$5,0))</f>
        <v>89.78947368421052</v>
      </c>
      <c r="J477" s="277">
        <f t="shared" si="14"/>
        <v>23155.80736842105</v>
      </c>
      <c r="L477" s="277">
        <f t="shared" si="15"/>
        <v>161.92872285609127</v>
      </c>
    </row>
    <row r="478" spans="1:12" x14ac:dyDescent="0.25">
      <c r="A478" s="274" t="s">
        <v>587</v>
      </c>
      <c r="B478" s="274" t="s">
        <v>588</v>
      </c>
      <c r="C478" s="274" t="s">
        <v>589</v>
      </c>
      <c r="D478" s="274" t="s">
        <v>603</v>
      </c>
      <c r="E478" s="274">
        <v>4</v>
      </c>
      <c r="F478" s="274">
        <v>1947</v>
      </c>
      <c r="G478" s="277">
        <v>296</v>
      </c>
      <c r="H478" s="277">
        <v>250.03</v>
      </c>
      <c r="I478" s="277">
        <f>INDEX(HWI!$F$6:$I$131,MATCH(F478,HWI!$A$6:$A$131,0),MATCH(D478,HWI!$F$5:$I$5,0))</f>
        <v>71.083333333333329</v>
      </c>
      <c r="J478" s="277">
        <f t="shared" si="14"/>
        <v>17772.965833333332</v>
      </c>
      <c r="L478" s="277">
        <f t="shared" si="15"/>
        <v>60.043803490990989</v>
      </c>
    </row>
    <row r="479" spans="1:12" x14ac:dyDescent="0.25">
      <c r="A479" s="274" t="s">
        <v>587</v>
      </c>
      <c r="B479" s="274" t="s">
        <v>588</v>
      </c>
      <c r="C479" s="274" t="s">
        <v>589</v>
      </c>
      <c r="D479" s="274" t="s">
        <v>603</v>
      </c>
      <c r="E479" s="274">
        <v>4</v>
      </c>
      <c r="F479" s="274">
        <v>1948</v>
      </c>
      <c r="G479" s="277">
        <v>628</v>
      </c>
      <c r="H479" s="277">
        <v>1071.75</v>
      </c>
      <c r="I479" s="277">
        <f>INDEX(HWI!$F$6:$I$131,MATCH(F479,HWI!$A$6:$A$131,0),MATCH(D479,HWI!$F$5:$I$5,0))</f>
        <v>60.928571428571431</v>
      </c>
      <c r="J479" s="277">
        <f t="shared" si="14"/>
        <v>65300.196428571428</v>
      </c>
      <c r="L479" s="277">
        <f t="shared" si="15"/>
        <v>103.98120450409463</v>
      </c>
    </row>
    <row r="480" spans="1:12" x14ac:dyDescent="0.25">
      <c r="A480" s="274" t="s">
        <v>587</v>
      </c>
      <c r="B480" s="274" t="s">
        <v>588</v>
      </c>
      <c r="C480" s="274" t="s">
        <v>589</v>
      </c>
      <c r="D480" s="274" t="s">
        <v>603</v>
      </c>
      <c r="E480" s="274">
        <v>4</v>
      </c>
      <c r="F480" s="274">
        <v>1949</v>
      </c>
      <c r="G480" s="277">
        <v>910</v>
      </c>
      <c r="H480" s="277">
        <v>969.79</v>
      </c>
      <c r="I480" s="277">
        <f>INDEX(HWI!$F$6:$I$131,MATCH(F480,HWI!$A$6:$A$131,0),MATCH(D480,HWI!$F$5:$I$5,0))</f>
        <v>56.866666666666667</v>
      </c>
      <c r="J480" s="277">
        <f t="shared" si="14"/>
        <v>55148.724666666662</v>
      </c>
      <c r="L480" s="277">
        <f t="shared" si="15"/>
        <v>60.602994139194131</v>
      </c>
    </row>
    <row r="481" spans="1:12" x14ac:dyDescent="0.25">
      <c r="A481" s="274" t="s">
        <v>587</v>
      </c>
      <c r="B481" s="274" t="s">
        <v>588</v>
      </c>
      <c r="C481" s="274" t="s">
        <v>589</v>
      </c>
      <c r="D481" s="274" t="s">
        <v>603</v>
      </c>
      <c r="E481" s="274">
        <v>4</v>
      </c>
      <c r="F481" s="274">
        <v>1950</v>
      </c>
      <c r="G481" s="277">
        <v>2650</v>
      </c>
      <c r="H481" s="277">
        <v>3040.39</v>
      </c>
      <c r="I481" s="277">
        <f>INDEX(HWI!$F$6:$I$131,MATCH(F481,HWI!$A$6:$A$131,0),MATCH(D481,HWI!$F$5:$I$5,0))</f>
        <v>53.3125</v>
      </c>
      <c r="J481" s="277">
        <f t="shared" si="14"/>
        <v>162090.791875</v>
      </c>
      <c r="L481" s="277">
        <f t="shared" si="15"/>
        <v>61.166336556603774</v>
      </c>
    </row>
    <row r="482" spans="1:12" x14ac:dyDescent="0.25">
      <c r="A482" s="274" t="s">
        <v>587</v>
      </c>
      <c r="B482" s="274" t="s">
        <v>588</v>
      </c>
      <c r="C482" s="274" t="s">
        <v>589</v>
      </c>
      <c r="D482" s="274" t="s">
        <v>603</v>
      </c>
      <c r="E482" s="274">
        <v>4</v>
      </c>
      <c r="F482" s="274">
        <v>1951</v>
      </c>
      <c r="G482" s="277">
        <v>4660</v>
      </c>
      <c r="H482" s="277">
        <v>5117.24</v>
      </c>
      <c r="I482" s="277">
        <f>INDEX(HWI!$F$6:$I$131,MATCH(F482,HWI!$A$6:$A$131,0),MATCH(D482,HWI!$F$5:$I$5,0))</f>
        <v>51.696969696969695</v>
      </c>
      <c r="J482" s="277">
        <f t="shared" si="14"/>
        <v>264545.80121212121</v>
      </c>
      <c r="L482" s="277">
        <f t="shared" si="15"/>
        <v>56.769485238652621</v>
      </c>
    </row>
    <row r="483" spans="1:12" x14ac:dyDescent="0.25">
      <c r="A483" s="274" t="s">
        <v>587</v>
      </c>
      <c r="B483" s="274" t="s">
        <v>588</v>
      </c>
      <c r="C483" s="274" t="s">
        <v>589</v>
      </c>
      <c r="D483" s="274" t="s">
        <v>603</v>
      </c>
      <c r="E483" s="274">
        <v>4</v>
      </c>
      <c r="F483" s="274">
        <v>1952</v>
      </c>
      <c r="G483" s="277">
        <v>11673</v>
      </c>
      <c r="H483" s="277">
        <v>12794.470000000001</v>
      </c>
      <c r="I483" s="277">
        <f>INDEX(HWI!$F$6:$I$131,MATCH(F483,HWI!$A$6:$A$131,0),MATCH(D483,HWI!$F$5:$I$5,0))</f>
        <v>50.176470588235297</v>
      </c>
      <c r="J483" s="277">
        <f t="shared" si="14"/>
        <v>641981.34764705889</v>
      </c>
      <c r="L483" s="277">
        <f t="shared" si="15"/>
        <v>54.997117077620054</v>
      </c>
    </row>
    <row r="484" spans="1:12" x14ac:dyDescent="0.25">
      <c r="A484" s="274" t="s">
        <v>587</v>
      </c>
      <c r="B484" s="274" t="s">
        <v>588</v>
      </c>
      <c r="C484" s="274" t="s">
        <v>589</v>
      </c>
      <c r="D484" s="274" t="s">
        <v>603</v>
      </c>
      <c r="E484" s="274">
        <v>4</v>
      </c>
      <c r="F484" s="274">
        <v>1953</v>
      </c>
      <c r="G484" s="277">
        <v>1296</v>
      </c>
      <c r="H484" s="277">
        <v>1456.55</v>
      </c>
      <c r="I484" s="277">
        <f>INDEX(HWI!$F$6:$I$131,MATCH(F484,HWI!$A$6:$A$131,0),MATCH(D484,HWI!$F$5:$I$5,0))</f>
        <v>46.108108108108105</v>
      </c>
      <c r="J484" s="277">
        <f t="shared" si="14"/>
        <v>67158.764864864861</v>
      </c>
      <c r="L484" s="277">
        <f t="shared" si="15"/>
        <v>51.820034617951279</v>
      </c>
    </row>
    <row r="485" spans="1:12" x14ac:dyDescent="0.25">
      <c r="A485" s="274" t="s">
        <v>587</v>
      </c>
      <c r="B485" s="274" t="s">
        <v>588</v>
      </c>
      <c r="C485" s="274" t="s">
        <v>589</v>
      </c>
      <c r="D485" s="274" t="s">
        <v>603</v>
      </c>
      <c r="E485" s="274">
        <v>4</v>
      </c>
      <c r="F485" s="274">
        <v>1954</v>
      </c>
      <c r="G485" s="277">
        <v>841</v>
      </c>
      <c r="H485" s="277">
        <v>1431</v>
      </c>
      <c r="I485" s="277">
        <f>INDEX(HWI!$F$6:$I$131,MATCH(F485,HWI!$A$6:$A$131,0),MATCH(D485,HWI!$F$5:$I$5,0))</f>
        <v>43.743589743589745</v>
      </c>
      <c r="J485" s="277">
        <f t="shared" si="14"/>
        <v>62597.076923076922</v>
      </c>
      <c r="L485" s="277">
        <f t="shared" si="15"/>
        <v>74.431720479282902</v>
      </c>
    </row>
    <row r="486" spans="1:12" x14ac:dyDescent="0.25">
      <c r="A486" s="274" t="s">
        <v>587</v>
      </c>
      <c r="B486" s="274" t="s">
        <v>588</v>
      </c>
      <c r="C486" s="274" t="s">
        <v>589</v>
      </c>
      <c r="D486" s="274" t="s">
        <v>603</v>
      </c>
      <c r="E486" s="274">
        <v>4</v>
      </c>
      <c r="F486" s="274">
        <v>1955</v>
      </c>
      <c r="G486" s="277">
        <v>1857</v>
      </c>
      <c r="H486" s="277">
        <v>2445.8000000000002</v>
      </c>
      <c r="I486" s="277">
        <f>INDEX(HWI!$F$6:$I$131,MATCH(F486,HWI!$A$6:$A$131,0),MATCH(D486,HWI!$F$5:$I$5,0))</f>
        <v>41.609756097560975</v>
      </c>
      <c r="J486" s="277">
        <f t="shared" si="14"/>
        <v>101769.14146341463</v>
      </c>
      <c r="L486" s="277">
        <f t="shared" si="15"/>
        <v>54.802984094461301</v>
      </c>
    </row>
    <row r="487" spans="1:12" x14ac:dyDescent="0.25">
      <c r="A487" s="274" t="s">
        <v>587</v>
      </c>
      <c r="B487" s="274" t="s">
        <v>588</v>
      </c>
      <c r="C487" s="274" t="s">
        <v>589</v>
      </c>
      <c r="D487" s="274" t="s">
        <v>603</v>
      </c>
      <c r="E487" s="274">
        <v>4</v>
      </c>
      <c r="F487" s="274">
        <v>1956</v>
      </c>
      <c r="G487" s="277">
        <v>257</v>
      </c>
      <c r="H487" s="277">
        <v>346.18</v>
      </c>
      <c r="I487" s="277">
        <f>INDEX(HWI!$F$6:$I$131,MATCH(F487,HWI!$A$6:$A$131,0),MATCH(D487,HWI!$F$5:$I$5,0))</f>
        <v>39.674418604651166</v>
      </c>
      <c r="J487" s="277">
        <f t="shared" si="14"/>
        <v>13734.490232558141</v>
      </c>
      <c r="L487" s="277">
        <f t="shared" si="15"/>
        <v>53.44159623563479</v>
      </c>
    </row>
    <row r="488" spans="1:12" x14ac:dyDescent="0.25">
      <c r="A488" s="274" t="s">
        <v>587</v>
      </c>
      <c r="B488" s="274" t="s">
        <v>588</v>
      </c>
      <c r="C488" s="274" t="s">
        <v>589</v>
      </c>
      <c r="D488" s="274" t="s">
        <v>603</v>
      </c>
      <c r="E488" s="274">
        <v>4</v>
      </c>
      <c r="F488" s="274">
        <v>1958</v>
      </c>
      <c r="G488" s="277">
        <v>8986</v>
      </c>
      <c r="H488" s="277">
        <v>17843.59</v>
      </c>
      <c r="I488" s="277">
        <f>INDEX(HWI!$F$6:$I$131,MATCH(F488,HWI!$A$6:$A$131,0),MATCH(D488,HWI!$F$5:$I$5,0))</f>
        <v>34.816326530612244</v>
      </c>
      <c r="J488" s="277">
        <f t="shared" si="14"/>
        <v>621248.2559183673</v>
      </c>
      <c r="L488" s="277">
        <f t="shared" si="15"/>
        <v>69.135127522631578</v>
      </c>
    </row>
    <row r="489" spans="1:12" x14ac:dyDescent="0.25">
      <c r="A489" s="274" t="s">
        <v>587</v>
      </c>
      <c r="B489" s="274" t="s">
        <v>588</v>
      </c>
      <c r="C489" s="274" t="s">
        <v>589</v>
      </c>
      <c r="D489" s="274" t="s">
        <v>603</v>
      </c>
      <c r="E489" s="274">
        <v>4</v>
      </c>
      <c r="F489" s="274">
        <v>1959</v>
      </c>
      <c r="G489" s="277">
        <v>5267</v>
      </c>
      <c r="H489" s="277">
        <v>7512.22</v>
      </c>
      <c r="I489" s="277">
        <f>INDEX(HWI!$F$6:$I$131,MATCH(F489,HWI!$A$6:$A$131,0),MATCH(D489,HWI!$F$5:$I$5,0))</f>
        <v>33.450980392156865</v>
      </c>
      <c r="J489" s="277">
        <f t="shared" si="14"/>
        <v>251291.12392156865</v>
      </c>
      <c r="L489" s="277">
        <f t="shared" si="15"/>
        <v>47.710484891127521</v>
      </c>
    </row>
    <row r="490" spans="1:12" x14ac:dyDescent="0.25">
      <c r="A490" s="274" t="s">
        <v>587</v>
      </c>
      <c r="B490" s="274" t="s">
        <v>588</v>
      </c>
      <c r="C490" s="274" t="s">
        <v>589</v>
      </c>
      <c r="D490" s="274" t="s">
        <v>603</v>
      </c>
      <c r="E490" s="274">
        <v>4</v>
      </c>
      <c r="F490" s="274">
        <v>1960</v>
      </c>
      <c r="G490" s="277">
        <v>5594.9000000000005</v>
      </c>
      <c r="H490" s="277">
        <v>14930.6</v>
      </c>
      <c r="I490" s="277">
        <f>INDEX(HWI!$F$6:$I$131,MATCH(F490,HWI!$A$6:$A$131,0),MATCH(D490,HWI!$F$5:$I$5,0))</f>
        <v>32.188679245283019</v>
      </c>
      <c r="J490" s="277">
        <f t="shared" si="14"/>
        <v>480596.29433962266</v>
      </c>
      <c r="L490" s="277">
        <f t="shared" si="15"/>
        <v>85.898996289410462</v>
      </c>
    </row>
    <row r="491" spans="1:12" x14ac:dyDescent="0.25">
      <c r="A491" s="274" t="s">
        <v>587</v>
      </c>
      <c r="B491" s="274" t="s">
        <v>588</v>
      </c>
      <c r="C491" s="274" t="s">
        <v>589</v>
      </c>
      <c r="D491" s="274" t="s">
        <v>603</v>
      </c>
      <c r="E491" s="274">
        <v>4</v>
      </c>
      <c r="F491" s="274">
        <v>1961</v>
      </c>
      <c r="G491" s="277">
        <v>11226</v>
      </c>
      <c r="H491" s="277">
        <v>21985.99</v>
      </c>
      <c r="I491" s="277">
        <f>INDEX(HWI!$F$6:$I$131,MATCH(F491,HWI!$A$6:$A$131,0),MATCH(D491,HWI!$F$5:$I$5,0))</f>
        <v>31.018181818181819</v>
      </c>
      <c r="J491" s="277">
        <f t="shared" si="14"/>
        <v>681965.43527272739</v>
      </c>
      <c r="L491" s="277">
        <f t="shared" si="15"/>
        <v>60.748747129229237</v>
      </c>
    </row>
    <row r="492" spans="1:12" x14ac:dyDescent="0.25">
      <c r="A492" s="274" t="s">
        <v>587</v>
      </c>
      <c r="B492" s="274" t="s">
        <v>588</v>
      </c>
      <c r="C492" s="274" t="s">
        <v>589</v>
      </c>
      <c r="D492" s="274" t="s">
        <v>603</v>
      </c>
      <c r="E492" s="274">
        <v>4</v>
      </c>
      <c r="F492" s="274">
        <v>1962</v>
      </c>
      <c r="G492" s="277">
        <v>15486</v>
      </c>
      <c r="H492" s="277">
        <v>30953.81</v>
      </c>
      <c r="I492" s="277">
        <f>INDEX(HWI!$F$6:$I$131,MATCH(F492,HWI!$A$6:$A$131,0),MATCH(D492,HWI!$F$5:$I$5,0))</f>
        <v>30.464285714285715</v>
      </c>
      <c r="J492" s="277">
        <f t="shared" si="14"/>
        <v>942985.71178571437</v>
      </c>
      <c r="L492" s="277">
        <f t="shared" si="15"/>
        <v>60.892787794505644</v>
      </c>
    </row>
    <row r="493" spans="1:12" x14ac:dyDescent="0.25">
      <c r="A493" s="274" t="s">
        <v>587</v>
      </c>
      <c r="B493" s="274" t="s">
        <v>588</v>
      </c>
      <c r="C493" s="274" t="s">
        <v>589</v>
      </c>
      <c r="D493" s="274" t="s">
        <v>603</v>
      </c>
      <c r="E493" s="274">
        <v>4</v>
      </c>
      <c r="F493" s="274">
        <v>1963</v>
      </c>
      <c r="G493" s="277">
        <v>19032</v>
      </c>
      <c r="H493" s="277">
        <v>57976.12</v>
      </c>
      <c r="I493" s="277">
        <f>INDEX(HWI!$F$6:$I$131,MATCH(F493,HWI!$A$6:$A$131,0),MATCH(D493,HWI!$F$5:$I$5,0))</f>
        <v>29.413793103448278</v>
      </c>
      <c r="J493" s="277">
        <f t="shared" si="14"/>
        <v>1705297.5986206899</v>
      </c>
      <c r="L493" s="277">
        <f t="shared" si="15"/>
        <v>89.601597237320831</v>
      </c>
    </row>
    <row r="494" spans="1:12" x14ac:dyDescent="0.25">
      <c r="A494" s="274" t="s">
        <v>587</v>
      </c>
      <c r="B494" s="274" t="s">
        <v>588</v>
      </c>
      <c r="C494" s="274" t="s">
        <v>589</v>
      </c>
      <c r="D494" s="274" t="s">
        <v>603</v>
      </c>
      <c r="E494" s="274">
        <v>4</v>
      </c>
      <c r="F494" s="274">
        <v>1964</v>
      </c>
      <c r="G494" s="277">
        <v>39711</v>
      </c>
      <c r="H494" s="277">
        <v>89341.91</v>
      </c>
      <c r="I494" s="277">
        <f>INDEX(HWI!$F$6:$I$131,MATCH(F494,HWI!$A$6:$A$131,0),MATCH(D494,HWI!$F$5:$I$5,0))</f>
        <v>28.433333333333334</v>
      </c>
      <c r="J494" s="277">
        <f t="shared" si="14"/>
        <v>2540288.3076666668</v>
      </c>
      <c r="L494" s="277">
        <f t="shared" si="15"/>
        <v>63.969386509195608</v>
      </c>
    </row>
    <row r="495" spans="1:12" x14ac:dyDescent="0.25">
      <c r="A495" s="274" t="s">
        <v>587</v>
      </c>
      <c r="B495" s="274" t="s">
        <v>588</v>
      </c>
      <c r="C495" s="274" t="s">
        <v>589</v>
      </c>
      <c r="D495" s="274" t="s">
        <v>603</v>
      </c>
      <c r="E495" s="274">
        <v>4</v>
      </c>
      <c r="F495" s="274">
        <v>1965</v>
      </c>
      <c r="G495" s="277">
        <v>74889</v>
      </c>
      <c r="H495" s="277">
        <v>161768.80000000002</v>
      </c>
      <c r="I495" s="277">
        <f>INDEX(HWI!$F$6:$I$131,MATCH(F495,HWI!$A$6:$A$131,0),MATCH(D495,HWI!$F$5:$I$5,0))</f>
        <v>27.516129032258064</v>
      </c>
      <c r="J495" s="277">
        <f t="shared" si="14"/>
        <v>4451251.174193549</v>
      </c>
      <c r="L495" s="277">
        <f t="shared" si="15"/>
        <v>59.437983872044612</v>
      </c>
    </row>
    <row r="496" spans="1:12" x14ac:dyDescent="0.25">
      <c r="A496" s="274" t="s">
        <v>587</v>
      </c>
      <c r="B496" s="274" t="s">
        <v>588</v>
      </c>
      <c r="C496" s="274" t="s">
        <v>589</v>
      </c>
      <c r="D496" s="274" t="s">
        <v>603</v>
      </c>
      <c r="E496" s="274">
        <v>4</v>
      </c>
      <c r="F496" s="274">
        <v>1966</v>
      </c>
      <c r="G496" s="277">
        <v>69793.899999999994</v>
      </c>
      <c r="H496" s="277">
        <v>165252.72</v>
      </c>
      <c r="I496" s="277">
        <f>INDEX(HWI!$F$6:$I$131,MATCH(F496,HWI!$A$6:$A$131,0),MATCH(D496,HWI!$F$5:$I$5,0))</f>
        <v>26.246153846153845</v>
      </c>
      <c r="J496" s="277">
        <f t="shared" si="14"/>
        <v>4337248.3126153843</v>
      </c>
      <c r="L496" s="277">
        <f t="shared" si="15"/>
        <v>62.143658867256086</v>
      </c>
    </row>
    <row r="497" spans="1:12" x14ac:dyDescent="0.25">
      <c r="A497" s="274" t="s">
        <v>587</v>
      </c>
      <c r="B497" s="274" t="s">
        <v>588</v>
      </c>
      <c r="C497" s="274" t="s">
        <v>589</v>
      </c>
      <c r="D497" s="274" t="s">
        <v>603</v>
      </c>
      <c r="E497" s="274">
        <v>4</v>
      </c>
      <c r="F497" s="274">
        <v>1967</v>
      </c>
      <c r="G497" s="277">
        <v>58002</v>
      </c>
      <c r="H497" s="277">
        <v>138868.92000000001</v>
      </c>
      <c r="I497" s="277">
        <f>INDEX(HWI!$F$6:$I$131,MATCH(F497,HWI!$A$6:$A$131,0),MATCH(D497,HWI!$F$5:$I$5,0))</f>
        <v>25.088235294117649</v>
      </c>
      <c r="J497" s="277">
        <f t="shared" si="14"/>
        <v>3483976.1400000006</v>
      </c>
      <c r="L497" s="277">
        <f t="shared" si="15"/>
        <v>60.066482879900704</v>
      </c>
    </row>
    <row r="498" spans="1:12" x14ac:dyDescent="0.25">
      <c r="A498" s="274" t="s">
        <v>587</v>
      </c>
      <c r="B498" s="274" t="s">
        <v>588</v>
      </c>
      <c r="C498" s="274" t="s">
        <v>589</v>
      </c>
      <c r="D498" s="274" t="s">
        <v>603</v>
      </c>
      <c r="E498" s="274">
        <v>4</v>
      </c>
      <c r="F498" s="274">
        <v>1968</v>
      </c>
      <c r="G498" s="277">
        <v>75332</v>
      </c>
      <c r="H498" s="277">
        <v>192678.04</v>
      </c>
      <c r="I498" s="277">
        <f>INDEX(HWI!$F$6:$I$131,MATCH(F498,HWI!$A$6:$A$131,0),MATCH(D498,HWI!$F$5:$I$5,0))</f>
        <v>24.028169014084508</v>
      </c>
      <c r="J498" s="277">
        <f t="shared" si="14"/>
        <v>4629700.5104225352</v>
      </c>
      <c r="L498" s="277">
        <f t="shared" si="15"/>
        <v>61.457289205417823</v>
      </c>
    </row>
    <row r="499" spans="1:12" x14ac:dyDescent="0.25">
      <c r="A499" s="274" t="s">
        <v>587</v>
      </c>
      <c r="B499" s="274" t="s">
        <v>588</v>
      </c>
      <c r="C499" s="274" t="s">
        <v>589</v>
      </c>
      <c r="D499" s="274" t="s">
        <v>603</v>
      </c>
      <c r="E499" s="274">
        <v>4</v>
      </c>
      <c r="F499" s="274">
        <v>1969</v>
      </c>
      <c r="G499" s="277">
        <v>95880</v>
      </c>
      <c r="H499" s="277">
        <v>263748.68</v>
      </c>
      <c r="I499" s="277">
        <f>INDEX(HWI!$F$6:$I$131,MATCH(F499,HWI!$A$6:$A$131,0),MATCH(D499,HWI!$F$5:$I$5,0))</f>
        <v>22.44736842105263</v>
      </c>
      <c r="J499" s="277">
        <f t="shared" si="14"/>
        <v>5920463.7905263156</v>
      </c>
      <c r="L499" s="277">
        <f t="shared" si="15"/>
        <v>61.748683672573172</v>
      </c>
    </row>
    <row r="500" spans="1:12" x14ac:dyDescent="0.25">
      <c r="A500" s="274" t="s">
        <v>587</v>
      </c>
      <c r="B500" s="274" t="s">
        <v>588</v>
      </c>
      <c r="C500" s="274" t="s">
        <v>589</v>
      </c>
      <c r="D500" s="274" t="s">
        <v>603</v>
      </c>
      <c r="E500" s="274">
        <v>4</v>
      </c>
      <c r="F500" s="274">
        <v>1970</v>
      </c>
      <c r="G500" s="277">
        <v>66185</v>
      </c>
      <c r="H500" s="277">
        <v>200354.1</v>
      </c>
      <c r="I500" s="277">
        <f>INDEX(HWI!$F$6:$I$131,MATCH(F500,HWI!$A$6:$A$131,0),MATCH(D500,HWI!$F$5:$I$5,0))</f>
        <v>21.594936708860761</v>
      </c>
      <c r="J500" s="277">
        <f t="shared" si="14"/>
        <v>4326634.10886076</v>
      </c>
      <c r="L500" s="277">
        <f t="shared" si="15"/>
        <v>65.371823054480018</v>
      </c>
    </row>
    <row r="501" spans="1:12" x14ac:dyDescent="0.25">
      <c r="A501" s="274" t="s">
        <v>587</v>
      </c>
      <c r="B501" s="274" t="s">
        <v>588</v>
      </c>
      <c r="C501" s="274" t="s">
        <v>589</v>
      </c>
      <c r="D501" s="274" t="s">
        <v>603</v>
      </c>
      <c r="E501" s="274">
        <v>4</v>
      </c>
      <c r="F501" s="274">
        <v>1971</v>
      </c>
      <c r="G501" s="277">
        <v>58178</v>
      </c>
      <c r="H501" s="277">
        <v>197643.87</v>
      </c>
      <c r="I501" s="277">
        <f>INDEX(HWI!$F$6:$I$131,MATCH(F501,HWI!$A$6:$A$131,0),MATCH(D501,HWI!$F$5:$I$5,0))</f>
        <v>19.386363636363637</v>
      </c>
      <c r="J501" s="277">
        <f t="shared" si="14"/>
        <v>3831595.9343181816</v>
      </c>
      <c r="L501" s="277">
        <f t="shared" si="15"/>
        <v>65.859877175533384</v>
      </c>
    </row>
    <row r="502" spans="1:12" x14ac:dyDescent="0.25">
      <c r="A502" s="274" t="s">
        <v>587</v>
      </c>
      <c r="B502" s="274" t="s">
        <v>588</v>
      </c>
      <c r="C502" s="274" t="s">
        <v>589</v>
      </c>
      <c r="D502" s="274" t="s">
        <v>603</v>
      </c>
      <c r="E502" s="274">
        <v>4</v>
      </c>
      <c r="F502" s="274">
        <v>1972</v>
      </c>
      <c r="G502" s="277">
        <v>42503</v>
      </c>
      <c r="H502" s="277">
        <v>187204.11000000002</v>
      </c>
      <c r="I502" s="277">
        <f>INDEX(HWI!$F$6:$I$131,MATCH(F502,HWI!$A$6:$A$131,0),MATCH(D502,HWI!$F$5:$I$5,0))</f>
        <v>17.587628865979383</v>
      </c>
      <c r="J502" s="277">
        <f t="shared" si="14"/>
        <v>3292476.4088659799</v>
      </c>
      <c r="L502" s="277">
        <f t="shared" si="15"/>
        <v>77.464565062842155</v>
      </c>
    </row>
    <row r="503" spans="1:12" x14ac:dyDescent="0.25">
      <c r="A503" s="274" t="s">
        <v>587</v>
      </c>
      <c r="B503" s="274" t="s">
        <v>588</v>
      </c>
      <c r="C503" s="274" t="s">
        <v>589</v>
      </c>
      <c r="D503" s="274" t="s">
        <v>603</v>
      </c>
      <c r="E503" s="274">
        <v>4</v>
      </c>
      <c r="F503" s="274">
        <v>1973</v>
      </c>
      <c r="G503" s="277">
        <v>32408</v>
      </c>
      <c r="H503" s="277">
        <v>145524.6</v>
      </c>
      <c r="I503" s="277">
        <f>INDEX(HWI!$F$6:$I$131,MATCH(F503,HWI!$A$6:$A$131,0),MATCH(D503,HWI!$F$5:$I$5,0))</f>
        <v>17.059999999999999</v>
      </c>
      <c r="J503" s="277">
        <f t="shared" si="14"/>
        <v>2482649.676</v>
      </c>
      <c r="L503" s="277">
        <f t="shared" si="15"/>
        <v>76.606074919772894</v>
      </c>
    </row>
    <row r="504" spans="1:12" x14ac:dyDescent="0.25">
      <c r="A504" s="274" t="s">
        <v>587</v>
      </c>
      <c r="B504" s="274" t="s">
        <v>588</v>
      </c>
      <c r="C504" s="274" t="s">
        <v>589</v>
      </c>
      <c r="D504" s="274" t="s">
        <v>603</v>
      </c>
      <c r="E504" s="274">
        <v>4</v>
      </c>
      <c r="F504" s="274">
        <v>1974</v>
      </c>
      <c r="G504" s="277">
        <v>68647</v>
      </c>
      <c r="H504" s="277">
        <v>149877.67000000001</v>
      </c>
      <c r="I504" s="277">
        <f>INDEX(HWI!$F$6:$I$131,MATCH(F504,HWI!$A$6:$A$131,0),MATCH(D504,HWI!$F$5:$I$5,0))</f>
        <v>14.964912280701755</v>
      </c>
      <c r="J504" s="277">
        <f t="shared" si="14"/>
        <v>2242906.1843859651</v>
      </c>
      <c r="L504" s="277">
        <f t="shared" si="15"/>
        <v>32.673040109341486</v>
      </c>
    </row>
    <row r="505" spans="1:12" x14ac:dyDescent="0.25">
      <c r="A505" s="274" t="s">
        <v>587</v>
      </c>
      <c r="B505" s="274" t="s">
        <v>588</v>
      </c>
      <c r="C505" s="274" t="s">
        <v>589</v>
      </c>
      <c r="D505" s="274" t="s">
        <v>603</v>
      </c>
      <c r="E505" s="274">
        <v>4</v>
      </c>
      <c r="F505" s="274">
        <v>1975</v>
      </c>
      <c r="G505" s="277">
        <v>2821</v>
      </c>
      <c r="H505" s="277">
        <v>15406.4</v>
      </c>
      <c r="I505" s="277">
        <f>INDEX(HWI!$F$6:$I$131,MATCH(F505,HWI!$A$6:$A$131,0),MATCH(D505,HWI!$F$5:$I$5,0))</f>
        <v>13.53968253968254</v>
      </c>
      <c r="J505" s="277">
        <f t="shared" si="14"/>
        <v>208597.76507936508</v>
      </c>
      <c r="L505" s="277">
        <f t="shared" si="15"/>
        <v>73.944617185170188</v>
      </c>
    </row>
    <row r="506" spans="1:12" x14ac:dyDescent="0.25">
      <c r="A506" s="274" t="s">
        <v>587</v>
      </c>
      <c r="B506" s="274" t="s">
        <v>588</v>
      </c>
      <c r="C506" s="274" t="s">
        <v>589</v>
      </c>
      <c r="D506" s="274" t="s">
        <v>603</v>
      </c>
      <c r="E506" s="274">
        <v>4</v>
      </c>
      <c r="F506" s="274">
        <v>1976</v>
      </c>
      <c r="G506" s="277">
        <v>18261</v>
      </c>
      <c r="H506" s="277">
        <v>101461.46</v>
      </c>
      <c r="I506" s="277">
        <f>INDEX(HWI!$F$6:$I$131,MATCH(F506,HWI!$A$6:$A$131,0),MATCH(D506,HWI!$F$5:$I$5,0))</f>
        <v>12.544117647058824</v>
      </c>
      <c r="J506" s="277">
        <f t="shared" si="14"/>
        <v>1272744.4908823532</v>
      </c>
      <c r="L506" s="277">
        <f t="shared" si="15"/>
        <v>69.697414757261555</v>
      </c>
    </row>
    <row r="507" spans="1:12" x14ac:dyDescent="0.25">
      <c r="A507" s="274" t="s">
        <v>587</v>
      </c>
      <c r="B507" s="274" t="s">
        <v>588</v>
      </c>
      <c r="C507" s="274" t="s">
        <v>589</v>
      </c>
      <c r="D507" s="274" t="s">
        <v>603</v>
      </c>
      <c r="E507" s="274">
        <v>4</v>
      </c>
      <c r="F507" s="274">
        <v>1977</v>
      </c>
      <c r="G507" s="277">
        <v>14298</v>
      </c>
      <c r="H507" s="277">
        <v>67227.59</v>
      </c>
      <c r="I507" s="277">
        <f>INDEX(HWI!$F$6:$I$131,MATCH(F507,HWI!$A$6:$A$131,0),MATCH(D507,HWI!$F$5:$I$5,0))</f>
        <v>11.605442176870747</v>
      </c>
      <c r="J507" s="277">
        <f t="shared" si="14"/>
        <v>780205.90843537403</v>
      </c>
      <c r="L507" s="277">
        <f t="shared" si="15"/>
        <v>54.567485552900685</v>
      </c>
    </row>
    <row r="508" spans="1:12" x14ac:dyDescent="0.25">
      <c r="A508" s="274" t="s">
        <v>587</v>
      </c>
      <c r="B508" s="274" t="s">
        <v>588</v>
      </c>
      <c r="C508" s="274" t="s">
        <v>589</v>
      </c>
      <c r="D508" s="274" t="s">
        <v>603</v>
      </c>
      <c r="E508" s="274">
        <v>4</v>
      </c>
      <c r="F508" s="274">
        <v>1978</v>
      </c>
      <c r="G508" s="277">
        <v>1109</v>
      </c>
      <c r="H508" s="277">
        <v>6063.43</v>
      </c>
      <c r="I508" s="277">
        <f>INDEX(HWI!$F$6:$I$131,MATCH(F508,HWI!$A$6:$A$131,0),MATCH(D508,HWI!$F$5:$I$5,0))</f>
        <v>10.6625</v>
      </c>
      <c r="J508" s="277">
        <f t="shared" si="14"/>
        <v>64651.322375000003</v>
      </c>
      <c r="L508" s="277">
        <f t="shared" si="15"/>
        <v>58.296954350766462</v>
      </c>
    </row>
    <row r="509" spans="1:12" x14ac:dyDescent="0.25">
      <c r="A509" s="274" t="s">
        <v>587</v>
      </c>
      <c r="B509" s="274" t="s">
        <v>588</v>
      </c>
      <c r="C509" s="274" t="s">
        <v>589</v>
      </c>
      <c r="D509" s="274" t="s">
        <v>603</v>
      </c>
      <c r="E509" s="274">
        <v>4</v>
      </c>
      <c r="F509" s="274">
        <v>1979</v>
      </c>
      <c r="G509" s="277">
        <v>9546</v>
      </c>
      <c r="H509" s="277">
        <v>67409.14</v>
      </c>
      <c r="I509" s="277">
        <f>INDEX(HWI!$F$6:$I$131,MATCH(F509,HWI!$A$6:$A$131,0),MATCH(D509,HWI!$F$5:$I$5,0))</f>
        <v>9.8612716763005785</v>
      </c>
      <c r="J509" s="277">
        <f t="shared" si="14"/>
        <v>664739.84300578036</v>
      </c>
      <c r="L509" s="277">
        <f t="shared" si="15"/>
        <v>69.635432956817553</v>
      </c>
    </row>
    <row r="510" spans="1:12" x14ac:dyDescent="0.25">
      <c r="A510" s="274" t="s">
        <v>587</v>
      </c>
      <c r="B510" s="274" t="s">
        <v>588</v>
      </c>
      <c r="C510" s="274" t="s">
        <v>589</v>
      </c>
      <c r="D510" s="274" t="s">
        <v>603</v>
      </c>
      <c r="E510" s="274">
        <v>4</v>
      </c>
      <c r="F510" s="274">
        <v>1980</v>
      </c>
      <c r="G510" s="277">
        <v>6033</v>
      </c>
      <c r="H510" s="277">
        <v>35431.31</v>
      </c>
      <c r="I510" s="277">
        <f>INDEX(HWI!$F$6:$I$131,MATCH(F510,HWI!$A$6:$A$131,0),MATCH(D510,HWI!$F$5:$I$5,0))</f>
        <v>9.172043010752688</v>
      </c>
      <c r="J510" s="277">
        <f t="shared" si="14"/>
        <v>324977.49924731179</v>
      </c>
      <c r="L510" s="277">
        <f t="shared" si="15"/>
        <v>53.866649966403415</v>
      </c>
    </row>
    <row r="511" spans="1:12" x14ac:dyDescent="0.25">
      <c r="A511" s="274" t="s">
        <v>587</v>
      </c>
      <c r="B511" s="274" t="s">
        <v>588</v>
      </c>
      <c r="C511" s="274" t="s">
        <v>589</v>
      </c>
      <c r="D511" s="274" t="s">
        <v>603</v>
      </c>
      <c r="E511" s="274">
        <v>4</v>
      </c>
      <c r="F511" s="274">
        <v>1981</v>
      </c>
      <c r="G511" s="277">
        <v>11883</v>
      </c>
      <c r="H511" s="277">
        <v>100508.41</v>
      </c>
      <c r="I511" s="277">
        <f>INDEX(HWI!$F$6:$I$131,MATCH(F511,HWI!$A$6:$A$131,0),MATCH(D511,HWI!$F$5:$I$5,0))</f>
        <v>8.3219512195121954</v>
      </c>
      <c r="J511" s="277">
        <f t="shared" si="14"/>
        <v>836426.08517073176</v>
      </c>
      <c r="L511" s="277">
        <f t="shared" si="15"/>
        <v>70.388461261527539</v>
      </c>
    </row>
    <row r="512" spans="1:12" x14ac:dyDescent="0.25">
      <c r="A512" s="274" t="s">
        <v>587</v>
      </c>
      <c r="B512" s="274" t="s">
        <v>588</v>
      </c>
      <c r="C512" s="274" t="s">
        <v>589</v>
      </c>
      <c r="D512" s="274" t="s">
        <v>603</v>
      </c>
      <c r="E512" s="274">
        <v>4</v>
      </c>
      <c r="F512" s="274">
        <v>1982</v>
      </c>
      <c r="G512" s="277">
        <v>1898</v>
      </c>
      <c r="H512" s="277">
        <v>20597.52</v>
      </c>
      <c r="I512" s="277">
        <f>INDEX(HWI!$F$6:$I$131,MATCH(F512,HWI!$A$6:$A$131,0),MATCH(D512,HWI!$F$5:$I$5,0))</f>
        <v>7.6502242152466371</v>
      </c>
      <c r="J512" s="277">
        <f t="shared" si="14"/>
        <v>157575.64627802692</v>
      </c>
      <c r="L512" s="277">
        <f t="shared" si="15"/>
        <v>83.021942190741271</v>
      </c>
    </row>
    <row r="513" spans="1:12" x14ac:dyDescent="0.25">
      <c r="A513" s="274" t="s">
        <v>587</v>
      </c>
      <c r="B513" s="274" t="s">
        <v>588</v>
      </c>
      <c r="C513" s="274" t="s">
        <v>589</v>
      </c>
      <c r="D513" s="274" t="s">
        <v>603</v>
      </c>
      <c r="E513" s="274">
        <v>4</v>
      </c>
      <c r="F513" s="274">
        <v>1983</v>
      </c>
      <c r="G513" s="277">
        <v>8608</v>
      </c>
      <c r="H513" s="277">
        <v>71081.41</v>
      </c>
      <c r="I513" s="277">
        <f>INDEX(HWI!$F$6:$I$131,MATCH(F513,HWI!$A$6:$A$131,0),MATCH(D513,HWI!$F$5:$I$5,0))</f>
        <v>7.3534482758620694</v>
      </c>
      <c r="J513" s="277">
        <f t="shared" si="14"/>
        <v>522693.4718103449</v>
      </c>
      <c r="L513" s="277">
        <f t="shared" si="15"/>
        <v>60.721825256777983</v>
      </c>
    </row>
    <row r="514" spans="1:12" x14ac:dyDescent="0.25">
      <c r="A514" s="274" t="s">
        <v>587</v>
      </c>
      <c r="B514" s="274" t="s">
        <v>588</v>
      </c>
      <c r="C514" s="274" t="s">
        <v>589</v>
      </c>
      <c r="D514" s="274" t="s">
        <v>603</v>
      </c>
      <c r="E514" s="274">
        <v>4</v>
      </c>
      <c r="F514" s="274">
        <v>1984</v>
      </c>
      <c r="G514" s="277">
        <v>8386</v>
      </c>
      <c r="H514" s="277">
        <v>71712.34</v>
      </c>
      <c r="I514" s="277">
        <f>INDEX(HWI!$F$6:$I$131,MATCH(F514,HWI!$A$6:$A$131,0),MATCH(D514,HWI!$F$5:$I$5,0))</f>
        <v>7.0205761316872426</v>
      </c>
      <c r="J514" s="277">
        <f t="shared" ref="J514:J577" si="16">I514*H514</f>
        <v>503461.94255144027</v>
      </c>
      <c r="L514" s="277">
        <f t="shared" ref="L514:L577" si="17">J514/G514</f>
        <v>60.036005551089943</v>
      </c>
    </row>
    <row r="515" spans="1:12" x14ac:dyDescent="0.25">
      <c r="A515" s="274" t="s">
        <v>587</v>
      </c>
      <c r="B515" s="274" t="s">
        <v>588</v>
      </c>
      <c r="C515" s="274" t="s">
        <v>589</v>
      </c>
      <c r="D515" s="274" t="s">
        <v>603</v>
      </c>
      <c r="E515" s="274">
        <v>4</v>
      </c>
      <c r="F515" s="274">
        <v>1985</v>
      </c>
      <c r="G515" s="277">
        <v>8482</v>
      </c>
      <c r="H515" s="277">
        <v>85221.26</v>
      </c>
      <c r="I515" s="277">
        <f>INDEX(HWI!$F$6:$I$131,MATCH(F515,HWI!$A$6:$A$131,0),MATCH(D515,HWI!$F$5:$I$5,0))</f>
        <v>6.9918032786885247</v>
      </c>
      <c r="J515" s="277">
        <f t="shared" si="16"/>
        <v>595850.28508196713</v>
      </c>
      <c r="L515" s="277">
        <f t="shared" si="17"/>
        <v>70.248795694643619</v>
      </c>
    </row>
    <row r="516" spans="1:12" x14ac:dyDescent="0.25">
      <c r="A516" s="274" t="s">
        <v>587</v>
      </c>
      <c r="B516" s="274" t="s">
        <v>588</v>
      </c>
      <c r="C516" s="274" t="s">
        <v>589</v>
      </c>
      <c r="D516" s="274" t="s">
        <v>603</v>
      </c>
      <c r="E516" s="274">
        <v>4</v>
      </c>
      <c r="F516" s="274">
        <v>1986</v>
      </c>
      <c r="G516" s="277">
        <v>9611</v>
      </c>
      <c r="H516" s="277">
        <v>91674.6</v>
      </c>
      <c r="I516" s="277">
        <f>INDEX(HWI!$F$6:$I$131,MATCH(F516,HWI!$A$6:$A$131,0),MATCH(D516,HWI!$F$5:$I$5,0))</f>
        <v>7.1680672268907566</v>
      </c>
      <c r="J516" s="277">
        <f t="shared" si="16"/>
        <v>657129.69579831942</v>
      </c>
      <c r="L516" s="277">
        <f t="shared" si="17"/>
        <v>68.372666298857496</v>
      </c>
    </row>
    <row r="517" spans="1:12" x14ac:dyDescent="0.25">
      <c r="A517" s="274" t="s">
        <v>587</v>
      </c>
      <c r="B517" s="274" t="s">
        <v>588</v>
      </c>
      <c r="C517" s="274" t="s">
        <v>589</v>
      </c>
      <c r="D517" s="274" t="s">
        <v>603</v>
      </c>
      <c r="E517" s="274">
        <v>4</v>
      </c>
      <c r="F517" s="274">
        <v>1987</v>
      </c>
      <c r="G517" s="277">
        <v>21488</v>
      </c>
      <c r="H517" s="277">
        <v>321750.84000000003</v>
      </c>
      <c r="I517" s="277">
        <f>INDEX(HWI!$F$6:$I$131,MATCH(F517,HWI!$A$6:$A$131,0),MATCH(D517,HWI!$F$5:$I$5,0))</f>
        <v>6.963265306122449</v>
      </c>
      <c r="J517" s="277">
        <f t="shared" si="16"/>
        <v>2240436.4613877553</v>
      </c>
      <c r="L517" s="277">
        <f t="shared" si="17"/>
        <v>104.26454120382331</v>
      </c>
    </row>
    <row r="518" spans="1:12" x14ac:dyDescent="0.25">
      <c r="A518" s="274" t="s">
        <v>587</v>
      </c>
      <c r="B518" s="274" t="s">
        <v>588</v>
      </c>
      <c r="C518" s="274" t="s">
        <v>589</v>
      </c>
      <c r="D518" s="274" t="s">
        <v>603</v>
      </c>
      <c r="E518" s="274">
        <v>4</v>
      </c>
      <c r="F518" s="274">
        <v>1988</v>
      </c>
      <c r="G518" s="277">
        <v>1401</v>
      </c>
      <c r="H518" s="277">
        <v>24055.279999999999</v>
      </c>
      <c r="I518" s="277">
        <f>INDEX(HWI!$F$6:$I$131,MATCH(F518,HWI!$A$6:$A$131,0),MATCH(D518,HWI!$F$5:$I$5,0))</f>
        <v>6.4316682375117811</v>
      </c>
      <c r="J518" s="277">
        <f t="shared" si="16"/>
        <v>154715.5803204524</v>
      </c>
      <c r="L518" s="277">
        <f t="shared" si="17"/>
        <v>110.43224862273547</v>
      </c>
    </row>
    <row r="519" spans="1:12" x14ac:dyDescent="0.25">
      <c r="A519" s="274" t="s">
        <v>587</v>
      </c>
      <c r="B519" s="274" t="s">
        <v>588</v>
      </c>
      <c r="C519" s="274" t="s">
        <v>589</v>
      </c>
      <c r="D519" s="274" t="s">
        <v>603</v>
      </c>
      <c r="E519" s="274">
        <v>4</v>
      </c>
      <c r="F519" s="274">
        <v>1989</v>
      </c>
      <c r="G519" s="277">
        <v>7876</v>
      </c>
      <c r="H519" s="277">
        <v>113195.51000000001</v>
      </c>
      <c r="I519" s="277">
        <f>INDEX(HWI!$F$6:$I$131,MATCH(F519,HWI!$A$6:$A$131,0),MATCH(D519,HWI!$F$5:$I$5,0))</f>
        <v>6.0335985853227232</v>
      </c>
      <c r="J519" s="277">
        <f t="shared" si="16"/>
        <v>682976.26900088426</v>
      </c>
      <c r="L519" s="277">
        <f t="shared" si="17"/>
        <v>86.716133697420545</v>
      </c>
    </row>
    <row r="520" spans="1:12" x14ac:dyDescent="0.25">
      <c r="A520" s="274" t="s">
        <v>587</v>
      </c>
      <c r="B520" s="274" t="s">
        <v>588</v>
      </c>
      <c r="C520" s="274" t="s">
        <v>589</v>
      </c>
      <c r="D520" s="274" t="s">
        <v>603</v>
      </c>
      <c r="E520" s="274">
        <v>4</v>
      </c>
      <c r="F520" s="274">
        <v>1990</v>
      </c>
      <c r="G520" s="277">
        <v>23</v>
      </c>
      <c r="H520" s="277">
        <v>1897.44</v>
      </c>
      <c r="I520" s="277">
        <f>INDEX(HWI!$F$6:$I$131,MATCH(F520,HWI!$A$6:$A$131,0),MATCH(D520,HWI!$F$5:$I$5,0))</f>
        <v>5.8827586206896552</v>
      </c>
      <c r="J520" s="277">
        <f t="shared" si="16"/>
        <v>11162.181517241379</v>
      </c>
      <c r="L520" s="277">
        <f t="shared" si="17"/>
        <v>485.31223988005996</v>
      </c>
    </row>
    <row r="521" spans="1:12" x14ac:dyDescent="0.25">
      <c r="A521" s="274" t="s">
        <v>587</v>
      </c>
      <c r="B521" s="274" t="s">
        <v>588</v>
      </c>
      <c r="C521" s="274" t="s">
        <v>589</v>
      </c>
      <c r="D521" s="274" t="s">
        <v>603</v>
      </c>
      <c r="E521" s="274">
        <v>4</v>
      </c>
      <c r="F521" s="274">
        <v>1991</v>
      </c>
      <c r="G521" s="277">
        <v>39</v>
      </c>
      <c r="H521" s="277">
        <v>5686.28</v>
      </c>
      <c r="I521" s="277">
        <f>INDEX(HWI!$F$6:$I$131,MATCH(F521,HWI!$A$6:$A$131,0),MATCH(D521,HWI!$F$5:$I$5,0))</f>
        <v>5.7009189640768589</v>
      </c>
      <c r="J521" s="277">
        <f t="shared" si="16"/>
        <v>32417.021487050959</v>
      </c>
      <c r="L521" s="277">
        <f t="shared" si="17"/>
        <v>831.20567915515278</v>
      </c>
    </row>
    <row r="522" spans="1:12" x14ac:dyDescent="0.25">
      <c r="A522" s="274" t="s">
        <v>587</v>
      </c>
      <c r="B522" s="274" t="s">
        <v>588</v>
      </c>
      <c r="C522" s="274" t="s">
        <v>589</v>
      </c>
      <c r="D522" s="274" t="s">
        <v>603</v>
      </c>
      <c r="E522" s="274">
        <v>4</v>
      </c>
      <c r="F522" s="274">
        <v>1993</v>
      </c>
      <c r="G522" s="277">
        <v>163</v>
      </c>
      <c r="H522" s="277">
        <v>21246.080000000002</v>
      </c>
      <c r="I522" s="277">
        <f>INDEX(HWI!$F$6:$I$131,MATCH(F522,HWI!$A$6:$A$131,0),MATCH(D522,HWI!$F$5:$I$5,0))</f>
        <v>5.3774625689519304</v>
      </c>
      <c r="J522" s="277">
        <f t="shared" si="16"/>
        <v>114249.99993695824</v>
      </c>
      <c r="L522" s="277">
        <f t="shared" si="17"/>
        <v>700.92024501201377</v>
      </c>
    </row>
    <row r="523" spans="1:12" x14ac:dyDescent="0.25">
      <c r="A523" s="274" t="s">
        <v>587</v>
      </c>
      <c r="B523" s="274" t="s">
        <v>588</v>
      </c>
      <c r="C523" s="274" t="s">
        <v>589</v>
      </c>
      <c r="D523" s="274" t="s">
        <v>603</v>
      </c>
      <c r="E523" s="274">
        <v>4</v>
      </c>
      <c r="F523" s="274">
        <v>1994</v>
      </c>
      <c r="G523" s="277">
        <v>53</v>
      </c>
      <c r="H523" s="277">
        <v>7004.54</v>
      </c>
      <c r="I523" s="277">
        <f>INDEX(HWI!$F$6:$I$131,MATCH(F523,HWI!$A$6:$A$131,0),MATCH(D523,HWI!$F$5:$I$5,0))</f>
        <v>5.0623145400593472</v>
      </c>
      <c r="J523" s="277">
        <f t="shared" si="16"/>
        <v>35459.184688427296</v>
      </c>
      <c r="L523" s="277">
        <f t="shared" si="17"/>
        <v>669.04122053636411</v>
      </c>
    </row>
    <row r="524" spans="1:12" x14ac:dyDescent="0.25">
      <c r="A524" s="274" t="s">
        <v>587</v>
      </c>
      <c r="B524" s="274" t="s">
        <v>588</v>
      </c>
      <c r="C524" s="274" t="s">
        <v>589</v>
      </c>
      <c r="D524" s="274" t="s">
        <v>603</v>
      </c>
      <c r="E524" s="274">
        <v>4</v>
      </c>
      <c r="F524" s="274">
        <v>1996</v>
      </c>
      <c r="G524" s="277">
        <v>210</v>
      </c>
      <c r="H524" s="277">
        <v>10536.9</v>
      </c>
      <c r="I524" s="277">
        <f>INDEX(HWI!$F$6:$I$131,MATCH(F524,HWI!$A$6:$A$131,0),MATCH(D524,HWI!$F$5:$I$5,0))</f>
        <v>4.8847530422333572</v>
      </c>
      <c r="J524" s="277">
        <f t="shared" si="16"/>
        <v>51470.154330708661</v>
      </c>
      <c r="L524" s="277">
        <f t="shared" si="17"/>
        <v>245.09597300337458</v>
      </c>
    </row>
    <row r="525" spans="1:12" x14ac:dyDescent="0.25">
      <c r="A525" s="274" t="s">
        <v>587</v>
      </c>
      <c r="B525" s="274" t="s">
        <v>588</v>
      </c>
      <c r="C525" s="274" t="s">
        <v>589</v>
      </c>
      <c r="D525" s="274" t="s">
        <v>603</v>
      </c>
      <c r="E525" s="274">
        <v>4</v>
      </c>
      <c r="F525" s="274">
        <v>1998</v>
      </c>
      <c r="G525" s="277">
        <v>998</v>
      </c>
      <c r="H525" s="277">
        <v>53202.770000000004</v>
      </c>
      <c r="I525" s="277">
        <f>INDEX(HWI!$F$6:$I$131,MATCH(F525,HWI!$A$6:$A$131,0),MATCH(D525,HWI!$F$5:$I$5,0))</f>
        <v>4.6580204778156995</v>
      </c>
      <c r="J525" s="277">
        <f t="shared" si="16"/>
        <v>247819.59213651877</v>
      </c>
      <c r="L525" s="277">
        <f t="shared" si="17"/>
        <v>248.31622458569015</v>
      </c>
    </row>
    <row r="526" spans="1:12" x14ac:dyDescent="0.25">
      <c r="A526" s="274" t="s">
        <v>587</v>
      </c>
      <c r="B526" s="274" t="s">
        <v>588</v>
      </c>
      <c r="C526" s="274" t="s">
        <v>589</v>
      </c>
      <c r="D526" s="274" t="s">
        <v>603</v>
      </c>
      <c r="E526" s="274">
        <v>4</v>
      </c>
      <c r="F526" s="274">
        <v>1999</v>
      </c>
      <c r="G526" s="277">
        <v>129</v>
      </c>
      <c r="H526" s="277">
        <v>7582</v>
      </c>
      <c r="I526" s="277">
        <f>INDEX(HWI!$F$6:$I$131,MATCH(F526,HWI!$A$6:$A$131,0),MATCH(D526,HWI!$F$5:$I$5,0))</f>
        <v>4.5251989389920428</v>
      </c>
      <c r="J526" s="277">
        <f t="shared" si="16"/>
        <v>34310.058355437672</v>
      </c>
      <c r="L526" s="277">
        <f t="shared" si="17"/>
        <v>265.96944461579591</v>
      </c>
    </row>
    <row r="527" spans="1:12" x14ac:dyDescent="0.25">
      <c r="A527" s="274" t="s">
        <v>587</v>
      </c>
      <c r="B527" s="274" t="s">
        <v>588</v>
      </c>
      <c r="C527" s="274" t="s">
        <v>589</v>
      </c>
      <c r="D527" s="274" t="s">
        <v>603</v>
      </c>
      <c r="E527" s="274">
        <v>4</v>
      </c>
      <c r="F527" s="274">
        <v>2001</v>
      </c>
      <c r="G527" s="277">
        <v>1374</v>
      </c>
      <c r="H527" s="277">
        <v>67543.290000000008</v>
      </c>
      <c r="I527" s="277">
        <f>INDEX(HWI!$F$6:$I$131,MATCH(F527,HWI!$A$6:$A$131,0),MATCH(D527,HWI!$F$5:$I$5,0))</f>
        <v>4.217552533992583</v>
      </c>
      <c r="J527" s="277">
        <f t="shared" si="16"/>
        <v>284867.37389369594</v>
      </c>
      <c r="L527" s="277">
        <f t="shared" si="17"/>
        <v>207.32705523558656</v>
      </c>
    </row>
    <row r="528" spans="1:12" x14ac:dyDescent="0.25">
      <c r="A528" s="274" t="s">
        <v>587</v>
      </c>
      <c r="B528" s="274" t="s">
        <v>588</v>
      </c>
      <c r="C528" s="274" t="s">
        <v>589</v>
      </c>
      <c r="D528" s="274" t="s">
        <v>603</v>
      </c>
      <c r="E528" s="274">
        <v>4</v>
      </c>
      <c r="F528" s="274">
        <v>2002</v>
      </c>
      <c r="G528" s="277">
        <v>181</v>
      </c>
      <c r="H528" s="277">
        <v>9303.66</v>
      </c>
      <c r="I528" s="277">
        <f>INDEX(HWI!$F$6:$I$131,MATCH(F528,HWI!$A$6:$A$131,0),MATCH(D528,HWI!$F$5:$I$5,0))</f>
        <v>4.1508515815085154</v>
      </c>
      <c r="J528" s="277">
        <f t="shared" si="16"/>
        <v>38618.111824817512</v>
      </c>
      <c r="L528" s="277">
        <f t="shared" si="17"/>
        <v>213.35973383877078</v>
      </c>
    </row>
    <row r="529" spans="1:12" x14ac:dyDescent="0.25">
      <c r="A529" s="274" t="s">
        <v>587</v>
      </c>
      <c r="B529" s="274" t="s">
        <v>588</v>
      </c>
      <c r="C529" s="274" t="s">
        <v>589</v>
      </c>
      <c r="D529" s="274" t="s">
        <v>603</v>
      </c>
      <c r="E529" s="274">
        <v>4</v>
      </c>
      <c r="F529" s="274">
        <v>2003</v>
      </c>
      <c r="G529" s="277">
        <v>43</v>
      </c>
      <c r="H529" s="277">
        <v>2551.6799999999998</v>
      </c>
      <c r="I529" s="277">
        <f>INDEX(HWI!$F$6:$I$131,MATCH(F529,HWI!$A$6:$A$131,0),MATCH(D529,HWI!$F$5:$I$5,0))</f>
        <v>4.0023460410557181</v>
      </c>
      <c r="J529" s="277">
        <f t="shared" si="16"/>
        <v>10212.706346041054</v>
      </c>
      <c r="L529" s="277">
        <f t="shared" si="17"/>
        <v>237.50479874514079</v>
      </c>
    </row>
    <row r="530" spans="1:12" x14ac:dyDescent="0.25">
      <c r="A530" s="274" t="s">
        <v>587</v>
      </c>
      <c r="B530" s="274" t="s">
        <v>588</v>
      </c>
      <c r="C530" s="274" t="s">
        <v>589</v>
      </c>
      <c r="D530" s="274" t="s">
        <v>603</v>
      </c>
      <c r="E530" s="274">
        <v>4</v>
      </c>
      <c r="F530" s="274">
        <v>2004</v>
      </c>
      <c r="G530" s="277">
        <v>406</v>
      </c>
      <c r="H530" s="277">
        <v>29715.49</v>
      </c>
      <c r="I530" s="277">
        <f>INDEX(HWI!$F$6:$I$131,MATCH(F530,HWI!$A$6:$A$131,0),MATCH(D530,HWI!$F$5:$I$5,0))</f>
        <v>3.3748763600395648</v>
      </c>
      <c r="J530" s="277">
        <f t="shared" si="16"/>
        <v>100286.10472799209</v>
      </c>
      <c r="L530" s="277">
        <f t="shared" si="17"/>
        <v>247.01011016746821</v>
      </c>
    </row>
    <row r="531" spans="1:12" x14ac:dyDescent="0.25">
      <c r="A531" s="274" t="s">
        <v>587</v>
      </c>
      <c r="B531" s="274" t="s">
        <v>588</v>
      </c>
      <c r="C531" s="274" t="s">
        <v>589</v>
      </c>
      <c r="D531" s="274" t="s">
        <v>603</v>
      </c>
      <c r="E531" s="274">
        <v>4</v>
      </c>
      <c r="F531" s="274">
        <v>2006</v>
      </c>
      <c r="G531" s="277">
        <v>13</v>
      </c>
      <c r="H531" s="277">
        <v>617.82000000000005</v>
      </c>
      <c r="I531" s="277">
        <f>INDEX(HWI!$F$6:$I$131,MATCH(F531,HWI!$A$6:$A$131,0),MATCH(D531,HWI!$F$5:$I$5,0))</f>
        <v>2.7285085965613756</v>
      </c>
      <c r="J531" s="277">
        <f t="shared" si="16"/>
        <v>1685.7271811275491</v>
      </c>
      <c r="L531" s="277">
        <f t="shared" si="17"/>
        <v>129.67132162519607</v>
      </c>
    </row>
    <row r="532" spans="1:12" x14ac:dyDescent="0.25">
      <c r="A532" s="274" t="s">
        <v>587</v>
      </c>
      <c r="B532" s="274" t="s">
        <v>588</v>
      </c>
      <c r="C532" s="274" t="s">
        <v>589</v>
      </c>
      <c r="D532" s="274" t="s">
        <v>603</v>
      </c>
      <c r="E532" s="274">
        <v>4</v>
      </c>
      <c r="F532" s="274">
        <v>2009</v>
      </c>
      <c r="G532" s="277">
        <v>54</v>
      </c>
      <c r="H532" s="277">
        <v>6349.3</v>
      </c>
      <c r="I532" s="277">
        <f>INDEX(HWI!$F$6:$I$131,MATCH(F532,HWI!$A$6:$A$131,0),MATCH(D532,HWI!$F$5:$I$5,0))</f>
        <v>2.4671005061460591</v>
      </c>
      <c r="J532" s="277">
        <f t="shared" si="16"/>
        <v>15664.361243673175</v>
      </c>
      <c r="L532" s="277">
        <f t="shared" si="17"/>
        <v>290.08076377172546</v>
      </c>
    </row>
    <row r="533" spans="1:12" x14ac:dyDescent="0.25">
      <c r="A533" s="274" t="s">
        <v>587</v>
      </c>
      <c r="B533" s="274" t="s">
        <v>588</v>
      </c>
      <c r="C533" s="274" t="s">
        <v>589</v>
      </c>
      <c r="D533" s="274" t="s">
        <v>603</v>
      </c>
      <c r="E533" s="274">
        <v>4</v>
      </c>
      <c r="F533" s="274">
        <v>2010</v>
      </c>
      <c r="G533" s="277">
        <v>58</v>
      </c>
      <c r="H533" s="277">
        <v>2473.52</v>
      </c>
      <c r="I533" s="277">
        <f>INDEX(HWI!$F$6:$I$131,MATCH(F533,HWI!$A$6:$A$131,0),MATCH(D533,HWI!$F$5:$I$5,0))</f>
        <v>2.375217542638357</v>
      </c>
      <c r="J533" s="277">
        <f t="shared" si="16"/>
        <v>5875.1480960668287</v>
      </c>
      <c r="L533" s="277">
        <f t="shared" si="17"/>
        <v>101.29565682873843</v>
      </c>
    </row>
    <row r="534" spans="1:12" x14ac:dyDescent="0.25">
      <c r="A534" s="274" t="s">
        <v>587</v>
      </c>
      <c r="B534" s="274" t="s">
        <v>588</v>
      </c>
      <c r="C534" s="274" t="s">
        <v>589</v>
      </c>
      <c r="D534" s="274" t="s">
        <v>603</v>
      </c>
      <c r="E534" s="274">
        <v>4</v>
      </c>
      <c r="F534" s="274">
        <v>2011</v>
      </c>
      <c r="G534" s="277">
        <v>125</v>
      </c>
      <c r="H534" s="277">
        <v>16946.39</v>
      </c>
      <c r="I534" s="277">
        <f>INDEX(HWI!$F$6:$I$131,MATCH(F534,HWI!$A$6:$A$131,0),MATCH(D534,HWI!$F$5:$I$5,0))</f>
        <v>2.1499684940138626</v>
      </c>
      <c r="J534" s="277">
        <f t="shared" si="16"/>
        <v>36434.204587271583</v>
      </c>
      <c r="L534" s="277">
        <f t="shared" si="17"/>
        <v>291.47363669817264</v>
      </c>
    </row>
    <row r="535" spans="1:12" x14ac:dyDescent="0.25">
      <c r="A535" s="274" t="s">
        <v>587</v>
      </c>
      <c r="B535" s="274" t="s">
        <v>588</v>
      </c>
      <c r="C535" s="274" t="s">
        <v>589</v>
      </c>
      <c r="D535" s="274" t="s">
        <v>603</v>
      </c>
      <c r="E535" s="274">
        <v>4</v>
      </c>
      <c r="F535" s="274">
        <v>2012</v>
      </c>
      <c r="G535" s="277">
        <v>6</v>
      </c>
      <c r="H535" s="277">
        <v>9005.2900000000009</v>
      </c>
      <c r="I535" s="277">
        <f>INDEX(HWI!$F$6:$I$131,MATCH(F535,HWI!$A$6:$A$131,0),MATCH(D535,HWI!$F$5:$I$5,0))</f>
        <v>1.9918272037361355</v>
      </c>
      <c r="J535" s="277">
        <f t="shared" si="16"/>
        <v>17936.981599532985</v>
      </c>
      <c r="L535" s="277">
        <f t="shared" si="17"/>
        <v>2989.4969332554974</v>
      </c>
    </row>
    <row r="536" spans="1:12" x14ac:dyDescent="0.25">
      <c r="A536" s="274" t="s">
        <v>587</v>
      </c>
      <c r="B536" s="274" t="s">
        <v>588</v>
      </c>
      <c r="C536" s="274" t="s">
        <v>589</v>
      </c>
      <c r="D536" s="274" t="s">
        <v>603</v>
      </c>
      <c r="E536" s="274">
        <v>4</v>
      </c>
      <c r="F536" s="274">
        <v>2022</v>
      </c>
      <c r="G536" s="277">
        <v>42</v>
      </c>
      <c r="H536" s="277">
        <v>9076.52</v>
      </c>
      <c r="I536" s="277">
        <f>INDEX(HWI!$F$6:$I$131,MATCH(F536,HWI!$A$6:$A$131,0),MATCH(D536,HWI!$F$5:$I$5,0))</f>
        <v>1.2295495495495496</v>
      </c>
      <c r="J536" s="277">
        <f t="shared" si="16"/>
        <v>11160.031077477479</v>
      </c>
      <c r="L536" s="277">
        <f t="shared" si="17"/>
        <v>265.71502565422571</v>
      </c>
    </row>
    <row r="537" spans="1:12" x14ac:dyDescent="0.25">
      <c r="A537" s="274" t="s">
        <v>587</v>
      </c>
      <c r="B537" s="274" t="s">
        <v>588</v>
      </c>
      <c r="C537" s="274" t="s">
        <v>589</v>
      </c>
      <c r="D537" s="274" t="s">
        <v>603</v>
      </c>
      <c r="E537" s="274">
        <v>5</v>
      </c>
      <c r="F537" s="274">
        <v>1896</v>
      </c>
      <c r="G537" s="277">
        <v>19775</v>
      </c>
      <c r="H537" s="277">
        <v>6018.06</v>
      </c>
      <c r="I537" s="277" t="e">
        <f>INDEX(HWI!$F$6:$I$131,MATCH(F537,HWI!$A$6:$A$131,0),MATCH(D537,HWI!$F$5:$I$5,0))</f>
        <v>#N/A</v>
      </c>
      <c r="J537" s="277" t="e">
        <f t="shared" si="16"/>
        <v>#N/A</v>
      </c>
      <c r="L537" s="277" t="e">
        <f t="shared" si="17"/>
        <v>#N/A</v>
      </c>
    </row>
    <row r="538" spans="1:12" x14ac:dyDescent="0.25">
      <c r="A538" s="274" t="s">
        <v>587</v>
      </c>
      <c r="B538" s="274" t="s">
        <v>588</v>
      </c>
      <c r="C538" s="274" t="s">
        <v>589</v>
      </c>
      <c r="D538" s="274" t="s">
        <v>603</v>
      </c>
      <c r="E538" s="274">
        <v>5</v>
      </c>
      <c r="F538" s="274">
        <v>1900</v>
      </c>
      <c r="G538" s="277">
        <v>500</v>
      </c>
      <c r="H538" s="277">
        <v>200.23000000000002</v>
      </c>
      <c r="I538" s="277">
        <f>INDEX(HWI!$F$6:$I$131,MATCH(F538,HWI!$A$6:$A$131,0),MATCH(D538,HWI!$F$5:$I$5,0))</f>
        <v>243.71428571428572</v>
      </c>
      <c r="J538" s="277">
        <f t="shared" si="16"/>
        <v>48798.911428571431</v>
      </c>
      <c r="L538" s="277">
        <f t="shared" si="17"/>
        <v>97.597822857142859</v>
      </c>
    </row>
    <row r="539" spans="1:12" x14ac:dyDescent="0.25">
      <c r="A539" s="274" t="s">
        <v>587</v>
      </c>
      <c r="B539" s="274" t="s">
        <v>588</v>
      </c>
      <c r="C539" s="274" t="s">
        <v>589</v>
      </c>
      <c r="D539" s="274" t="s">
        <v>603</v>
      </c>
      <c r="E539" s="274">
        <v>5</v>
      </c>
      <c r="F539" s="274">
        <v>1901</v>
      </c>
      <c r="G539" s="277">
        <v>243</v>
      </c>
      <c r="H539" s="277">
        <v>33.03</v>
      </c>
      <c r="I539" s="277">
        <f>INDEX(HWI!$F$6:$I$131,MATCH(F539,HWI!$A$6:$A$131,0),MATCH(D539,HWI!$F$5:$I$5,0))</f>
        <v>243.71428571428572</v>
      </c>
      <c r="J539" s="277">
        <f t="shared" si="16"/>
        <v>8049.8828571428576</v>
      </c>
      <c r="L539" s="277">
        <f t="shared" si="17"/>
        <v>33.127089947089949</v>
      </c>
    </row>
    <row r="540" spans="1:12" x14ac:dyDescent="0.25">
      <c r="A540" s="274" t="s">
        <v>587</v>
      </c>
      <c r="B540" s="274" t="s">
        <v>588</v>
      </c>
      <c r="C540" s="274" t="s">
        <v>589</v>
      </c>
      <c r="D540" s="274" t="s">
        <v>603</v>
      </c>
      <c r="E540" s="274">
        <v>5</v>
      </c>
      <c r="F540" s="274">
        <v>1902</v>
      </c>
      <c r="G540" s="277">
        <v>12586</v>
      </c>
      <c r="H540" s="277">
        <v>3283.4500000000003</v>
      </c>
      <c r="I540" s="277">
        <f>INDEX(HWI!$F$6:$I$131,MATCH(F540,HWI!$A$6:$A$131,0),MATCH(D540,HWI!$F$5:$I$5,0))</f>
        <v>243.71428571428572</v>
      </c>
      <c r="J540" s="277">
        <f t="shared" si="16"/>
        <v>800223.67142857157</v>
      </c>
      <c r="L540" s="277">
        <f t="shared" si="17"/>
        <v>63.58046014846429</v>
      </c>
    </row>
    <row r="541" spans="1:12" x14ac:dyDescent="0.25">
      <c r="A541" s="274" t="s">
        <v>587</v>
      </c>
      <c r="B541" s="274" t="s">
        <v>588</v>
      </c>
      <c r="C541" s="274" t="s">
        <v>589</v>
      </c>
      <c r="D541" s="274" t="s">
        <v>603</v>
      </c>
      <c r="E541" s="274">
        <v>5</v>
      </c>
      <c r="F541" s="274">
        <v>1903</v>
      </c>
      <c r="G541" s="277">
        <v>19126</v>
      </c>
      <c r="H541" s="277">
        <v>5680.47</v>
      </c>
      <c r="I541" s="277">
        <f>INDEX(HWI!$F$6:$I$131,MATCH(F541,HWI!$A$6:$A$131,0),MATCH(D541,HWI!$F$5:$I$5,0))</f>
        <v>243.71428571428572</v>
      </c>
      <c r="J541" s="277">
        <f t="shared" si="16"/>
        <v>1384411.6885714286</v>
      </c>
      <c r="L541" s="277">
        <f t="shared" si="17"/>
        <v>72.383754500231547</v>
      </c>
    </row>
    <row r="542" spans="1:12" x14ac:dyDescent="0.25">
      <c r="A542" s="274" t="s">
        <v>587</v>
      </c>
      <c r="B542" s="274" t="s">
        <v>588</v>
      </c>
      <c r="C542" s="274" t="s">
        <v>589</v>
      </c>
      <c r="D542" s="274" t="s">
        <v>603</v>
      </c>
      <c r="E542" s="274">
        <v>5</v>
      </c>
      <c r="F542" s="274">
        <v>1914</v>
      </c>
      <c r="G542" s="277">
        <v>611</v>
      </c>
      <c r="H542" s="277">
        <v>146.02000000000001</v>
      </c>
      <c r="I542" s="277">
        <f>INDEX(HWI!$F$6:$I$131,MATCH(F542,HWI!$A$6:$A$131,0),MATCH(D542,HWI!$F$5:$I$5,0))</f>
        <v>243.71428571428572</v>
      </c>
      <c r="J542" s="277">
        <f t="shared" si="16"/>
        <v>35587.160000000003</v>
      </c>
      <c r="L542" s="277">
        <f t="shared" si="17"/>
        <v>58.244124386252054</v>
      </c>
    </row>
    <row r="543" spans="1:12" x14ac:dyDescent="0.25">
      <c r="A543" s="274" t="s">
        <v>587</v>
      </c>
      <c r="B543" s="274" t="s">
        <v>588</v>
      </c>
      <c r="C543" s="274" t="s">
        <v>589</v>
      </c>
      <c r="D543" s="274" t="s">
        <v>603</v>
      </c>
      <c r="E543" s="274">
        <v>5</v>
      </c>
      <c r="F543" s="274">
        <v>1926</v>
      </c>
      <c r="G543" s="277">
        <v>1358</v>
      </c>
      <c r="H543" s="277">
        <v>656.04</v>
      </c>
      <c r="I543" s="277">
        <f>INDEX(HWI!$F$6:$I$131,MATCH(F543,HWI!$A$6:$A$131,0),MATCH(D543,HWI!$F$5:$I$5,0))</f>
        <v>106.625</v>
      </c>
      <c r="J543" s="277">
        <f t="shared" si="16"/>
        <v>69950.264999999999</v>
      </c>
      <c r="L543" s="277">
        <f t="shared" si="17"/>
        <v>51.509768041237116</v>
      </c>
    </row>
    <row r="544" spans="1:12" x14ac:dyDescent="0.25">
      <c r="A544" s="274" t="s">
        <v>587</v>
      </c>
      <c r="B544" s="274" t="s">
        <v>588</v>
      </c>
      <c r="C544" s="274" t="s">
        <v>589</v>
      </c>
      <c r="D544" s="274" t="s">
        <v>603</v>
      </c>
      <c r="E544" s="274">
        <v>5</v>
      </c>
      <c r="F544" s="274">
        <v>1928</v>
      </c>
      <c r="G544" s="277">
        <v>57</v>
      </c>
      <c r="H544" s="277">
        <v>47.77</v>
      </c>
      <c r="I544" s="277">
        <f>INDEX(HWI!$F$6:$I$131,MATCH(F544,HWI!$A$6:$A$131,0),MATCH(D544,HWI!$F$5:$I$5,0))</f>
        <v>106.625</v>
      </c>
      <c r="J544" s="277">
        <f t="shared" si="16"/>
        <v>5093.4762500000006</v>
      </c>
      <c r="L544" s="277">
        <f t="shared" si="17"/>
        <v>89.359232456140361</v>
      </c>
    </row>
    <row r="545" spans="1:12" x14ac:dyDescent="0.25">
      <c r="A545" s="274" t="s">
        <v>587</v>
      </c>
      <c r="B545" s="274" t="s">
        <v>588</v>
      </c>
      <c r="C545" s="274" t="s">
        <v>589</v>
      </c>
      <c r="D545" s="274" t="s">
        <v>603</v>
      </c>
      <c r="E545" s="274">
        <v>5</v>
      </c>
      <c r="F545" s="274">
        <v>1937</v>
      </c>
      <c r="G545" s="277">
        <v>18462</v>
      </c>
      <c r="H545" s="277">
        <v>4310.97</v>
      </c>
      <c r="I545" s="277">
        <f>INDEX(HWI!$F$6:$I$131,MATCH(F545,HWI!$A$6:$A$131,0),MATCH(D545,HWI!$F$5:$I$5,0))</f>
        <v>106.625</v>
      </c>
      <c r="J545" s="277">
        <f t="shared" si="16"/>
        <v>459657.17625000002</v>
      </c>
      <c r="L545" s="277">
        <f t="shared" si="17"/>
        <v>24.897474610009752</v>
      </c>
    </row>
    <row r="546" spans="1:12" x14ac:dyDescent="0.25">
      <c r="A546" s="274" t="s">
        <v>587</v>
      </c>
      <c r="B546" s="274" t="s">
        <v>588</v>
      </c>
      <c r="C546" s="274" t="s">
        <v>589</v>
      </c>
      <c r="D546" s="274" t="s">
        <v>603</v>
      </c>
      <c r="E546" s="274">
        <v>5</v>
      </c>
      <c r="F546" s="274">
        <v>1948</v>
      </c>
      <c r="G546" s="277">
        <v>4511</v>
      </c>
      <c r="H546" s="277">
        <v>2223.84</v>
      </c>
      <c r="I546" s="277">
        <f>INDEX(HWI!$F$6:$I$131,MATCH(F546,HWI!$A$6:$A$131,0),MATCH(D546,HWI!$F$5:$I$5,0))</f>
        <v>60.928571428571431</v>
      </c>
      <c r="J546" s="277">
        <f t="shared" si="16"/>
        <v>135495.39428571431</v>
      </c>
      <c r="L546" s="277">
        <f t="shared" si="17"/>
        <v>30.036664660987434</v>
      </c>
    </row>
    <row r="547" spans="1:12" x14ac:dyDescent="0.25">
      <c r="A547" s="274" t="s">
        <v>587</v>
      </c>
      <c r="B547" s="274" t="s">
        <v>588</v>
      </c>
      <c r="C547" s="274" t="s">
        <v>589</v>
      </c>
      <c r="D547" s="274" t="s">
        <v>603</v>
      </c>
      <c r="E547" s="274">
        <v>5</v>
      </c>
      <c r="F547" s="274">
        <v>1949</v>
      </c>
      <c r="G547" s="277">
        <v>972</v>
      </c>
      <c r="H547" s="277">
        <v>1198.55</v>
      </c>
      <c r="I547" s="277">
        <f>INDEX(HWI!$F$6:$I$131,MATCH(F547,HWI!$A$6:$A$131,0),MATCH(D547,HWI!$F$5:$I$5,0))</f>
        <v>56.866666666666667</v>
      </c>
      <c r="J547" s="277">
        <f t="shared" si="16"/>
        <v>68157.543333333335</v>
      </c>
      <c r="L547" s="277">
        <f t="shared" si="17"/>
        <v>70.120929355281206</v>
      </c>
    </row>
    <row r="548" spans="1:12" x14ac:dyDescent="0.25">
      <c r="A548" s="274" t="s">
        <v>587</v>
      </c>
      <c r="B548" s="274" t="s">
        <v>588</v>
      </c>
      <c r="C548" s="274" t="s">
        <v>589</v>
      </c>
      <c r="D548" s="274" t="s">
        <v>603</v>
      </c>
      <c r="E548" s="274">
        <v>5</v>
      </c>
      <c r="F548" s="274">
        <v>1952</v>
      </c>
      <c r="G548" s="277">
        <v>2397</v>
      </c>
      <c r="H548" s="277">
        <v>2345.41</v>
      </c>
      <c r="I548" s="277">
        <f>INDEX(HWI!$F$6:$I$131,MATCH(F548,HWI!$A$6:$A$131,0),MATCH(D548,HWI!$F$5:$I$5,0))</f>
        <v>50.176470588235297</v>
      </c>
      <c r="J548" s="277">
        <f t="shared" si="16"/>
        <v>117684.39588235294</v>
      </c>
      <c r="L548" s="277">
        <f t="shared" si="17"/>
        <v>49.096535620506025</v>
      </c>
    </row>
    <row r="549" spans="1:12" x14ac:dyDescent="0.25">
      <c r="A549" s="274" t="s">
        <v>587</v>
      </c>
      <c r="B549" s="274" t="s">
        <v>588</v>
      </c>
      <c r="C549" s="274" t="s">
        <v>589</v>
      </c>
      <c r="D549" s="274" t="s">
        <v>603</v>
      </c>
      <c r="E549" s="274">
        <v>5</v>
      </c>
      <c r="F549" s="274">
        <v>1953</v>
      </c>
      <c r="G549" s="277">
        <v>763</v>
      </c>
      <c r="H549" s="277">
        <v>1218.1600000000001</v>
      </c>
      <c r="I549" s="277">
        <f>INDEX(HWI!$F$6:$I$131,MATCH(F549,HWI!$A$6:$A$131,0),MATCH(D549,HWI!$F$5:$I$5,0))</f>
        <v>46.108108108108105</v>
      </c>
      <c r="J549" s="277">
        <f t="shared" si="16"/>
        <v>56167.052972972975</v>
      </c>
      <c r="L549" s="277">
        <f t="shared" si="17"/>
        <v>73.613437710318451</v>
      </c>
    </row>
    <row r="550" spans="1:12" x14ac:dyDescent="0.25">
      <c r="A550" s="274" t="s">
        <v>587</v>
      </c>
      <c r="B550" s="274" t="s">
        <v>588</v>
      </c>
      <c r="C550" s="274" t="s">
        <v>589</v>
      </c>
      <c r="D550" s="274" t="s">
        <v>603</v>
      </c>
      <c r="E550" s="274">
        <v>5</v>
      </c>
      <c r="F550" s="274">
        <v>1954</v>
      </c>
      <c r="G550" s="277">
        <v>200</v>
      </c>
      <c r="H550" s="277">
        <v>280.84000000000003</v>
      </c>
      <c r="I550" s="277">
        <f>INDEX(HWI!$F$6:$I$131,MATCH(F550,HWI!$A$6:$A$131,0),MATCH(D550,HWI!$F$5:$I$5,0))</f>
        <v>43.743589743589745</v>
      </c>
      <c r="J550" s="277">
        <f t="shared" si="16"/>
        <v>12284.949743589745</v>
      </c>
      <c r="L550" s="277">
        <f t="shared" si="17"/>
        <v>61.424748717948724</v>
      </c>
    </row>
    <row r="551" spans="1:12" x14ac:dyDescent="0.25">
      <c r="A551" s="274" t="s">
        <v>587</v>
      </c>
      <c r="B551" s="274" t="s">
        <v>588</v>
      </c>
      <c r="C551" s="274" t="s">
        <v>589</v>
      </c>
      <c r="D551" s="274" t="s">
        <v>603</v>
      </c>
      <c r="E551" s="274">
        <v>5</v>
      </c>
      <c r="F551" s="274">
        <v>1955</v>
      </c>
      <c r="G551" s="277">
        <v>308</v>
      </c>
      <c r="H551" s="277">
        <v>444.93</v>
      </c>
      <c r="I551" s="277">
        <f>INDEX(HWI!$F$6:$I$131,MATCH(F551,HWI!$A$6:$A$131,0),MATCH(D551,HWI!$F$5:$I$5,0))</f>
        <v>41.609756097560975</v>
      </c>
      <c r="J551" s="277">
        <f t="shared" si="16"/>
        <v>18513.428780487804</v>
      </c>
      <c r="L551" s="277">
        <f t="shared" si="17"/>
        <v>60.108535001583782</v>
      </c>
    </row>
    <row r="552" spans="1:12" x14ac:dyDescent="0.25">
      <c r="A552" s="274" t="s">
        <v>587</v>
      </c>
      <c r="B552" s="274" t="s">
        <v>588</v>
      </c>
      <c r="C552" s="274" t="s">
        <v>589</v>
      </c>
      <c r="D552" s="274" t="s">
        <v>603</v>
      </c>
      <c r="E552" s="274">
        <v>5</v>
      </c>
      <c r="F552" s="274">
        <v>1956</v>
      </c>
      <c r="G552" s="277">
        <v>50</v>
      </c>
      <c r="H552" s="277">
        <v>363.31</v>
      </c>
      <c r="I552" s="277">
        <f>INDEX(HWI!$F$6:$I$131,MATCH(F552,HWI!$A$6:$A$131,0),MATCH(D552,HWI!$F$5:$I$5,0))</f>
        <v>39.674418604651166</v>
      </c>
      <c r="J552" s="277">
        <f t="shared" si="16"/>
        <v>14414.113023255815</v>
      </c>
      <c r="L552" s="277">
        <f t="shared" si="17"/>
        <v>288.28226046511628</v>
      </c>
    </row>
    <row r="553" spans="1:12" x14ac:dyDescent="0.25">
      <c r="A553" s="274" t="s">
        <v>587</v>
      </c>
      <c r="B553" s="274" t="s">
        <v>588</v>
      </c>
      <c r="C553" s="274" t="s">
        <v>589</v>
      </c>
      <c r="D553" s="274" t="s">
        <v>603</v>
      </c>
      <c r="E553" s="274">
        <v>5</v>
      </c>
      <c r="F553" s="274">
        <v>1957</v>
      </c>
      <c r="G553" s="277">
        <v>832</v>
      </c>
      <c r="H553" s="277">
        <v>2124.08</v>
      </c>
      <c r="I553" s="277">
        <f>INDEX(HWI!$F$6:$I$131,MATCH(F553,HWI!$A$6:$A$131,0),MATCH(D553,HWI!$F$5:$I$5,0))</f>
        <v>37.086956521739133</v>
      </c>
      <c r="J553" s="277">
        <f t="shared" si="16"/>
        <v>78775.662608695653</v>
      </c>
      <c r="L553" s="277">
        <f t="shared" si="17"/>
        <v>94.682286789297663</v>
      </c>
    </row>
    <row r="554" spans="1:12" x14ac:dyDescent="0.25">
      <c r="A554" s="274" t="s">
        <v>587</v>
      </c>
      <c r="B554" s="274" t="s">
        <v>588</v>
      </c>
      <c r="C554" s="274" t="s">
        <v>589</v>
      </c>
      <c r="D554" s="274" t="s">
        <v>603</v>
      </c>
      <c r="E554" s="274">
        <v>5</v>
      </c>
      <c r="F554" s="274">
        <v>1958</v>
      </c>
      <c r="G554" s="277">
        <v>394</v>
      </c>
      <c r="H554" s="277">
        <v>1543.27</v>
      </c>
      <c r="I554" s="277">
        <f>INDEX(HWI!$F$6:$I$131,MATCH(F554,HWI!$A$6:$A$131,0),MATCH(D554,HWI!$F$5:$I$5,0))</f>
        <v>34.816326530612244</v>
      </c>
      <c r="J554" s="277">
        <f t="shared" si="16"/>
        <v>53730.992244897956</v>
      </c>
      <c r="L554" s="277">
        <f t="shared" si="17"/>
        <v>136.3730767637004</v>
      </c>
    </row>
    <row r="555" spans="1:12" x14ac:dyDescent="0.25">
      <c r="A555" s="274" t="s">
        <v>587</v>
      </c>
      <c r="B555" s="274" t="s">
        <v>588</v>
      </c>
      <c r="C555" s="274" t="s">
        <v>589</v>
      </c>
      <c r="D555" s="274" t="s">
        <v>603</v>
      </c>
      <c r="E555" s="274">
        <v>5</v>
      </c>
      <c r="F555" s="274">
        <v>1959</v>
      </c>
      <c r="G555" s="277">
        <v>2131</v>
      </c>
      <c r="H555" s="277">
        <v>2946.71</v>
      </c>
      <c r="I555" s="277">
        <f>INDEX(HWI!$F$6:$I$131,MATCH(F555,HWI!$A$6:$A$131,0),MATCH(D555,HWI!$F$5:$I$5,0))</f>
        <v>33.450980392156865</v>
      </c>
      <c r="J555" s="277">
        <f t="shared" si="16"/>
        <v>98570.338431372555</v>
      </c>
      <c r="L555" s="277">
        <f t="shared" si="17"/>
        <v>46.255438025045777</v>
      </c>
    </row>
    <row r="556" spans="1:12" x14ac:dyDescent="0.25">
      <c r="A556" s="274" t="s">
        <v>587</v>
      </c>
      <c r="B556" s="274" t="s">
        <v>588</v>
      </c>
      <c r="C556" s="274" t="s">
        <v>589</v>
      </c>
      <c r="D556" s="274" t="s">
        <v>603</v>
      </c>
      <c r="E556" s="274">
        <v>5</v>
      </c>
      <c r="F556" s="274">
        <v>1962</v>
      </c>
      <c r="G556" s="277">
        <v>294</v>
      </c>
      <c r="H556" s="277">
        <v>603.15</v>
      </c>
      <c r="I556" s="277">
        <f>INDEX(HWI!$F$6:$I$131,MATCH(F556,HWI!$A$6:$A$131,0),MATCH(D556,HWI!$F$5:$I$5,0))</f>
        <v>30.464285714285715</v>
      </c>
      <c r="J556" s="277">
        <f t="shared" si="16"/>
        <v>18374.533928571429</v>
      </c>
      <c r="L556" s="277">
        <f t="shared" si="17"/>
        <v>62.49841472303207</v>
      </c>
    </row>
    <row r="557" spans="1:12" x14ac:dyDescent="0.25">
      <c r="A557" s="274" t="s">
        <v>587</v>
      </c>
      <c r="B557" s="274" t="s">
        <v>588</v>
      </c>
      <c r="C557" s="274" t="s">
        <v>589</v>
      </c>
      <c r="D557" s="274" t="s">
        <v>603</v>
      </c>
      <c r="E557" s="274">
        <v>5</v>
      </c>
      <c r="F557" s="274">
        <v>1963</v>
      </c>
      <c r="G557" s="277">
        <v>1007</v>
      </c>
      <c r="H557" s="277">
        <v>2157.41</v>
      </c>
      <c r="I557" s="277">
        <f>INDEX(HWI!$F$6:$I$131,MATCH(F557,HWI!$A$6:$A$131,0),MATCH(D557,HWI!$F$5:$I$5,0))</f>
        <v>29.413793103448278</v>
      </c>
      <c r="J557" s="277">
        <f t="shared" si="16"/>
        <v>63457.611379310343</v>
      </c>
      <c r="L557" s="277">
        <f t="shared" si="17"/>
        <v>63.016495907954663</v>
      </c>
    </row>
    <row r="558" spans="1:12" x14ac:dyDescent="0.25">
      <c r="A558" s="274" t="s">
        <v>587</v>
      </c>
      <c r="B558" s="274" t="s">
        <v>588</v>
      </c>
      <c r="C558" s="274" t="s">
        <v>589</v>
      </c>
      <c r="D558" s="274" t="s">
        <v>603</v>
      </c>
      <c r="E558" s="274">
        <v>5</v>
      </c>
      <c r="F558" s="274">
        <v>1964</v>
      </c>
      <c r="G558" s="277">
        <v>36</v>
      </c>
      <c r="H558" s="277">
        <v>239.01</v>
      </c>
      <c r="I558" s="277">
        <f>INDEX(HWI!$F$6:$I$131,MATCH(F558,HWI!$A$6:$A$131,0),MATCH(D558,HWI!$F$5:$I$5,0))</f>
        <v>28.433333333333334</v>
      </c>
      <c r="J558" s="277">
        <f t="shared" si="16"/>
        <v>6795.8509999999997</v>
      </c>
      <c r="L558" s="277">
        <f t="shared" si="17"/>
        <v>188.77363888888888</v>
      </c>
    </row>
    <row r="559" spans="1:12" x14ac:dyDescent="0.25">
      <c r="A559" s="274" t="s">
        <v>587</v>
      </c>
      <c r="B559" s="274" t="s">
        <v>588</v>
      </c>
      <c r="C559" s="274" t="s">
        <v>589</v>
      </c>
      <c r="D559" s="274" t="s">
        <v>603</v>
      </c>
      <c r="E559" s="274">
        <v>6</v>
      </c>
      <c r="F559" s="274">
        <v>1902</v>
      </c>
      <c r="G559" s="277">
        <v>8115</v>
      </c>
      <c r="H559" s="277">
        <v>3045.8</v>
      </c>
      <c r="I559" s="277">
        <f>INDEX(HWI!$F$6:$I$131,MATCH(F559,HWI!$A$6:$A$131,0),MATCH(D559,HWI!$F$5:$I$5,0))</f>
        <v>243.71428571428572</v>
      </c>
      <c r="J559" s="277">
        <f t="shared" si="16"/>
        <v>742304.9714285715</v>
      </c>
      <c r="L559" s="277">
        <f t="shared" si="17"/>
        <v>91.473194261068571</v>
      </c>
    </row>
    <row r="560" spans="1:12" x14ac:dyDescent="0.25">
      <c r="A560" s="274" t="s">
        <v>587</v>
      </c>
      <c r="B560" s="274" t="s">
        <v>588</v>
      </c>
      <c r="C560" s="274" t="s">
        <v>589</v>
      </c>
      <c r="D560" s="274" t="s">
        <v>603</v>
      </c>
      <c r="E560" s="274">
        <v>6</v>
      </c>
      <c r="F560" s="274">
        <v>1903</v>
      </c>
      <c r="G560" s="277">
        <v>7791</v>
      </c>
      <c r="H560" s="277">
        <v>2313.17</v>
      </c>
      <c r="I560" s="277">
        <f>INDEX(HWI!$F$6:$I$131,MATCH(F560,HWI!$A$6:$A$131,0),MATCH(D560,HWI!$F$5:$I$5,0))</f>
        <v>243.71428571428572</v>
      </c>
      <c r="J560" s="277">
        <f t="shared" si="16"/>
        <v>563752.57428571431</v>
      </c>
      <c r="L560" s="277">
        <f t="shared" si="17"/>
        <v>72.359462750059592</v>
      </c>
    </row>
    <row r="561" spans="1:12" x14ac:dyDescent="0.25">
      <c r="A561" s="274" t="s">
        <v>587</v>
      </c>
      <c r="B561" s="274" t="s">
        <v>588</v>
      </c>
      <c r="C561" s="274" t="s">
        <v>589</v>
      </c>
      <c r="D561" s="274" t="s">
        <v>603</v>
      </c>
      <c r="E561" s="274">
        <v>6</v>
      </c>
      <c r="F561" s="274">
        <v>1904</v>
      </c>
      <c r="G561" s="277">
        <v>11681</v>
      </c>
      <c r="H561" s="277">
        <v>3701.53</v>
      </c>
      <c r="I561" s="277">
        <f>INDEX(HWI!$F$6:$I$131,MATCH(F561,HWI!$A$6:$A$131,0),MATCH(D561,HWI!$F$5:$I$5,0))</f>
        <v>243.71428571428572</v>
      </c>
      <c r="J561" s="277">
        <f t="shared" si="16"/>
        <v>902115.74000000011</v>
      </c>
      <c r="L561" s="277">
        <f t="shared" si="17"/>
        <v>77.229324544131501</v>
      </c>
    </row>
    <row r="562" spans="1:12" x14ac:dyDescent="0.25">
      <c r="A562" s="274" t="s">
        <v>587</v>
      </c>
      <c r="B562" s="274" t="s">
        <v>588</v>
      </c>
      <c r="C562" s="274" t="s">
        <v>589</v>
      </c>
      <c r="D562" s="274" t="s">
        <v>603</v>
      </c>
      <c r="E562" s="274">
        <v>6</v>
      </c>
      <c r="F562" s="274">
        <v>1905</v>
      </c>
      <c r="G562" s="277">
        <v>12343</v>
      </c>
      <c r="H562" s="277">
        <v>5571.43</v>
      </c>
      <c r="I562" s="277">
        <f>INDEX(HWI!$F$6:$I$131,MATCH(F562,HWI!$A$6:$A$131,0),MATCH(D562,HWI!$F$5:$I$5,0))</f>
        <v>243.71428571428572</v>
      </c>
      <c r="J562" s="277">
        <f t="shared" si="16"/>
        <v>1357837.0828571429</v>
      </c>
      <c r="L562" s="277">
        <f t="shared" si="17"/>
        <v>110.00867559403248</v>
      </c>
    </row>
    <row r="563" spans="1:12" x14ac:dyDescent="0.25">
      <c r="A563" s="274" t="s">
        <v>587</v>
      </c>
      <c r="B563" s="274" t="s">
        <v>588</v>
      </c>
      <c r="C563" s="274" t="s">
        <v>589</v>
      </c>
      <c r="D563" s="274" t="s">
        <v>603</v>
      </c>
      <c r="E563" s="274">
        <v>6</v>
      </c>
      <c r="F563" s="274">
        <v>1906</v>
      </c>
      <c r="G563" s="277">
        <v>9194</v>
      </c>
      <c r="H563" s="277">
        <v>2947.26</v>
      </c>
      <c r="I563" s="277">
        <f>INDEX(HWI!$F$6:$I$131,MATCH(F563,HWI!$A$6:$A$131,0),MATCH(D563,HWI!$F$5:$I$5,0))</f>
        <v>243.71428571428572</v>
      </c>
      <c r="J563" s="277">
        <f t="shared" si="16"/>
        <v>718289.36571428576</v>
      </c>
      <c r="L563" s="277">
        <f t="shared" si="17"/>
        <v>78.125882718543153</v>
      </c>
    </row>
    <row r="564" spans="1:12" x14ac:dyDescent="0.25">
      <c r="A564" s="274" t="s">
        <v>587</v>
      </c>
      <c r="B564" s="274" t="s">
        <v>588</v>
      </c>
      <c r="C564" s="274" t="s">
        <v>589</v>
      </c>
      <c r="D564" s="274" t="s">
        <v>603</v>
      </c>
      <c r="E564" s="274">
        <v>6</v>
      </c>
      <c r="F564" s="274">
        <v>1908</v>
      </c>
      <c r="G564" s="277">
        <v>7760</v>
      </c>
      <c r="H564" s="277">
        <v>2915.61</v>
      </c>
      <c r="I564" s="277">
        <f>INDEX(HWI!$F$6:$I$131,MATCH(F564,HWI!$A$6:$A$131,0),MATCH(D564,HWI!$F$5:$I$5,0))</f>
        <v>243.71428571428572</v>
      </c>
      <c r="J564" s="277">
        <f t="shared" si="16"/>
        <v>710575.80857142864</v>
      </c>
      <c r="L564" s="277">
        <f t="shared" si="17"/>
        <v>91.56904749631812</v>
      </c>
    </row>
    <row r="565" spans="1:12" x14ac:dyDescent="0.25">
      <c r="A565" s="274" t="s">
        <v>587</v>
      </c>
      <c r="B565" s="274" t="s">
        <v>588</v>
      </c>
      <c r="C565" s="274" t="s">
        <v>589</v>
      </c>
      <c r="D565" s="274" t="s">
        <v>603</v>
      </c>
      <c r="E565" s="274">
        <v>6</v>
      </c>
      <c r="F565" s="274">
        <v>1911</v>
      </c>
      <c r="G565" s="277">
        <v>8569</v>
      </c>
      <c r="H565" s="277">
        <v>3503.1800000000003</v>
      </c>
      <c r="I565" s="277">
        <f>INDEX(HWI!$F$6:$I$131,MATCH(F565,HWI!$A$6:$A$131,0),MATCH(D565,HWI!$F$5:$I$5,0))</f>
        <v>243.71428571428572</v>
      </c>
      <c r="J565" s="277">
        <f t="shared" si="16"/>
        <v>853775.01142857154</v>
      </c>
      <c r="L565" s="277">
        <f t="shared" si="17"/>
        <v>99.635314672490551</v>
      </c>
    </row>
    <row r="566" spans="1:12" x14ac:dyDescent="0.25">
      <c r="A566" s="274" t="s">
        <v>587</v>
      </c>
      <c r="B566" s="274" t="s">
        <v>588</v>
      </c>
      <c r="C566" s="274" t="s">
        <v>589</v>
      </c>
      <c r="D566" s="274" t="s">
        <v>603</v>
      </c>
      <c r="E566" s="274">
        <v>6</v>
      </c>
      <c r="F566" s="274">
        <v>1912</v>
      </c>
      <c r="G566" s="277">
        <v>3612</v>
      </c>
      <c r="H566" s="277">
        <v>2736.67</v>
      </c>
      <c r="I566" s="277">
        <f>INDEX(HWI!$F$6:$I$131,MATCH(F566,HWI!$A$6:$A$131,0),MATCH(D566,HWI!$F$5:$I$5,0))</f>
        <v>243.71428571428572</v>
      </c>
      <c r="J566" s="277">
        <f t="shared" si="16"/>
        <v>666965.57428571431</v>
      </c>
      <c r="L566" s="277">
        <f t="shared" si="17"/>
        <v>184.65270605916785</v>
      </c>
    </row>
    <row r="567" spans="1:12" x14ac:dyDescent="0.25">
      <c r="A567" s="274" t="s">
        <v>587</v>
      </c>
      <c r="B567" s="274" t="s">
        <v>588</v>
      </c>
      <c r="C567" s="274" t="s">
        <v>589</v>
      </c>
      <c r="D567" s="274" t="s">
        <v>603</v>
      </c>
      <c r="E567" s="274">
        <v>6</v>
      </c>
      <c r="F567" s="274">
        <v>1913</v>
      </c>
      <c r="G567" s="277">
        <v>1447</v>
      </c>
      <c r="H567" s="277">
        <v>490.1</v>
      </c>
      <c r="I567" s="277">
        <f>INDEX(HWI!$F$6:$I$131,MATCH(F567,HWI!$A$6:$A$131,0),MATCH(D567,HWI!$F$5:$I$5,0))</f>
        <v>243.71428571428572</v>
      </c>
      <c r="J567" s="277">
        <f t="shared" si="16"/>
        <v>119444.37142857144</v>
      </c>
      <c r="L567" s="277">
        <f t="shared" si="17"/>
        <v>82.546213841445365</v>
      </c>
    </row>
    <row r="568" spans="1:12" x14ac:dyDescent="0.25">
      <c r="A568" s="274" t="s">
        <v>587</v>
      </c>
      <c r="B568" s="274" t="s">
        <v>588</v>
      </c>
      <c r="C568" s="274" t="s">
        <v>589</v>
      </c>
      <c r="D568" s="274" t="s">
        <v>603</v>
      </c>
      <c r="E568" s="274">
        <v>6</v>
      </c>
      <c r="F568" s="274">
        <v>1914</v>
      </c>
      <c r="G568" s="277">
        <v>622</v>
      </c>
      <c r="H568" s="277">
        <v>147.84</v>
      </c>
      <c r="I568" s="277">
        <f>INDEX(HWI!$F$6:$I$131,MATCH(F568,HWI!$A$6:$A$131,0),MATCH(D568,HWI!$F$5:$I$5,0))</f>
        <v>243.71428571428572</v>
      </c>
      <c r="J568" s="277">
        <f t="shared" si="16"/>
        <v>36030.720000000001</v>
      </c>
      <c r="L568" s="277">
        <f t="shared" si="17"/>
        <v>57.927202572347269</v>
      </c>
    </row>
    <row r="569" spans="1:12" x14ac:dyDescent="0.25">
      <c r="A569" s="274" t="s">
        <v>587</v>
      </c>
      <c r="B569" s="274" t="s">
        <v>588</v>
      </c>
      <c r="C569" s="274" t="s">
        <v>589</v>
      </c>
      <c r="D569" s="274" t="s">
        <v>603</v>
      </c>
      <c r="E569" s="274">
        <v>6</v>
      </c>
      <c r="F569" s="274">
        <v>1917</v>
      </c>
      <c r="G569" s="277">
        <v>4396</v>
      </c>
      <c r="H569" s="277">
        <v>2106.09</v>
      </c>
      <c r="I569" s="277">
        <f>INDEX(HWI!$F$6:$I$131,MATCH(F569,HWI!$A$6:$A$131,0),MATCH(D569,HWI!$F$5:$I$5,0))</f>
        <v>142.16666666666666</v>
      </c>
      <c r="J569" s="277">
        <f t="shared" si="16"/>
        <v>299415.79499999998</v>
      </c>
      <c r="L569" s="277">
        <f t="shared" si="17"/>
        <v>68.110963375796175</v>
      </c>
    </row>
    <row r="570" spans="1:12" x14ac:dyDescent="0.25">
      <c r="A570" s="274" t="s">
        <v>587</v>
      </c>
      <c r="B570" s="274" t="s">
        <v>588</v>
      </c>
      <c r="C570" s="274" t="s">
        <v>589</v>
      </c>
      <c r="D570" s="274" t="s">
        <v>603</v>
      </c>
      <c r="E570" s="274">
        <v>6</v>
      </c>
      <c r="F570" s="274">
        <v>1918</v>
      </c>
      <c r="G570" s="277">
        <v>2101</v>
      </c>
      <c r="H570" s="277">
        <v>1012.03</v>
      </c>
      <c r="I570" s="277">
        <f>INDEX(HWI!$F$6:$I$131,MATCH(F570,HWI!$A$6:$A$131,0),MATCH(D570,HWI!$F$5:$I$5,0))</f>
        <v>121.85714285714286</v>
      </c>
      <c r="J570" s="277">
        <f t="shared" si="16"/>
        <v>123323.08428571429</v>
      </c>
      <c r="L570" s="277">
        <f t="shared" si="17"/>
        <v>58.697327123138642</v>
      </c>
    </row>
    <row r="571" spans="1:12" x14ac:dyDescent="0.25">
      <c r="A571" s="274" t="s">
        <v>587</v>
      </c>
      <c r="B571" s="274" t="s">
        <v>588</v>
      </c>
      <c r="C571" s="274" t="s">
        <v>589</v>
      </c>
      <c r="D571" s="274" t="s">
        <v>603</v>
      </c>
      <c r="E571" s="274">
        <v>6</v>
      </c>
      <c r="F571" s="274">
        <v>1919</v>
      </c>
      <c r="G571" s="277">
        <v>7438</v>
      </c>
      <c r="H571" s="277">
        <v>5814.52</v>
      </c>
      <c r="I571" s="277">
        <f>INDEX(HWI!$F$6:$I$131,MATCH(F571,HWI!$A$6:$A$131,0),MATCH(D571,HWI!$F$5:$I$5,0))</f>
        <v>121.85714285714286</v>
      </c>
      <c r="J571" s="277">
        <f t="shared" si="16"/>
        <v>708540.79428571439</v>
      </c>
      <c r="L571" s="277">
        <f t="shared" si="17"/>
        <v>95.259585141935247</v>
      </c>
    </row>
    <row r="572" spans="1:12" x14ac:dyDescent="0.25">
      <c r="A572" s="274" t="s">
        <v>587</v>
      </c>
      <c r="B572" s="274" t="s">
        <v>588</v>
      </c>
      <c r="C572" s="274" t="s">
        <v>589</v>
      </c>
      <c r="D572" s="274" t="s">
        <v>603</v>
      </c>
      <c r="E572" s="274">
        <v>6</v>
      </c>
      <c r="F572" s="274">
        <v>1926</v>
      </c>
      <c r="G572" s="277">
        <v>280</v>
      </c>
      <c r="H572" s="277">
        <v>161.84</v>
      </c>
      <c r="I572" s="277">
        <f>INDEX(HWI!$F$6:$I$131,MATCH(F572,HWI!$A$6:$A$131,0),MATCH(D572,HWI!$F$5:$I$5,0))</f>
        <v>106.625</v>
      </c>
      <c r="J572" s="277">
        <f t="shared" si="16"/>
        <v>17256.189999999999</v>
      </c>
      <c r="L572" s="277">
        <f t="shared" si="17"/>
        <v>61.629249999999992</v>
      </c>
    </row>
    <row r="573" spans="1:12" x14ac:dyDescent="0.25">
      <c r="A573" s="274" t="s">
        <v>587</v>
      </c>
      <c r="B573" s="274" t="s">
        <v>588</v>
      </c>
      <c r="C573" s="274" t="s">
        <v>589</v>
      </c>
      <c r="D573" s="274" t="s">
        <v>603</v>
      </c>
      <c r="E573" s="274">
        <v>6</v>
      </c>
      <c r="F573" s="274">
        <v>1937</v>
      </c>
      <c r="G573" s="277">
        <v>16140</v>
      </c>
      <c r="H573" s="277">
        <v>5327.93</v>
      </c>
      <c r="I573" s="277">
        <f>INDEX(HWI!$F$6:$I$131,MATCH(F573,HWI!$A$6:$A$131,0),MATCH(D573,HWI!$F$5:$I$5,0))</f>
        <v>106.625</v>
      </c>
      <c r="J573" s="277">
        <f t="shared" si="16"/>
        <v>568090.53625</v>
      </c>
      <c r="L573" s="277">
        <f t="shared" si="17"/>
        <v>35.197678825898386</v>
      </c>
    </row>
    <row r="574" spans="1:12" x14ac:dyDescent="0.25">
      <c r="A574" s="274" t="s">
        <v>587</v>
      </c>
      <c r="B574" s="274" t="s">
        <v>588</v>
      </c>
      <c r="C574" s="274" t="s">
        <v>589</v>
      </c>
      <c r="D574" s="274" t="s">
        <v>603</v>
      </c>
      <c r="E574" s="274">
        <v>6</v>
      </c>
      <c r="F574" s="274">
        <v>1939</v>
      </c>
      <c r="G574" s="277">
        <v>615</v>
      </c>
      <c r="H574" s="277">
        <v>889.33</v>
      </c>
      <c r="I574" s="277">
        <f>INDEX(HWI!$F$6:$I$131,MATCH(F574,HWI!$A$6:$A$131,0),MATCH(D574,HWI!$F$5:$I$5,0))</f>
        <v>106.625</v>
      </c>
      <c r="J574" s="277">
        <f t="shared" si="16"/>
        <v>94824.811249999999</v>
      </c>
      <c r="L574" s="277">
        <f t="shared" si="17"/>
        <v>154.18668495934961</v>
      </c>
    </row>
    <row r="575" spans="1:12" x14ac:dyDescent="0.25">
      <c r="A575" s="274" t="s">
        <v>587</v>
      </c>
      <c r="B575" s="274" t="s">
        <v>588</v>
      </c>
      <c r="C575" s="274" t="s">
        <v>589</v>
      </c>
      <c r="D575" s="274" t="s">
        <v>603</v>
      </c>
      <c r="E575" s="274">
        <v>6</v>
      </c>
      <c r="F575" s="274">
        <v>1941</v>
      </c>
      <c r="G575" s="277">
        <v>56</v>
      </c>
      <c r="H575" s="277">
        <v>45.160000000000004</v>
      </c>
      <c r="I575" s="277">
        <f>INDEX(HWI!$F$6:$I$131,MATCH(F575,HWI!$A$6:$A$131,0),MATCH(D575,HWI!$F$5:$I$5,0))</f>
        <v>100.35294117647059</v>
      </c>
      <c r="J575" s="277">
        <f t="shared" si="16"/>
        <v>4531.9388235294127</v>
      </c>
      <c r="L575" s="277">
        <f t="shared" si="17"/>
        <v>80.927478991596658</v>
      </c>
    </row>
    <row r="576" spans="1:12" x14ac:dyDescent="0.25">
      <c r="A576" s="274" t="s">
        <v>587</v>
      </c>
      <c r="B576" s="274" t="s">
        <v>588</v>
      </c>
      <c r="C576" s="274" t="s">
        <v>589</v>
      </c>
      <c r="D576" s="274" t="s">
        <v>603</v>
      </c>
      <c r="E576" s="274">
        <v>6</v>
      </c>
      <c r="F576" s="274">
        <v>1945</v>
      </c>
      <c r="G576" s="277">
        <v>155</v>
      </c>
      <c r="H576" s="277">
        <v>70.290000000000006</v>
      </c>
      <c r="I576" s="277">
        <f>INDEX(HWI!$F$6:$I$131,MATCH(F576,HWI!$A$6:$A$131,0),MATCH(D576,HWI!$F$5:$I$5,0))</f>
        <v>89.78947368421052</v>
      </c>
      <c r="J576" s="277">
        <f t="shared" si="16"/>
        <v>6311.3021052631584</v>
      </c>
      <c r="L576" s="277">
        <f t="shared" si="17"/>
        <v>40.718078098471992</v>
      </c>
    </row>
    <row r="577" spans="1:12" x14ac:dyDescent="0.25">
      <c r="A577" s="274" t="s">
        <v>587</v>
      </c>
      <c r="B577" s="274" t="s">
        <v>588</v>
      </c>
      <c r="C577" s="274" t="s">
        <v>589</v>
      </c>
      <c r="D577" s="274" t="s">
        <v>603</v>
      </c>
      <c r="E577" s="274">
        <v>6</v>
      </c>
      <c r="F577" s="274">
        <v>1946</v>
      </c>
      <c r="G577" s="277">
        <v>866</v>
      </c>
      <c r="H577" s="277">
        <v>994.91</v>
      </c>
      <c r="I577" s="277">
        <f>INDEX(HWI!$F$6:$I$131,MATCH(F577,HWI!$A$6:$A$131,0),MATCH(D577,HWI!$F$5:$I$5,0))</f>
        <v>81.238095238095241</v>
      </c>
      <c r="J577" s="277">
        <f t="shared" si="16"/>
        <v>80824.593333333338</v>
      </c>
      <c r="L577" s="277">
        <f t="shared" si="17"/>
        <v>93.330939183987681</v>
      </c>
    </row>
    <row r="578" spans="1:12" x14ac:dyDescent="0.25">
      <c r="A578" s="274" t="s">
        <v>587</v>
      </c>
      <c r="B578" s="274" t="s">
        <v>588</v>
      </c>
      <c r="C578" s="274" t="s">
        <v>589</v>
      </c>
      <c r="D578" s="274" t="s">
        <v>603</v>
      </c>
      <c r="E578" s="274">
        <v>6</v>
      </c>
      <c r="F578" s="274">
        <v>1949</v>
      </c>
      <c r="G578" s="277">
        <v>142</v>
      </c>
      <c r="H578" s="277">
        <v>304.27</v>
      </c>
      <c r="I578" s="277">
        <f>INDEX(HWI!$F$6:$I$131,MATCH(F578,HWI!$A$6:$A$131,0),MATCH(D578,HWI!$F$5:$I$5,0))</f>
        <v>56.866666666666667</v>
      </c>
      <c r="J578" s="277">
        <f t="shared" ref="J578:J641" si="18">I578*H578</f>
        <v>17302.820666666667</v>
      </c>
      <c r="L578" s="277">
        <f t="shared" ref="L578:L641" si="19">J578/G578</f>
        <v>121.85084976525822</v>
      </c>
    </row>
    <row r="579" spans="1:12" x14ac:dyDescent="0.25">
      <c r="A579" s="274" t="s">
        <v>587</v>
      </c>
      <c r="B579" s="274" t="s">
        <v>588</v>
      </c>
      <c r="C579" s="274" t="s">
        <v>589</v>
      </c>
      <c r="D579" s="274" t="s">
        <v>603</v>
      </c>
      <c r="E579" s="274">
        <v>6</v>
      </c>
      <c r="F579" s="274">
        <v>1950</v>
      </c>
      <c r="G579" s="277">
        <v>739</v>
      </c>
      <c r="H579" s="277">
        <v>1138.96</v>
      </c>
      <c r="I579" s="277">
        <f>INDEX(HWI!$F$6:$I$131,MATCH(F579,HWI!$A$6:$A$131,0),MATCH(D579,HWI!$F$5:$I$5,0))</f>
        <v>53.3125</v>
      </c>
      <c r="J579" s="277">
        <f t="shared" si="18"/>
        <v>60720.805</v>
      </c>
      <c r="L579" s="277">
        <f t="shared" si="19"/>
        <v>82.166177266576454</v>
      </c>
    </row>
    <row r="580" spans="1:12" x14ac:dyDescent="0.25">
      <c r="A580" s="274" t="s">
        <v>587</v>
      </c>
      <c r="B580" s="274" t="s">
        <v>588</v>
      </c>
      <c r="C580" s="274" t="s">
        <v>589</v>
      </c>
      <c r="D580" s="274" t="s">
        <v>603</v>
      </c>
      <c r="E580" s="274">
        <v>6</v>
      </c>
      <c r="F580" s="274">
        <v>1951</v>
      </c>
      <c r="G580" s="277">
        <v>266</v>
      </c>
      <c r="H580" s="277">
        <v>241.46</v>
      </c>
      <c r="I580" s="277">
        <f>INDEX(HWI!$F$6:$I$131,MATCH(F580,HWI!$A$6:$A$131,0),MATCH(D580,HWI!$F$5:$I$5,0))</f>
        <v>51.696969696969695</v>
      </c>
      <c r="J580" s="277">
        <f t="shared" si="18"/>
        <v>12482.750303030303</v>
      </c>
      <c r="L580" s="277">
        <f t="shared" si="19"/>
        <v>46.927632718159032</v>
      </c>
    </row>
    <row r="581" spans="1:12" x14ac:dyDescent="0.25">
      <c r="A581" s="274" t="s">
        <v>587</v>
      </c>
      <c r="B581" s="274" t="s">
        <v>588</v>
      </c>
      <c r="C581" s="274" t="s">
        <v>589</v>
      </c>
      <c r="D581" s="274" t="s">
        <v>603</v>
      </c>
      <c r="E581" s="274">
        <v>6</v>
      </c>
      <c r="F581" s="274">
        <v>1952</v>
      </c>
      <c r="G581" s="277">
        <v>280</v>
      </c>
      <c r="H581" s="277">
        <v>1587.76</v>
      </c>
      <c r="I581" s="277">
        <f>INDEX(HWI!$F$6:$I$131,MATCH(F581,HWI!$A$6:$A$131,0),MATCH(D581,HWI!$F$5:$I$5,0))</f>
        <v>50.176470588235297</v>
      </c>
      <c r="J581" s="277">
        <f t="shared" si="18"/>
        <v>79668.192941176472</v>
      </c>
      <c r="L581" s="277">
        <f t="shared" si="19"/>
        <v>284.52926050420166</v>
      </c>
    </row>
    <row r="582" spans="1:12" x14ac:dyDescent="0.25">
      <c r="A582" s="274" t="s">
        <v>587</v>
      </c>
      <c r="B582" s="274" t="s">
        <v>588</v>
      </c>
      <c r="C582" s="274" t="s">
        <v>589</v>
      </c>
      <c r="D582" s="274" t="s">
        <v>603</v>
      </c>
      <c r="E582" s="274">
        <v>6</v>
      </c>
      <c r="F582" s="274">
        <v>1953</v>
      </c>
      <c r="G582" s="277">
        <v>1481</v>
      </c>
      <c r="H582" s="277">
        <v>2252.15</v>
      </c>
      <c r="I582" s="277">
        <f>INDEX(HWI!$F$6:$I$131,MATCH(F582,HWI!$A$6:$A$131,0),MATCH(D582,HWI!$F$5:$I$5,0))</f>
        <v>46.108108108108105</v>
      </c>
      <c r="J582" s="277">
        <f t="shared" si="18"/>
        <v>103842.37567567568</v>
      </c>
      <c r="L582" s="277">
        <f t="shared" si="19"/>
        <v>70.116391408288777</v>
      </c>
    </row>
    <row r="583" spans="1:12" x14ac:dyDescent="0.25">
      <c r="A583" s="274" t="s">
        <v>587</v>
      </c>
      <c r="B583" s="274" t="s">
        <v>588</v>
      </c>
      <c r="C583" s="274" t="s">
        <v>589</v>
      </c>
      <c r="D583" s="274" t="s">
        <v>603</v>
      </c>
      <c r="E583" s="274">
        <v>6</v>
      </c>
      <c r="F583" s="274">
        <v>1954</v>
      </c>
      <c r="G583" s="277">
        <v>2247</v>
      </c>
      <c r="H583" s="277">
        <v>4509.4000000000005</v>
      </c>
      <c r="I583" s="277">
        <f>INDEX(HWI!$F$6:$I$131,MATCH(F583,HWI!$A$6:$A$131,0),MATCH(D583,HWI!$F$5:$I$5,0))</f>
        <v>43.743589743589745</v>
      </c>
      <c r="J583" s="277">
        <f t="shared" si="18"/>
        <v>197257.34358974363</v>
      </c>
      <c r="L583" s="277">
        <f t="shared" si="19"/>
        <v>87.786979790718121</v>
      </c>
    </row>
    <row r="584" spans="1:12" x14ac:dyDescent="0.25">
      <c r="A584" s="274" t="s">
        <v>587</v>
      </c>
      <c r="B584" s="274" t="s">
        <v>588</v>
      </c>
      <c r="C584" s="274" t="s">
        <v>589</v>
      </c>
      <c r="D584" s="274" t="s">
        <v>603</v>
      </c>
      <c r="E584" s="274">
        <v>6</v>
      </c>
      <c r="F584" s="274">
        <v>1955</v>
      </c>
      <c r="G584" s="277">
        <v>1041</v>
      </c>
      <c r="H584" s="277">
        <v>1609.24</v>
      </c>
      <c r="I584" s="277">
        <f>INDEX(HWI!$F$6:$I$131,MATCH(F584,HWI!$A$6:$A$131,0),MATCH(D584,HWI!$F$5:$I$5,0))</f>
        <v>41.609756097560975</v>
      </c>
      <c r="J584" s="277">
        <f t="shared" si="18"/>
        <v>66960.08390243903</v>
      </c>
      <c r="L584" s="277">
        <f t="shared" si="19"/>
        <v>64.322847168529321</v>
      </c>
    </row>
    <row r="585" spans="1:12" x14ac:dyDescent="0.25">
      <c r="A585" s="274" t="s">
        <v>587</v>
      </c>
      <c r="B585" s="274" t="s">
        <v>588</v>
      </c>
      <c r="C585" s="274" t="s">
        <v>589</v>
      </c>
      <c r="D585" s="274" t="s">
        <v>603</v>
      </c>
      <c r="E585" s="274">
        <v>6</v>
      </c>
      <c r="F585" s="274">
        <v>1956</v>
      </c>
      <c r="G585" s="277">
        <v>410</v>
      </c>
      <c r="H585" s="277">
        <v>1325.44</v>
      </c>
      <c r="I585" s="277">
        <f>INDEX(HWI!$F$6:$I$131,MATCH(F585,HWI!$A$6:$A$131,0),MATCH(D585,HWI!$F$5:$I$5,0))</f>
        <v>39.674418604651166</v>
      </c>
      <c r="J585" s="277">
        <f t="shared" si="18"/>
        <v>52586.061395348843</v>
      </c>
      <c r="L585" s="277">
        <f t="shared" si="19"/>
        <v>128.25868633011913</v>
      </c>
    </row>
    <row r="586" spans="1:12" x14ac:dyDescent="0.25">
      <c r="A586" s="274" t="s">
        <v>587</v>
      </c>
      <c r="B586" s="274" t="s">
        <v>588</v>
      </c>
      <c r="C586" s="274" t="s">
        <v>589</v>
      </c>
      <c r="D586" s="274" t="s">
        <v>603</v>
      </c>
      <c r="E586" s="274">
        <v>6</v>
      </c>
      <c r="F586" s="274">
        <v>1957</v>
      </c>
      <c r="G586" s="277">
        <v>479</v>
      </c>
      <c r="H586" s="277">
        <v>1073.22</v>
      </c>
      <c r="I586" s="277">
        <f>INDEX(HWI!$F$6:$I$131,MATCH(F586,HWI!$A$6:$A$131,0),MATCH(D586,HWI!$F$5:$I$5,0))</f>
        <v>37.086956521739133</v>
      </c>
      <c r="J586" s="277">
        <f t="shared" si="18"/>
        <v>39802.46347826087</v>
      </c>
      <c r="L586" s="277">
        <f t="shared" si="19"/>
        <v>83.094913315784694</v>
      </c>
    </row>
    <row r="587" spans="1:12" x14ac:dyDescent="0.25">
      <c r="A587" s="274" t="s">
        <v>587</v>
      </c>
      <c r="B587" s="274" t="s">
        <v>588</v>
      </c>
      <c r="C587" s="274" t="s">
        <v>589</v>
      </c>
      <c r="D587" s="274" t="s">
        <v>603</v>
      </c>
      <c r="E587" s="274">
        <v>6</v>
      </c>
      <c r="F587" s="274">
        <v>1959</v>
      </c>
      <c r="G587" s="277">
        <v>2529</v>
      </c>
      <c r="H587" s="277">
        <v>6102.6500000000005</v>
      </c>
      <c r="I587" s="277">
        <f>INDEX(HWI!$F$6:$I$131,MATCH(F587,HWI!$A$6:$A$131,0),MATCH(D587,HWI!$F$5:$I$5,0))</f>
        <v>33.450980392156865</v>
      </c>
      <c r="J587" s="277">
        <f t="shared" si="18"/>
        <v>204139.62549019611</v>
      </c>
      <c r="L587" s="277">
        <f t="shared" si="19"/>
        <v>80.719503950255486</v>
      </c>
    </row>
    <row r="588" spans="1:12" x14ac:dyDescent="0.25">
      <c r="A588" s="274" t="s">
        <v>587</v>
      </c>
      <c r="B588" s="274" t="s">
        <v>588</v>
      </c>
      <c r="C588" s="274" t="s">
        <v>589</v>
      </c>
      <c r="D588" s="274" t="s">
        <v>603</v>
      </c>
      <c r="E588" s="274">
        <v>6</v>
      </c>
      <c r="F588" s="274">
        <v>1960</v>
      </c>
      <c r="G588" s="277">
        <v>4675</v>
      </c>
      <c r="H588" s="277">
        <v>15844.57</v>
      </c>
      <c r="I588" s="277">
        <f>INDEX(HWI!$F$6:$I$131,MATCH(F588,HWI!$A$6:$A$131,0),MATCH(D588,HWI!$F$5:$I$5,0))</f>
        <v>32.188679245283019</v>
      </c>
      <c r="J588" s="277">
        <f t="shared" si="18"/>
        <v>510015.78150943393</v>
      </c>
      <c r="L588" s="277">
        <f t="shared" si="19"/>
        <v>109.09428481485217</v>
      </c>
    </row>
    <row r="589" spans="1:12" x14ac:dyDescent="0.25">
      <c r="A589" s="274" t="s">
        <v>587</v>
      </c>
      <c r="B589" s="274" t="s">
        <v>588</v>
      </c>
      <c r="C589" s="274" t="s">
        <v>589</v>
      </c>
      <c r="D589" s="274" t="s">
        <v>603</v>
      </c>
      <c r="E589" s="274">
        <v>6</v>
      </c>
      <c r="F589" s="274">
        <v>1961</v>
      </c>
      <c r="G589" s="277">
        <v>1050</v>
      </c>
      <c r="H589" s="277">
        <v>3397.57</v>
      </c>
      <c r="I589" s="277">
        <f>INDEX(HWI!$F$6:$I$131,MATCH(F589,HWI!$A$6:$A$131,0),MATCH(D589,HWI!$F$5:$I$5,0))</f>
        <v>31.018181818181819</v>
      </c>
      <c r="J589" s="277">
        <f t="shared" si="18"/>
        <v>105386.444</v>
      </c>
      <c r="L589" s="277">
        <f t="shared" si="19"/>
        <v>100.36804190476191</v>
      </c>
    </row>
    <row r="590" spans="1:12" x14ac:dyDescent="0.25">
      <c r="A590" s="274" t="s">
        <v>587</v>
      </c>
      <c r="B590" s="274" t="s">
        <v>588</v>
      </c>
      <c r="C590" s="274" t="s">
        <v>589</v>
      </c>
      <c r="D590" s="274" t="s">
        <v>603</v>
      </c>
      <c r="E590" s="274">
        <v>6</v>
      </c>
      <c r="F590" s="274">
        <v>1962</v>
      </c>
      <c r="G590" s="277">
        <v>6745</v>
      </c>
      <c r="H590" s="277">
        <v>28597.14</v>
      </c>
      <c r="I590" s="277">
        <f>INDEX(HWI!$F$6:$I$131,MATCH(F590,HWI!$A$6:$A$131,0),MATCH(D590,HWI!$F$5:$I$5,0))</f>
        <v>30.464285714285715</v>
      </c>
      <c r="J590" s="277">
        <f t="shared" si="18"/>
        <v>871191.44357142854</v>
      </c>
      <c r="L590" s="277">
        <f t="shared" si="19"/>
        <v>129.16107391718734</v>
      </c>
    </row>
    <row r="591" spans="1:12" x14ac:dyDescent="0.25">
      <c r="A591" s="274" t="s">
        <v>587</v>
      </c>
      <c r="B591" s="274" t="s">
        <v>588</v>
      </c>
      <c r="C591" s="274" t="s">
        <v>589</v>
      </c>
      <c r="D591" s="274" t="s">
        <v>603</v>
      </c>
      <c r="E591" s="274">
        <v>6</v>
      </c>
      <c r="F591" s="274">
        <v>1963</v>
      </c>
      <c r="G591" s="277">
        <v>20581</v>
      </c>
      <c r="H591" s="277">
        <v>72763.87</v>
      </c>
      <c r="I591" s="277">
        <f>INDEX(HWI!$F$6:$I$131,MATCH(F591,HWI!$A$6:$A$131,0),MATCH(D591,HWI!$F$5:$I$5,0))</f>
        <v>29.413793103448278</v>
      </c>
      <c r="J591" s="277">
        <f t="shared" si="18"/>
        <v>2140261.4175862069</v>
      </c>
      <c r="L591" s="277">
        <f t="shared" si="19"/>
        <v>103.99210036374359</v>
      </c>
    </row>
    <row r="592" spans="1:12" x14ac:dyDescent="0.25">
      <c r="A592" s="274" t="s">
        <v>587</v>
      </c>
      <c r="B592" s="274" t="s">
        <v>588</v>
      </c>
      <c r="C592" s="274" t="s">
        <v>589</v>
      </c>
      <c r="D592" s="274" t="s">
        <v>603</v>
      </c>
      <c r="E592" s="274">
        <v>6</v>
      </c>
      <c r="F592" s="274">
        <v>1964</v>
      </c>
      <c r="G592" s="277">
        <v>35224</v>
      </c>
      <c r="H592" s="277">
        <v>96330.72</v>
      </c>
      <c r="I592" s="277">
        <f>INDEX(HWI!$F$6:$I$131,MATCH(F592,HWI!$A$6:$A$131,0),MATCH(D592,HWI!$F$5:$I$5,0))</f>
        <v>28.433333333333334</v>
      </c>
      <c r="J592" s="277">
        <f t="shared" si="18"/>
        <v>2739003.4720000001</v>
      </c>
      <c r="L592" s="277">
        <f t="shared" si="19"/>
        <v>77.759580740404274</v>
      </c>
    </row>
    <row r="593" spans="1:12" x14ac:dyDescent="0.25">
      <c r="A593" s="274" t="s">
        <v>587</v>
      </c>
      <c r="B593" s="274" t="s">
        <v>588</v>
      </c>
      <c r="C593" s="274" t="s">
        <v>589</v>
      </c>
      <c r="D593" s="274" t="s">
        <v>603</v>
      </c>
      <c r="E593" s="274">
        <v>6</v>
      </c>
      <c r="F593" s="274">
        <v>1965</v>
      </c>
      <c r="G593" s="277">
        <v>19928</v>
      </c>
      <c r="H593" s="277">
        <v>46370.770000000004</v>
      </c>
      <c r="I593" s="277">
        <f>INDEX(HWI!$F$6:$I$131,MATCH(F593,HWI!$A$6:$A$131,0),MATCH(D593,HWI!$F$5:$I$5,0))</f>
        <v>27.516129032258064</v>
      </c>
      <c r="J593" s="277">
        <f t="shared" si="18"/>
        <v>1275944.0906451615</v>
      </c>
      <c r="L593" s="277">
        <f t="shared" si="19"/>
        <v>64.027704267621516</v>
      </c>
    </row>
    <row r="594" spans="1:12" x14ac:dyDescent="0.25">
      <c r="A594" s="274" t="s">
        <v>587</v>
      </c>
      <c r="B594" s="274" t="s">
        <v>588</v>
      </c>
      <c r="C594" s="274" t="s">
        <v>589</v>
      </c>
      <c r="D594" s="274" t="s">
        <v>603</v>
      </c>
      <c r="E594" s="274">
        <v>6</v>
      </c>
      <c r="F594" s="274">
        <v>1966</v>
      </c>
      <c r="G594" s="277">
        <v>30300</v>
      </c>
      <c r="H594" s="277">
        <v>98514.6</v>
      </c>
      <c r="I594" s="277">
        <f>INDEX(HWI!$F$6:$I$131,MATCH(F594,HWI!$A$6:$A$131,0),MATCH(D594,HWI!$F$5:$I$5,0))</f>
        <v>26.246153846153845</v>
      </c>
      <c r="J594" s="277">
        <f t="shared" si="18"/>
        <v>2585629.3476923076</v>
      </c>
      <c r="L594" s="277">
        <f t="shared" si="19"/>
        <v>85.33430190403655</v>
      </c>
    </row>
    <row r="595" spans="1:12" x14ac:dyDescent="0.25">
      <c r="A595" s="274" t="s">
        <v>587</v>
      </c>
      <c r="B595" s="274" t="s">
        <v>588</v>
      </c>
      <c r="C595" s="274" t="s">
        <v>589</v>
      </c>
      <c r="D595" s="274" t="s">
        <v>603</v>
      </c>
      <c r="E595" s="274">
        <v>6</v>
      </c>
      <c r="F595" s="274">
        <v>1967</v>
      </c>
      <c r="G595" s="277">
        <v>20625</v>
      </c>
      <c r="H595" s="277">
        <v>65948.69</v>
      </c>
      <c r="I595" s="277">
        <f>INDEX(HWI!$F$6:$I$131,MATCH(F595,HWI!$A$6:$A$131,0),MATCH(D595,HWI!$F$5:$I$5,0))</f>
        <v>25.088235294117649</v>
      </c>
      <c r="J595" s="277">
        <f t="shared" si="18"/>
        <v>1654536.2520588236</v>
      </c>
      <c r="L595" s="277">
        <f t="shared" si="19"/>
        <v>80.219939493761146</v>
      </c>
    </row>
    <row r="596" spans="1:12" x14ac:dyDescent="0.25">
      <c r="A596" s="274" t="s">
        <v>587</v>
      </c>
      <c r="B596" s="274" t="s">
        <v>588</v>
      </c>
      <c r="C596" s="274" t="s">
        <v>589</v>
      </c>
      <c r="D596" s="274" t="s">
        <v>603</v>
      </c>
      <c r="E596" s="274">
        <v>6</v>
      </c>
      <c r="F596" s="274">
        <v>1968</v>
      </c>
      <c r="G596" s="277">
        <v>17195</v>
      </c>
      <c r="H596" s="277">
        <v>65298.48</v>
      </c>
      <c r="I596" s="277">
        <f>INDEX(HWI!$F$6:$I$131,MATCH(F596,HWI!$A$6:$A$131,0),MATCH(D596,HWI!$F$5:$I$5,0))</f>
        <v>24.028169014084508</v>
      </c>
      <c r="J596" s="277">
        <f t="shared" si="18"/>
        <v>1569002.913802817</v>
      </c>
      <c r="L596" s="277">
        <f t="shared" si="19"/>
        <v>91.247625112114974</v>
      </c>
    </row>
    <row r="597" spans="1:12" x14ac:dyDescent="0.25">
      <c r="A597" s="274" t="s">
        <v>587</v>
      </c>
      <c r="B597" s="274" t="s">
        <v>588</v>
      </c>
      <c r="C597" s="274" t="s">
        <v>589</v>
      </c>
      <c r="D597" s="274" t="s">
        <v>603</v>
      </c>
      <c r="E597" s="274">
        <v>6</v>
      </c>
      <c r="F597" s="274">
        <v>1969</v>
      </c>
      <c r="G597" s="277">
        <v>52684</v>
      </c>
      <c r="H597" s="277">
        <v>187308.84</v>
      </c>
      <c r="I597" s="277">
        <f>INDEX(HWI!$F$6:$I$131,MATCH(F597,HWI!$A$6:$A$131,0),MATCH(D597,HWI!$F$5:$I$5,0))</f>
        <v>22.44736842105263</v>
      </c>
      <c r="J597" s="277">
        <f t="shared" si="18"/>
        <v>4204590.54</v>
      </c>
      <c r="L597" s="277">
        <f t="shared" si="19"/>
        <v>79.807731759167865</v>
      </c>
    </row>
    <row r="598" spans="1:12" x14ac:dyDescent="0.25">
      <c r="A598" s="274" t="s">
        <v>587</v>
      </c>
      <c r="B598" s="274" t="s">
        <v>588</v>
      </c>
      <c r="C598" s="274" t="s">
        <v>589</v>
      </c>
      <c r="D598" s="274" t="s">
        <v>603</v>
      </c>
      <c r="E598" s="274">
        <v>6</v>
      </c>
      <c r="F598" s="274">
        <v>1970</v>
      </c>
      <c r="G598" s="277">
        <v>25804.32</v>
      </c>
      <c r="H598" s="277">
        <v>116118.78</v>
      </c>
      <c r="I598" s="277">
        <f>INDEX(HWI!$F$6:$I$131,MATCH(F598,HWI!$A$6:$A$131,0),MATCH(D598,HWI!$F$5:$I$5,0))</f>
        <v>21.594936708860761</v>
      </c>
      <c r="J598" s="277">
        <f t="shared" si="18"/>
        <v>2507577.7048101267</v>
      </c>
      <c r="L598" s="277">
        <f t="shared" si="19"/>
        <v>97.176662853744133</v>
      </c>
    </row>
    <row r="599" spans="1:12" x14ac:dyDescent="0.25">
      <c r="A599" s="274" t="s">
        <v>587</v>
      </c>
      <c r="B599" s="274" t="s">
        <v>588</v>
      </c>
      <c r="C599" s="274" t="s">
        <v>589</v>
      </c>
      <c r="D599" s="274" t="s">
        <v>603</v>
      </c>
      <c r="E599" s="274">
        <v>6</v>
      </c>
      <c r="F599" s="274">
        <v>1971</v>
      </c>
      <c r="G599" s="277">
        <v>32689</v>
      </c>
      <c r="H599" s="277">
        <v>150211.44</v>
      </c>
      <c r="I599" s="277">
        <f>INDEX(HWI!$F$6:$I$131,MATCH(F599,HWI!$A$6:$A$131,0),MATCH(D599,HWI!$F$5:$I$5,0))</f>
        <v>19.386363636363637</v>
      </c>
      <c r="J599" s="277">
        <f t="shared" si="18"/>
        <v>2912053.5981818181</v>
      </c>
      <c r="L599" s="277">
        <f t="shared" si="19"/>
        <v>89.083593813876789</v>
      </c>
    </row>
    <row r="600" spans="1:12" x14ac:dyDescent="0.25">
      <c r="A600" s="274" t="s">
        <v>587</v>
      </c>
      <c r="B600" s="274" t="s">
        <v>588</v>
      </c>
      <c r="C600" s="274" t="s">
        <v>589</v>
      </c>
      <c r="D600" s="274" t="s">
        <v>603</v>
      </c>
      <c r="E600" s="274">
        <v>6</v>
      </c>
      <c r="F600" s="274">
        <v>1972</v>
      </c>
      <c r="G600" s="277">
        <v>8913</v>
      </c>
      <c r="H600" s="277">
        <v>48762.93</v>
      </c>
      <c r="I600" s="277">
        <f>INDEX(HWI!$F$6:$I$131,MATCH(F600,HWI!$A$6:$A$131,0),MATCH(D600,HWI!$F$5:$I$5,0))</f>
        <v>17.587628865979383</v>
      </c>
      <c r="J600" s="277">
        <f t="shared" si="18"/>
        <v>857624.31525773206</v>
      </c>
      <c r="L600" s="277">
        <f t="shared" si="19"/>
        <v>96.221734012984641</v>
      </c>
    </row>
    <row r="601" spans="1:12" x14ac:dyDescent="0.25">
      <c r="A601" s="274" t="s">
        <v>587</v>
      </c>
      <c r="B601" s="274" t="s">
        <v>588</v>
      </c>
      <c r="C601" s="274" t="s">
        <v>589</v>
      </c>
      <c r="D601" s="274" t="s">
        <v>603</v>
      </c>
      <c r="E601" s="274">
        <v>6</v>
      </c>
      <c r="F601" s="274">
        <v>1973</v>
      </c>
      <c r="G601" s="277">
        <v>18101</v>
      </c>
      <c r="H601" s="277">
        <v>112334.2</v>
      </c>
      <c r="I601" s="277">
        <f>INDEX(HWI!$F$6:$I$131,MATCH(F601,HWI!$A$6:$A$131,0),MATCH(D601,HWI!$F$5:$I$5,0))</f>
        <v>17.059999999999999</v>
      </c>
      <c r="J601" s="277">
        <f t="shared" si="18"/>
        <v>1916421.4519999998</v>
      </c>
      <c r="L601" s="277">
        <f t="shared" si="19"/>
        <v>105.87378885144466</v>
      </c>
    </row>
    <row r="602" spans="1:12" x14ac:dyDescent="0.25">
      <c r="A602" s="274" t="s">
        <v>587</v>
      </c>
      <c r="B602" s="274" t="s">
        <v>588</v>
      </c>
      <c r="C602" s="274" t="s">
        <v>589</v>
      </c>
      <c r="D602" s="274" t="s">
        <v>603</v>
      </c>
      <c r="E602" s="274">
        <v>6</v>
      </c>
      <c r="F602" s="274">
        <v>1974</v>
      </c>
      <c r="G602" s="277">
        <v>15560</v>
      </c>
      <c r="H602" s="277">
        <v>103289.31</v>
      </c>
      <c r="I602" s="277">
        <f>INDEX(HWI!$F$6:$I$131,MATCH(F602,HWI!$A$6:$A$131,0),MATCH(D602,HWI!$F$5:$I$5,0))</f>
        <v>14.964912280701755</v>
      </c>
      <c r="J602" s="277">
        <f t="shared" si="18"/>
        <v>1545715.4636842106</v>
      </c>
      <c r="L602" s="277">
        <f t="shared" si="19"/>
        <v>99.339040082532819</v>
      </c>
    </row>
    <row r="603" spans="1:12" x14ac:dyDescent="0.25">
      <c r="A603" s="274" t="s">
        <v>587</v>
      </c>
      <c r="B603" s="274" t="s">
        <v>588</v>
      </c>
      <c r="C603" s="274" t="s">
        <v>589</v>
      </c>
      <c r="D603" s="274" t="s">
        <v>603</v>
      </c>
      <c r="E603" s="274">
        <v>6</v>
      </c>
      <c r="F603" s="274">
        <v>1975</v>
      </c>
      <c r="G603" s="277">
        <v>2169</v>
      </c>
      <c r="H603" s="277">
        <v>14607.85</v>
      </c>
      <c r="I603" s="277">
        <f>INDEX(HWI!$F$6:$I$131,MATCH(F603,HWI!$A$6:$A$131,0),MATCH(D603,HWI!$F$5:$I$5,0))</f>
        <v>13.53968253968254</v>
      </c>
      <c r="J603" s="277">
        <f t="shared" si="18"/>
        <v>197785.6515873016</v>
      </c>
      <c r="L603" s="277">
        <f t="shared" si="19"/>
        <v>91.187483442739335</v>
      </c>
    </row>
    <row r="604" spans="1:12" x14ac:dyDescent="0.25">
      <c r="A604" s="274" t="s">
        <v>587</v>
      </c>
      <c r="B604" s="274" t="s">
        <v>588</v>
      </c>
      <c r="C604" s="274" t="s">
        <v>589</v>
      </c>
      <c r="D604" s="274" t="s">
        <v>603</v>
      </c>
      <c r="E604" s="274">
        <v>6</v>
      </c>
      <c r="F604" s="274">
        <v>1976</v>
      </c>
      <c r="G604" s="277">
        <v>8856</v>
      </c>
      <c r="H604" s="277">
        <v>69979</v>
      </c>
      <c r="I604" s="277">
        <f>INDEX(HWI!$F$6:$I$131,MATCH(F604,HWI!$A$6:$A$131,0),MATCH(D604,HWI!$F$5:$I$5,0))</f>
        <v>12.544117647058824</v>
      </c>
      <c r="J604" s="277">
        <f t="shared" si="18"/>
        <v>877824.80882352951</v>
      </c>
      <c r="L604" s="277">
        <f t="shared" si="19"/>
        <v>99.122042550082369</v>
      </c>
    </row>
    <row r="605" spans="1:12" x14ac:dyDescent="0.25">
      <c r="A605" s="274" t="s">
        <v>587</v>
      </c>
      <c r="B605" s="274" t="s">
        <v>588</v>
      </c>
      <c r="C605" s="274" t="s">
        <v>589</v>
      </c>
      <c r="D605" s="274" t="s">
        <v>603</v>
      </c>
      <c r="E605" s="274">
        <v>6</v>
      </c>
      <c r="F605" s="274">
        <v>1977</v>
      </c>
      <c r="G605" s="277">
        <v>8000</v>
      </c>
      <c r="H605" s="277">
        <v>81043.78</v>
      </c>
      <c r="I605" s="277">
        <f>INDEX(HWI!$F$6:$I$131,MATCH(F605,HWI!$A$6:$A$131,0),MATCH(D605,HWI!$F$5:$I$5,0))</f>
        <v>11.605442176870747</v>
      </c>
      <c r="J605" s="277">
        <f t="shared" si="18"/>
        <v>940548.90258503391</v>
      </c>
      <c r="L605" s="277">
        <f t="shared" si="19"/>
        <v>117.56861282312924</v>
      </c>
    </row>
    <row r="606" spans="1:12" x14ac:dyDescent="0.25">
      <c r="A606" s="274" t="s">
        <v>587</v>
      </c>
      <c r="B606" s="274" t="s">
        <v>588</v>
      </c>
      <c r="C606" s="274" t="s">
        <v>589</v>
      </c>
      <c r="D606" s="274" t="s">
        <v>603</v>
      </c>
      <c r="E606" s="274">
        <v>6</v>
      </c>
      <c r="F606" s="274">
        <v>1978</v>
      </c>
      <c r="G606" s="277">
        <v>12711</v>
      </c>
      <c r="H606" s="277">
        <v>117071.63</v>
      </c>
      <c r="I606" s="277">
        <f>INDEX(HWI!$F$6:$I$131,MATCH(F606,HWI!$A$6:$A$131,0),MATCH(D606,HWI!$F$5:$I$5,0))</f>
        <v>10.6625</v>
      </c>
      <c r="J606" s="277">
        <f t="shared" si="18"/>
        <v>1248276.2548750001</v>
      </c>
      <c r="L606" s="277">
        <f t="shared" si="19"/>
        <v>98.204409950043271</v>
      </c>
    </row>
    <row r="607" spans="1:12" x14ac:dyDescent="0.25">
      <c r="A607" s="274" t="s">
        <v>587</v>
      </c>
      <c r="B607" s="274" t="s">
        <v>588</v>
      </c>
      <c r="C607" s="274" t="s">
        <v>589</v>
      </c>
      <c r="D607" s="274" t="s">
        <v>603</v>
      </c>
      <c r="E607" s="274">
        <v>6</v>
      </c>
      <c r="F607" s="274">
        <v>1979</v>
      </c>
      <c r="G607" s="277">
        <v>22107</v>
      </c>
      <c r="H607" s="277">
        <v>277226.46000000002</v>
      </c>
      <c r="I607" s="277">
        <f>INDEX(HWI!$F$6:$I$131,MATCH(F607,HWI!$A$6:$A$131,0),MATCH(D607,HWI!$F$5:$I$5,0))</f>
        <v>9.8612716763005785</v>
      </c>
      <c r="J607" s="277">
        <f t="shared" si="18"/>
        <v>2733805.4379190756</v>
      </c>
      <c r="L607" s="277">
        <f t="shared" si="19"/>
        <v>123.6624344288721</v>
      </c>
    </row>
    <row r="608" spans="1:12" x14ac:dyDescent="0.25">
      <c r="A608" s="274" t="s">
        <v>587</v>
      </c>
      <c r="B608" s="274" t="s">
        <v>588</v>
      </c>
      <c r="C608" s="274" t="s">
        <v>589</v>
      </c>
      <c r="D608" s="274" t="s">
        <v>603</v>
      </c>
      <c r="E608" s="274">
        <v>6</v>
      </c>
      <c r="F608" s="274">
        <v>1980</v>
      </c>
      <c r="G608" s="277">
        <v>10385</v>
      </c>
      <c r="H608" s="277">
        <v>117091.21</v>
      </c>
      <c r="I608" s="277">
        <f>INDEX(HWI!$F$6:$I$131,MATCH(F608,HWI!$A$6:$A$131,0),MATCH(D608,HWI!$F$5:$I$5,0))</f>
        <v>9.172043010752688</v>
      </c>
      <c r="J608" s="277">
        <f t="shared" si="18"/>
        <v>1073965.6143010752</v>
      </c>
      <c r="L608" s="277">
        <f t="shared" si="19"/>
        <v>103.41508081859175</v>
      </c>
    </row>
    <row r="609" spans="1:12" x14ac:dyDescent="0.25">
      <c r="A609" s="274" t="s">
        <v>587</v>
      </c>
      <c r="B609" s="274" t="s">
        <v>588</v>
      </c>
      <c r="C609" s="274" t="s">
        <v>589</v>
      </c>
      <c r="D609" s="274" t="s">
        <v>603</v>
      </c>
      <c r="E609" s="274">
        <v>6</v>
      </c>
      <c r="F609" s="274">
        <v>1981</v>
      </c>
      <c r="G609" s="277">
        <v>5255</v>
      </c>
      <c r="H609" s="277">
        <v>61481.71</v>
      </c>
      <c r="I609" s="277">
        <f>INDEX(HWI!$F$6:$I$131,MATCH(F609,HWI!$A$6:$A$131,0),MATCH(D609,HWI!$F$5:$I$5,0))</f>
        <v>8.3219512195121954</v>
      </c>
      <c r="J609" s="277">
        <f t="shared" si="18"/>
        <v>511647.79151219514</v>
      </c>
      <c r="L609" s="277">
        <f t="shared" si="19"/>
        <v>97.363994578914387</v>
      </c>
    </row>
    <row r="610" spans="1:12" x14ac:dyDescent="0.25">
      <c r="A610" s="274" t="s">
        <v>587</v>
      </c>
      <c r="B610" s="274" t="s">
        <v>588</v>
      </c>
      <c r="C610" s="274" t="s">
        <v>589</v>
      </c>
      <c r="D610" s="274" t="s">
        <v>603</v>
      </c>
      <c r="E610" s="274">
        <v>6</v>
      </c>
      <c r="F610" s="274">
        <v>1982</v>
      </c>
      <c r="G610" s="277">
        <v>3486</v>
      </c>
      <c r="H610" s="277">
        <v>60410.21</v>
      </c>
      <c r="I610" s="277">
        <f>INDEX(HWI!$F$6:$I$131,MATCH(F610,HWI!$A$6:$A$131,0),MATCH(D610,HWI!$F$5:$I$5,0))</f>
        <v>7.6502242152466371</v>
      </c>
      <c r="J610" s="277">
        <f t="shared" si="18"/>
        <v>462151.65139013453</v>
      </c>
      <c r="L610" s="277">
        <f t="shared" si="19"/>
        <v>132.57362346245969</v>
      </c>
    </row>
    <row r="611" spans="1:12" x14ac:dyDescent="0.25">
      <c r="A611" s="274" t="s">
        <v>587</v>
      </c>
      <c r="B611" s="274" t="s">
        <v>588</v>
      </c>
      <c r="C611" s="274" t="s">
        <v>589</v>
      </c>
      <c r="D611" s="274" t="s">
        <v>603</v>
      </c>
      <c r="E611" s="274">
        <v>6</v>
      </c>
      <c r="F611" s="274">
        <v>1983</v>
      </c>
      <c r="G611" s="277">
        <v>5365</v>
      </c>
      <c r="H611" s="277">
        <v>76413.94</v>
      </c>
      <c r="I611" s="277">
        <f>INDEX(HWI!$F$6:$I$131,MATCH(F611,HWI!$A$6:$A$131,0),MATCH(D611,HWI!$F$5:$I$5,0))</f>
        <v>7.3534482758620694</v>
      </c>
      <c r="J611" s="277">
        <f t="shared" si="18"/>
        <v>561905.95534482761</v>
      </c>
      <c r="L611" s="277">
        <f t="shared" si="19"/>
        <v>104.73549959829033</v>
      </c>
    </row>
    <row r="612" spans="1:12" x14ac:dyDescent="0.25">
      <c r="A612" s="274" t="s">
        <v>587</v>
      </c>
      <c r="B612" s="274" t="s">
        <v>588</v>
      </c>
      <c r="C612" s="274" t="s">
        <v>589</v>
      </c>
      <c r="D612" s="274" t="s">
        <v>603</v>
      </c>
      <c r="E612" s="274">
        <v>6</v>
      </c>
      <c r="F612" s="274">
        <v>1984</v>
      </c>
      <c r="G612" s="277">
        <v>11013</v>
      </c>
      <c r="H612" s="277">
        <v>173655.15</v>
      </c>
      <c r="I612" s="277">
        <f>INDEX(HWI!$F$6:$I$131,MATCH(F612,HWI!$A$6:$A$131,0),MATCH(D612,HWI!$F$5:$I$5,0))</f>
        <v>7.0205761316872426</v>
      </c>
      <c r="J612" s="277">
        <f t="shared" si="18"/>
        <v>1219159.2012345679</v>
      </c>
      <c r="L612" s="277">
        <f t="shared" si="19"/>
        <v>110.70182522787323</v>
      </c>
    </row>
    <row r="613" spans="1:12" x14ac:dyDescent="0.25">
      <c r="A613" s="274" t="s">
        <v>587</v>
      </c>
      <c r="B613" s="274" t="s">
        <v>588</v>
      </c>
      <c r="C613" s="274" t="s">
        <v>589</v>
      </c>
      <c r="D613" s="274" t="s">
        <v>603</v>
      </c>
      <c r="E613" s="274">
        <v>6</v>
      </c>
      <c r="F613" s="274">
        <v>1985</v>
      </c>
      <c r="G613" s="277">
        <v>9745</v>
      </c>
      <c r="H613" s="277">
        <v>151568</v>
      </c>
      <c r="I613" s="277">
        <f>INDEX(HWI!$F$6:$I$131,MATCH(F613,HWI!$A$6:$A$131,0),MATCH(D613,HWI!$F$5:$I$5,0))</f>
        <v>6.9918032786885247</v>
      </c>
      <c r="J613" s="277">
        <f t="shared" si="18"/>
        <v>1059733.6393442624</v>
      </c>
      <c r="L613" s="277">
        <f t="shared" si="19"/>
        <v>108.74639705944202</v>
      </c>
    </row>
    <row r="614" spans="1:12" x14ac:dyDescent="0.25">
      <c r="A614" s="274" t="s">
        <v>587</v>
      </c>
      <c r="B614" s="274" t="s">
        <v>588</v>
      </c>
      <c r="C614" s="274" t="s">
        <v>589</v>
      </c>
      <c r="D614" s="274" t="s">
        <v>603</v>
      </c>
      <c r="E614" s="274">
        <v>6</v>
      </c>
      <c r="F614" s="274">
        <v>1986</v>
      </c>
      <c r="G614" s="277">
        <v>9163</v>
      </c>
      <c r="H614" s="277">
        <v>209423.85</v>
      </c>
      <c r="I614" s="277">
        <f>INDEX(HWI!$F$6:$I$131,MATCH(F614,HWI!$A$6:$A$131,0),MATCH(D614,HWI!$F$5:$I$5,0))</f>
        <v>7.1680672268907566</v>
      </c>
      <c r="J614" s="277">
        <f t="shared" si="18"/>
        <v>1501164.2357142859</v>
      </c>
      <c r="L614" s="277">
        <f t="shared" si="19"/>
        <v>163.82890272992316</v>
      </c>
    </row>
    <row r="615" spans="1:12" x14ac:dyDescent="0.25">
      <c r="A615" s="274" t="s">
        <v>587</v>
      </c>
      <c r="B615" s="274" t="s">
        <v>588</v>
      </c>
      <c r="C615" s="274" t="s">
        <v>589</v>
      </c>
      <c r="D615" s="274" t="s">
        <v>603</v>
      </c>
      <c r="E615" s="274">
        <v>6</v>
      </c>
      <c r="F615" s="274">
        <v>1987</v>
      </c>
      <c r="G615" s="277">
        <v>24313</v>
      </c>
      <c r="H615" s="277">
        <v>485005.87</v>
      </c>
      <c r="I615" s="277">
        <f>INDEX(HWI!$F$6:$I$131,MATCH(F615,HWI!$A$6:$A$131,0),MATCH(D615,HWI!$F$5:$I$5,0))</f>
        <v>6.963265306122449</v>
      </c>
      <c r="J615" s="277">
        <f t="shared" si="18"/>
        <v>3377224.5478367344</v>
      </c>
      <c r="L615" s="277">
        <f t="shared" si="19"/>
        <v>138.90612215015565</v>
      </c>
    </row>
    <row r="616" spans="1:12" x14ac:dyDescent="0.25">
      <c r="A616" s="274" t="s">
        <v>587</v>
      </c>
      <c r="B616" s="274" t="s">
        <v>588</v>
      </c>
      <c r="C616" s="274" t="s">
        <v>589</v>
      </c>
      <c r="D616" s="274" t="s">
        <v>603</v>
      </c>
      <c r="E616" s="274">
        <v>6</v>
      </c>
      <c r="F616" s="274">
        <v>1988</v>
      </c>
      <c r="G616" s="277">
        <v>63</v>
      </c>
      <c r="H616" s="277">
        <v>2620.2800000000002</v>
      </c>
      <c r="I616" s="277">
        <f>INDEX(HWI!$F$6:$I$131,MATCH(F616,HWI!$A$6:$A$131,0),MATCH(D616,HWI!$F$5:$I$5,0))</f>
        <v>6.4316682375117811</v>
      </c>
      <c r="J616" s="277">
        <f t="shared" si="18"/>
        <v>16852.77164938737</v>
      </c>
      <c r="L616" s="277">
        <f t="shared" si="19"/>
        <v>267.50431189503763</v>
      </c>
    </row>
    <row r="617" spans="1:12" x14ac:dyDescent="0.25">
      <c r="A617" s="274" t="s">
        <v>587</v>
      </c>
      <c r="B617" s="274" t="s">
        <v>588</v>
      </c>
      <c r="C617" s="274" t="s">
        <v>589</v>
      </c>
      <c r="D617" s="274" t="s">
        <v>603</v>
      </c>
      <c r="E617" s="274">
        <v>6</v>
      </c>
      <c r="F617" s="274">
        <v>1989</v>
      </c>
      <c r="G617" s="277">
        <v>2821</v>
      </c>
      <c r="H617" s="277">
        <v>127174.42</v>
      </c>
      <c r="I617" s="277">
        <f>INDEX(HWI!$F$6:$I$131,MATCH(F617,HWI!$A$6:$A$131,0),MATCH(D617,HWI!$F$5:$I$5,0))</f>
        <v>6.0335985853227232</v>
      </c>
      <c r="J617" s="277">
        <f t="shared" si="18"/>
        <v>767319.40060123778</v>
      </c>
      <c r="L617" s="277">
        <f t="shared" si="19"/>
        <v>272.00262339639767</v>
      </c>
    </row>
    <row r="618" spans="1:12" x14ac:dyDescent="0.25">
      <c r="A618" s="274" t="s">
        <v>587</v>
      </c>
      <c r="B618" s="274" t="s">
        <v>588</v>
      </c>
      <c r="C618" s="274" t="s">
        <v>589</v>
      </c>
      <c r="D618" s="274" t="s">
        <v>603</v>
      </c>
      <c r="E618" s="274">
        <v>6</v>
      </c>
      <c r="F618" s="274">
        <v>1991</v>
      </c>
      <c r="G618" s="277">
        <v>3544.4</v>
      </c>
      <c r="H618" s="277">
        <v>131694.83000000002</v>
      </c>
      <c r="I618" s="277">
        <f>INDEX(HWI!$F$6:$I$131,MATCH(F618,HWI!$A$6:$A$131,0),MATCH(D618,HWI!$F$5:$I$5,0))</f>
        <v>5.7009189640768589</v>
      </c>
      <c r="J618" s="277">
        <f t="shared" si="18"/>
        <v>750781.55381787813</v>
      </c>
      <c r="L618" s="277">
        <f t="shared" si="19"/>
        <v>211.82190323267073</v>
      </c>
    </row>
    <row r="619" spans="1:12" x14ac:dyDescent="0.25">
      <c r="A619" s="274" t="s">
        <v>587</v>
      </c>
      <c r="B619" s="274" t="s">
        <v>588</v>
      </c>
      <c r="C619" s="274" t="s">
        <v>589</v>
      </c>
      <c r="D619" s="274" t="s">
        <v>603</v>
      </c>
      <c r="E619" s="274">
        <v>6</v>
      </c>
      <c r="F619" s="274">
        <v>1992</v>
      </c>
      <c r="G619" s="277">
        <v>1021</v>
      </c>
      <c r="H619" s="277">
        <v>42404.62</v>
      </c>
      <c r="I619" s="277">
        <f>INDEX(HWI!$F$6:$I$131,MATCH(F619,HWI!$A$6:$A$131,0),MATCH(D619,HWI!$F$5:$I$5,0))</f>
        <v>5.5479674796747966</v>
      </c>
      <c r="J619" s="277">
        <f t="shared" si="18"/>
        <v>235259.4527479675</v>
      </c>
      <c r="L619" s="277">
        <f t="shared" si="19"/>
        <v>230.42061973356269</v>
      </c>
    </row>
    <row r="620" spans="1:12" x14ac:dyDescent="0.25">
      <c r="A620" s="274" t="s">
        <v>587</v>
      </c>
      <c r="B620" s="274" t="s">
        <v>588</v>
      </c>
      <c r="C620" s="274" t="s">
        <v>589</v>
      </c>
      <c r="D620" s="274" t="s">
        <v>603</v>
      </c>
      <c r="E620" s="274">
        <v>6</v>
      </c>
      <c r="F620" s="274">
        <v>1993</v>
      </c>
      <c r="G620" s="277">
        <v>705</v>
      </c>
      <c r="H620" s="277">
        <v>58362.25</v>
      </c>
      <c r="I620" s="277">
        <f>INDEX(HWI!$F$6:$I$131,MATCH(F620,HWI!$A$6:$A$131,0),MATCH(D620,HWI!$F$5:$I$5,0))</f>
        <v>5.3774625689519304</v>
      </c>
      <c r="J620" s="277">
        <f t="shared" si="18"/>
        <v>313840.81481481477</v>
      </c>
      <c r="L620" s="277">
        <f t="shared" si="19"/>
        <v>445.16427633307057</v>
      </c>
    </row>
    <row r="621" spans="1:12" x14ac:dyDescent="0.25">
      <c r="A621" s="274" t="s">
        <v>587</v>
      </c>
      <c r="B621" s="274" t="s">
        <v>588</v>
      </c>
      <c r="C621" s="274" t="s">
        <v>589</v>
      </c>
      <c r="D621" s="274" t="s">
        <v>603</v>
      </c>
      <c r="E621" s="274">
        <v>6</v>
      </c>
      <c r="F621" s="274">
        <v>1994</v>
      </c>
      <c r="G621" s="277">
        <v>72</v>
      </c>
      <c r="H621" s="277">
        <v>15073.33</v>
      </c>
      <c r="I621" s="277">
        <f>INDEX(HWI!$F$6:$I$131,MATCH(F621,HWI!$A$6:$A$131,0),MATCH(D621,HWI!$F$5:$I$5,0))</f>
        <v>5.0623145400593472</v>
      </c>
      <c r="J621" s="277">
        <f t="shared" si="18"/>
        <v>76305.937626112762</v>
      </c>
      <c r="L621" s="277">
        <f t="shared" si="19"/>
        <v>1059.8046892515661</v>
      </c>
    </row>
    <row r="622" spans="1:12" x14ac:dyDescent="0.25">
      <c r="A622" s="274" t="s">
        <v>587</v>
      </c>
      <c r="B622" s="274" t="s">
        <v>588</v>
      </c>
      <c r="C622" s="274" t="s">
        <v>589</v>
      </c>
      <c r="D622" s="274" t="s">
        <v>603</v>
      </c>
      <c r="E622" s="274">
        <v>6</v>
      </c>
      <c r="F622" s="274">
        <v>1995</v>
      </c>
      <c r="G622" s="277">
        <v>177</v>
      </c>
      <c r="H622" s="277">
        <v>11095.98</v>
      </c>
      <c r="I622" s="277">
        <f>INDEX(HWI!$F$6:$I$131,MATCH(F622,HWI!$A$6:$A$131,0),MATCH(D622,HWI!$F$5:$I$5,0))</f>
        <v>4.9342010122921183</v>
      </c>
      <c r="J622" s="277">
        <f t="shared" si="18"/>
        <v>54749.795748373093</v>
      </c>
      <c r="L622" s="277">
        <f t="shared" si="19"/>
        <v>309.32087993431128</v>
      </c>
    </row>
    <row r="623" spans="1:12" x14ac:dyDescent="0.25">
      <c r="A623" s="274" t="s">
        <v>587</v>
      </c>
      <c r="B623" s="274" t="s">
        <v>588</v>
      </c>
      <c r="C623" s="274" t="s">
        <v>589</v>
      </c>
      <c r="D623" s="274" t="s">
        <v>603</v>
      </c>
      <c r="E623" s="274">
        <v>6</v>
      </c>
      <c r="F623" s="274">
        <v>1996</v>
      </c>
      <c r="G623" s="277">
        <v>728</v>
      </c>
      <c r="H623" s="277">
        <v>32091.760000000002</v>
      </c>
      <c r="I623" s="277">
        <f>INDEX(HWI!$F$6:$I$131,MATCH(F623,HWI!$A$6:$A$131,0),MATCH(D623,HWI!$F$5:$I$5,0))</f>
        <v>4.8847530422333572</v>
      </c>
      <c r="J623" s="277">
        <f t="shared" si="18"/>
        <v>156760.32229062277</v>
      </c>
      <c r="L623" s="277">
        <f t="shared" si="19"/>
        <v>215.33011303656974</v>
      </c>
    </row>
    <row r="624" spans="1:12" x14ac:dyDescent="0.25">
      <c r="A624" s="274" t="s">
        <v>587</v>
      </c>
      <c r="B624" s="274" t="s">
        <v>588</v>
      </c>
      <c r="C624" s="274" t="s">
        <v>589</v>
      </c>
      <c r="D624" s="274" t="s">
        <v>603</v>
      </c>
      <c r="E624" s="274">
        <v>6</v>
      </c>
      <c r="F624" s="274">
        <v>1998</v>
      </c>
      <c r="G624" s="277">
        <v>68</v>
      </c>
      <c r="H624" s="277">
        <v>2652.68</v>
      </c>
      <c r="I624" s="277">
        <f>INDEX(HWI!$F$6:$I$131,MATCH(F624,HWI!$A$6:$A$131,0),MATCH(D624,HWI!$F$5:$I$5,0))</f>
        <v>4.6580204778156995</v>
      </c>
      <c r="J624" s="277">
        <f t="shared" si="18"/>
        <v>12356.237761092149</v>
      </c>
      <c r="L624" s="277">
        <f t="shared" si="19"/>
        <v>181.70937883959041</v>
      </c>
    </row>
    <row r="625" spans="1:12" x14ac:dyDescent="0.25">
      <c r="A625" s="274" t="s">
        <v>587</v>
      </c>
      <c r="B625" s="274" t="s">
        <v>588</v>
      </c>
      <c r="C625" s="274" t="s">
        <v>589</v>
      </c>
      <c r="D625" s="274" t="s">
        <v>603</v>
      </c>
      <c r="E625" s="274">
        <v>6</v>
      </c>
      <c r="F625" s="274">
        <v>1999</v>
      </c>
      <c r="G625" s="277">
        <v>352</v>
      </c>
      <c r="H625" s="277">
        <v>16607</v>
      </c>
      <c r="I625" s="277">
        <f>INDEX(HWI!$F$6:$I$131,MATCH(F625,HWI!$A$6:$A$131,0),MATCH(D625,HWI!$F$5:$I$5,0))</f>
        <v>4.5251989389920428</v>
      </c>
      <c r="J625" s="277">
        <f t="shared" si="18"/>
        <v>75149.978779840851</v>
      </c>
      <c r="L625" s="277">
        <f t="shared" si="19"/>
        <v>213.49425789727513</v>
      </c>
    </row>
    <row r="626" spans="1:12" x14ac:dyDescent="0.25">
      <c r="A626" s="274" t="s">
        <v>587</v>
      </c>
      <c r="B626" s="274" t="s">
        <v>588</v>
      </c>
      <c r="C626" s="274" t="s">
        <v>589</v>
      </c>
      <c r="D626" s="274" t="s">
        <v>603</v>
      </c>
      <c r="E626" s="274">
        <v>6</v>
      </c>
      <c r="F626" s="274">
        <v>2000</v>
      </c>
      <c r="G626" s="277">
        <v>4349</v>
      </c>
      <c r="H626" s="277">
        <v>108485.78</v>
      </c>
      <c r="I626" s="277">
        <f>INDEX(HWI!$F$6:$I$131,MATCH(F626,HWI!$A$6:$A$131,0),MATCH(D626,HWI!$F$5:$I$5,0))</f>
        <v>4.308080808080808</v>
      </c>
      <c r="J626" s="277">
        <f t="shared" si="18"/>
        <v>467365.50676767674</v>
      </c>
      <c r="L626" s="277">
        <f t="shared" si="19"/>
        <v>107.4650509927976</v>
      </c>
    </row>
    <row r="627" spans="1:12" x14ac:dyDescent="0.25">
      <c r="A627" s="274" t="s">
        <v>587</v>
      </c>
      <c r="B627" s="274" t="s">
        <v>588</v>
      </c>
      <c r="C627" s="274" t="s">
        <v>589</v>
      </c>
      <c r="D627" s="274" t="s">
        <v>603</v>
      </c>
      <c r="E627" s="274">
        <v>6</v>
      </c>
      <c r="F627" s="274">
        <v>2002</v>
      </c>
      <c r="G627" s="277">
        <v>552</v>
      </c>
      <c r="H627" s="277">
        <v>6303.26</v>
      </c>
      <c r="I627" s="277">
        <f>INDEX(HWI!$F$6:$I$131,MATCH(F627,HWI!$A$6:$A$131,0),MATCH(D627,HWI!$F$5:$I$5,0))</f>
        <v>4.1508515815085154</v>
      </c>
      <c r="J627" s="277">
        <f t="shared" si="18"/>
        <v>26163.896739659365</v>
      </c>
      <c r="L627" s="277">
        <f t="shared" si="19"/>
        <v>47.398363658803198</v>
      </c>
    </row>
    <row r="628" spans="1:12" x14ac:dyDescent="0.25">
      <c r="A628" s="274" t="s">
        <v>587</v>
      </c>
      <c r="B628" s="274" t="s">
        <v>588</v>
      </c>
      <c r="C628" s="274" t="s">
        <v>589</v>
      </c>
      <c r="D628" s="274" t="s">
        <v>603</v>
      </c>
      <c r="E628" s="274">
        <v>6</v>
      </c>
      <c r="F628" s="274">
        <v>2004</v>
      </c>
      <c r="G628" s="277">
        <v>1210</v>
      </c>
      <c r="H628" s="277">
        <v>79713.650000000009</v>
      </c>
      <c r="I628" s="277">
        <f>INDEX(HWI!$F$6:$I$131,MATCH(F628,HWI!$A$6:$A$131,0),MATCH(D628,HWI!$F$5:$I$5,0))</f>
        <v>3.3748763600395648</v>
      </c>
      <c r="J628" s="277">
        <f t="shared" si="18"/>
        <v>269023.71295746788</v>
      </c>
      <c r="L628" s="277">
        <f t="shared" si="19"/>
        <v>222.3336470722875</v>
      </c>
    </row>
    <row r="629" spans="1:12" x14ac:dyDescent="0.25">
      <c r="A629" s="274" t="s">
        <v>587</v>
      </c>
      <c r="B629" s="274" t="s">
        <v>588</v>
      </c>
      <c r="C629" s="274" t="s">
        <v>589</v>
      </c>
      <c r="D629" s="274" t="s">
        <v>603</v>
      </c>
      <c r="E629" s="274">
        <v>6</v>
      </c>
      <c r="F629" s="274">
        <v>2006</v>
      </c>
      <c r="G629" s="277">
        <v>24</v>
      </c>
      <c r="H629" s="277">
        <v>1632.46</v>
      </c>
      <c r="I629" s="277">
        <f>INDEX(HWI!$F$6:$I$131,MATCH(F629,HWI!$A$6:$A$131,0),MATCH(D629,HWI!$F$5:$I$5,0))</f>
        <v>2.7285085965613756</v>
      </c>
      <c r="J629" s="277">
        <f t="shared" si="18"/>
        <v>4454.1811435425834</v>
      </c>
      <c r="L629" s="277">
        <f t="shared" si="19"/>
        <v>185.59088098094097</v>
      </c>
    </row>
    <row r="630" spans="1:12" x14ac:dyDescent="0.25">
      <c r="A630" s="274" t="s">
        <v>587</v>
      </c>
      <c r="B630" s="274" t="s">
        <v>588</v>
      </c>
      <c r="C630" s="274" t="s">
        <v>589</v>
      </c>
      <c r="D630" s="274" t="s">
        <v>603</v>
      </c>
      <c r="E630" s="274">
        <v>6</v>
      </c>
      <c r="F630" s="274">
        <v>2011</v>
      </c>
      <c r="G630" s="277">
        <v>241</v>
      </c>
      <c r="H630" s="277">
        <v>50621.1</v>
      </c>
      <c r="I630" s="277">
        <f>INDEX(HWI!$F$6:$I$131,MATCH(F630,HWI!$A$6:$A$131,0),MATCH(D630,HWI!$F$5:$I$5,0))</f>
        <v>2.1499684940138626</v>
      </c>
      <c r="J630" s="277">
        <f t="shared" si="18"/>
        <v>108833.77013232514</v>
      </c>
      <c r="L630" s="277">
        <f t="shared" si="19"/>
        <v>451.59240718807109</v>
      </c>
    </row>
    <row r="631" spans="1:12" x14ac:dyDescent="0.25">
      <c r="A631" s="274" t="s">
        <v>587</v>
      </c>
      <c r="B631" s="274" t="s">
        <v>588</v>
      </c>
      <c r="C631" s="274" t="s">
        <v>589</v>
      </c>
      <c r="D631" s="274" t="s">
        <v>603</v>
      </c>
      <c r="E631" s="274">
        <v>6</v>
      </c>
      <c r="F631" s="274">
        <v>2012</v>
      </c>
      <c r="G631" s="277">
        <v>39</v>
      </c>
      <c r="H631" s="277">
        <v>14189.9</v>
      </c>
      <c r="I631" s="277">
        <f>INDEX(HWI!$F$6:$I$131,MATCH(F631,HWI!$A$6:$A$131,0),MATCH(D631,HWI!$F$5:$I$5,0))</f>
        <v>1.9918272037361355</v>
      </c>
      <c r="J631" s="277">
        <f t="shared" si="18"/>
        <v>28263.828838295391</v>
      </c>
      <c r="L631" s="277">
        <f t="shared" si="19"/>
        <v>724.7135599562921</v>
      </c>
    </row>
    <row r="632" spans="1:12" x14ac:dyDescent="0.25">
      <c r="A632" s="274" t="s">
        <v>587</v>
      </c>
      <c r="B632" s="274" t="s">
        <v>588</v>
      </c>
      <c r="C632" s="274" t="s">
        <v>589</v>
      </c>
      <c r="D632" s="274" t="s">
        <v>603</v>
      </c>
      <c r="E632" s="274">
        <v>6</v>
      </c>
      <c r="F632" s="274">
        <v>2013</v>
      </c>
      <c r="G632" s="277">
        <v>178</v>
      </c>
      <c r="H632" s="277">
        <v>98803.05</v>
      </c>
      <c r="I632" s="277">
        <f>INDEX(HWI!$F$6:$I$131,MATCH(F632,HWI!$A$6:$A$131,0),MATCH(D632,HWI!$F$5:$I$5,0))</f>
        <v>2.0159527326440179</v>
      </c>
      <c r="J632" s="277">
        <f t="shared" si="18"/>
        <v>199182.27864106355</v>
      </c>
      <c r="L632" s="277">
        <f t="shared" si="19"/>
        <v>1119.0015653992334</v>
      </c>
    </row>
    <row r="633" spans="1:12" x14ac:dyDescent="0.25">
      <c r="A633" s="274" t="s">
        <v>587</v>
      </c>
      <c r="B633" s="274" t="s">
        <v>588</v>
      </c>
      <c r="C633" s="274" t="s">
        <v>589</v>
      </c>
      <c r="D633" s="274" t="s">
        <v>603</v>
      </c>
      <c r="E633" s="274">
        <v>6</v>
      </c>
      <c r="F633" s="274">
        <v>2015</v>
      </c>
      <c r="G633" s="277">
        <v>79</v>
      </c>
      <c r="H633" s="277">
        <v>74885.83</v>
      </c>
      <c r="I633" s="277">
        <f>INDEX(HWI!$F$6:$I$131,MATCH(F633,HWI!$A$6:$A$131,0),MATCH(D633,HWI!$F$5:$I$5,0))</f>
        <v>2.0455635491606716</v>
      </c>
      <c r="J633" s="277">
        <f t="shared" si="18"/>
        <v>153183.7241966427</v>
      </c>
      <c r="L633" s="277">
        <f t="shared" si="19"/>
        <v>1939.0344835018063</v>
      </c>
    </row>
    <row r="634" spans="1:12" x14ac:dyDescent="0.25">
      <c r="A634" s="274" t="s">
        <v>587</v>
      </c>
      <c r="B634" s="274" t="s">
        <v>588</v>
      </c>
      <c r="C634" s="274" t="s">
        <v>589</v>
      </c>
      <c r="D634" s="274" t="s">
        <v>603</v>
      </c>
      <c r="E634" s="274">
        <v>6</v>
      </c>
      <c r="F634" s="274">
        <v>2016</v>
      </c>
      <c r="G634" s="277">
        <v>44</v>
      </c>
      <c r="H634" s="277">
        <v>67.84</v>
      </c>
      <c r="I634" s="277">
        <f>INDEX(HWI!$F$6:$I$131,MATCH(F634,HWI!$A$6:$A$131,0),MATCH(D634,HWI!$F$5:$I$5,0))</f>
        <v>2.0678787878787879</v>
      </c>
      <c r="J634" s="277">
        <f t="shared" si="18"/>
        <v>140.28489696969697</v>
      </c>
      <c r="L634" s="277">
        <f t="shared" si="19"/>
        <v>3.1882931129476586</v>
      </c>
    </row>
    <row r="635" spans="1:12" x14ac:dyDescent="0.25">
      <c r="A635" s="274" t="s">
        <v>587</v>
      </c>
      <c r="B635" s="274" t="s">
        <v>588</v>
      </c>
      <c r="C635" s="274" t="s">
        <v>589</v>
      </c>
      <c r="D635" s="274" t="s">
        <v>603</v>
      </c>
      <c r="E635" s="274">
        <v>6</v>
      </c>
      <c r="F635" s="274">
        <v>2022</v>
      </c>
      <c r="G635" s="277">
        <v>32</v>
      </c>
      <c r="H635" s="277">
        <v>16522.21</v>
      </c>
      <c r="I635" s="277">
        <f>INDEX(HWI!$F$6:$I$131,MATCH(F635,HWI!$A$6:$A$131,0),MATCH(D635,HWI!$F$5:$I$5,0))</f>
        <v>1.2295495495495496</v>
      </c>
      <c r="J635" s="277">
        <f t="shared" si="18"/>
        <v>20314.875863063062</v>
      </c>
      <c r="L635" s="277">
        <f t="shared" si="19"/>
        <v>634.83987072072068</v>
      </c>
    </row>
    <row r="636" spans="1:12" x14ac:dyDescent="0.25">
      <c r="A636" s="274" t="s">
        <v>587</v>
      </c>
      <c r="B636" s="274" t="s">
        <v>588</v>
      </c>
      <c r="C636" s="274" t="s">
        <v>589</v>
      </c>
      <c r="D636" s="274" t="s">
        <v>603</v>
      </c>
      <c r="E636" s="274">
        <v>7</v>
      </c>
      <c r="F636" s="274">
        <v>1896</v>
      </c>
      <c r="G636" s="277">
        <v>215</v>
      </c>
      <c r="H636" s="277">
        <v>79.41</v>
      </c>
      <c r="I636" s="277" t="e">
        <f>INDEX(HWI!$F$6:$I$131,MATCH(F636,HWI!$A$6:$A$131,0),MATCH(D636,HWI!$F$5:$I$5,0))</f>
        <v>#N/A</v>
      </c>
      <c r="J636" s="277" t="e">
        <f t="shared" si="18"/>
        <v>#N/A</v>
      </c>
      <c r="L636" s="277" t="e">
        <f t="shared" si="19"/>
        <v>#N/A</v>
      </c>
    </row>
    <row r="637" spans="1:12" x14ac:dyDescent="0.25">
      <c r="A637" s="274" t="s">
        <v>587</v>
      </c>
      <c r="B637" s="274" t="s">
        <v>588</v>
      </c>
      <c r="C637" s="274" t="s">
        <v>589</v>
      </c>
      <c r="D637" s="274" t="s">
        <v>603</v>
      </c>
      <c r="E637" s="274">
        <v>7</v>
      </c>
      <c r="F637" s="274">
        <v>1937</v>
      </c>
      <c r="G637" s="277">
        <v>944</v>
      </c>
      <c r="H637" s="277">
        <v>440.2</v>
      </c>
      <c r="I637" s="277">
        <f>INDEX(HWI!$F$6:$I$131,MATCH(F637,HWI!$A$6:$A$131,0),MATCH(D637,HWI!$F$5:$I$5,0))</f>
        <v>106.625</v>
      </c>
      <c r="J637" s="277">
        <f t="shared" si="18"/>
        <v>46936.324999999997</v>
      </c>
      <c r="L637" s="277">
        <f t="shared" si="19"/>
        <v>49.720683262711859</v>
      </c>
    </row>
    <row r="638" spans="1:12" x14ac:dyDescent="0.25">
      <c r="A638" s="274" t="s">
        <v>587</v>
      </c>
      <c r="B638" s="274" t="s">
        <v>588</v>
      </c>
      <c r="C638" s="274" t="s">
        <v>589</v>
      </c>
      <c r="D638" s="274" t="s">
        <v>603</v>
      </c>
      <c r="E638" s="274">
        <v>7</v>
      </c>
      <c r="F638" s="274">
        <v>1967</v>
      </c>
      <c r="G638" s="277">
        <v>10714</v>
      </c>
      <c r="H638" s="277">
        <v>21412.010000000002</v>
      </c>
      <c r="I638" s="277">
        <f>INDEX(HWI!$F$6:$I$131,MATCH(F638,HWI!$A$6:$A$131,0),MATCH(D638,HWI!$F$5:$I$5,0))</f>
        <v>25.088235294117649</v>
      </c>
      <c r="J638" s="277">
        <f t="shared" si="18"/>
        <v>537189.54500000004</v>
      </c>
      <c r="L638" s="277">
        <f t="shared" si="19"/>
        <v>50.13902790741087</v>
      </c>
    </row>
    <row r="639" spans="1:12" x14ac:dyDescent="0.25">
      <c r="A639" s="274" t="s">
        <v>587</v>
      </c>
      <c r="B639" s="274" t="s">
        <v>588</v>
      </c>
      <c r="C639" s="274" t="s">
        <v>589</v>
      </c>
      <c r="D639" s="274" t="s">
        <v>603</v>
      </c>
      <c r="E639" s="274">
        <v>8</v>
      </c>
      <c r="F639" s="274">
        <v>1894</v>
      </c>
      <c r="G639" s="277">
        <v>266</v>
      </c>
      <c r="H639" s="277">
        <v>191.88</v>
      </c>
      <c r="I639" s="277" t="e">
        <f>INDEX(HWI!$F$6:$I$131,MATCH(F639,HWI!$A$6:$A$131,0),MATCH(D639,HWI!$F$5:$I$5,0))</f>
        <v>#N/A</v>
      </c>
      <c r="J639" s="277" t="e">
        <f t="shared" si="18"/>
        <v>#N/A</v>
      </c>
      <c r="L639" s="277" t="e">
        <f t="shared" si="19"/>
        <v>#N/A</v>
      </c>
    </row>
    <row r="640" spans="1:12" x14ac:dyDescent="0.25">
      <c r="A640" s="274" t="s">
        <v>587</v>
      </c>
      <c r="B640" s="274" t="s">
        <v>588</v>
      </c>
      <c r="C640" s="274" t="s">
        <v>589</v>
      </c>
      <c r="D640" s="274" t="s">
        <v>603</v>
      </c>
      <c r="E640" s="274">
        <v>8</v>
      </c>
      <c r="F640" s="274">
        <v>1900</v>
      </c>
      <c r="G640" s="277">
        <v>98</v>
      </c>
      <c r="H640" s="277">
        <v>55.65</v>
      </c>
      <c r="I640" s="277">
        <f>INDEX(HWI!$F$6:$I$131,MATCH(F640,HWI!$A$6:$A$131,0),MATCH(D640,HWI!$F$5:$I$5,0))</f>
        <v>243.71428571428572</v>
      </c>
      <c r="J640" s="277">
        <f t="shared" si="18"/>
        <v>13562.7</v>
      </c>
      <c r="L640" s="277">
        <f t="shared" si="19"/>
        <v>138.39489795918368</v>
      </c>
    </row>
    <row r="641" spans="1:12" x14ac:dyDescent="0.25">
      <c r="A641" s="274" t="s">
        <v>587</v>
      </c>
      <c r="B641" s="274" t="s">
        <v>588</v>
      </c>
      <c r="C641" s="274" t="s">
        <v>589</v>
      </c>
      <c r="D641" s="274" t="s">
        <v>603</v>
      </c>
      <c r="E641" s="274">
        <v>8</v>
      </c>
      <c r="F641" s="274">
        <v>1902</v>
      </c>
      <c r="G641" s="277">
        <v>626</v>
      </c>
      <c r="H641" s="277">
        <v>336.01</v>
      </c>
      <c r="I641" s="277">
        <f>INDEX(HWI!$F$6:$I$131,MATCH(F641,HWI!$A$6:$A$131,0),MATCH(D641,HWI!$F$5:$I$5,0))</f>
        <v>243.71428571428572</v>
      </c>
      <c r="J641" s="277">
        <f t="shared" si="18"/>
        <v>81890.437142857147</v>
      </c>
      <c r="L641" s="277">
        <f t="shared" si="19"/>
        <v>130.81539479689641</v>
      </c>
    </row>
    <row r="642" spans="1:12" x14ac:dyDescent="0.25">
      <c r="A642" s="274" t="s">
        <v>587</v>
      </c>
      <c r="B642" s="274" t="s">
        <v>588</v>
      </c>
      <c r="C642" s="274" t="s">
        <v>589</v>
      </c>
      <c r="D642" s="274" t="s">
        <v>603</v>
      </c>
      <c r="E642" s="274">
        <v>8</v>
      </c>
      <c r="F642" s="274">
        <v>1904</v>
      </c>
      <c r="G642" s="277">
        <v>14932</v>
      </c>
      <c r="H642" s="277">
        <v>5873.97</v>
      </c>
      <c r="I642" s="277">
        <f>INDEX(HWI!$F$6:$I$131,MATCH(F642,HWI!$A$6:$A$131,0),MATCH(D642,HWI!$F$5:$I$5,0))</f>
        <v>243.71428571428572</v>
      </c>
      <c r="J642" s="277">
        <f t="shared" ref="J642:J705" si="20">I642*H642</f>
        <v>1431570.402857143</v>
      </c>
      <c r="L642" s="277">
        <f t="shared" ref="L642:L705" si="21">J642/G642</f>
        <v>95.872649535035023</v>
      </c>
    </row>
    <row r="643" spans="1:12" x14ac:dyDescent="0.25">
      <c r="A643" s="274" t="s">
        <v>587</v>
      </c>
      <c r="B643" s="274" t="s">
        <v>588</v>
      </c>
      <c r="C643" s="274" t="s">
        <v>589</v>
      </c>
      <c r="D643" s="274" t="s">
        <v>603</v>
      </c>
      <c r="E643" s="274">
        <v>8</v>
      </c>
      <c r="F643" s="274">
        <v>1905</v>
      </c>
      <c r="G643" s="277">
        <v>1399</v>
      </c>
      <c r="H643" s="277">
        <v>1241.44</v>
      </c>
      <c r="I643" s="277">
        <f>INDEX(HWI!$F$6:$I$131,MATCH(F643,HWI!$A$6:$A$131,0),MATCH(D643,HWI!$F$5:$I$5,0))</f>
        <v>243.71428571428572</v>
      </c>
      <c r="J643" s="277">
        <f t="shared" si="20"/>
        <v>302556.66285714286</v>
      </c>
      <c r="L643" s="277">
        <f t="shared" si="21"/>
        <v>216.26637802511999</v>
      </c>
    </row>
    <row r="644" spans="1:12" x14ac:dyDescent="0.25">
      <c r="A644" s="274" t="s">
        <v>587</v>
      </c>
      <c r="B644" s="274" t="s">
        <v>588</v>
      </c>
      <c r="C644" s="274" t="s">
        <v>589</v>
      </c>
      <c r="D644" s="274" t="s">
        <v>603</v>
      </c>
      <c r="E644" s="274">
        <v>8</v>
      </c>
      <c r="F644" s="274">
        <v>1906</v>
      </c>
      <c r="G644" s="277">
        <v>459</v>
      </c>
      <c r="H644" s="277">
        <v>232.94</v>
      </c>
      <c r="I644" s="277">
        <f>INDEX(HWI!$F$6:$I$131,MATCH(F644,HWI!$A$6:$A$131,0),MATCH(D644,HWI!$F$5:$I$5,0))</f>
        <v>243.71428571428572</v>
      </c>
      <c r="J644" s="277">
        <f t="shared" si="20"/>
        <v>56770.805714285714</v>
      </c>
      <c r="L644" s="277">
        <f t="shared" si="21"/>
        <v>123.68367258014317</v>
      </c>
    </row>
    <row r="645" spans="1:12" x14ac:dyDescent="0.25">
      <c r="A645" s="274" t="s">
        <v>587</v>
      </c>
      <c r="B645" s="274" t="s">
        <v>588</v>
      </c>
      <c r="C645" s="274" t="s">
        <v>589</v>
      </c>
      <c r="D645" s="274" t="s">
        <v>603</v>
      </c>
      <c r="E645" s="274">
        <v>8</v>
      </c>
      <c r="F645" s="274">
        <v>1909</v>
      </c>
      <c r="G645" s="277">
        <v>8437</v>
      </c>
      <c r="H645" s="277">
        <v>3695.9700000000003</v>
      </c>
      <c r="I645" s="277">
        <f>INDEX(HWI!$F$6:$I$131,MATCH(F645,HWI!$A$6:$A$131,0),MATCH(D645,HWI!$F$5:$I$5,0))</f>
        <v>243.71428571428572</v>
      </c>
      <c r="J645" s="277">
        <f t="shared" si="20"/>
        <v>900760.68857142865</v>
      </c>
      <c r="L645" s="277">
        <f t="shared" si="21"/>
        <v>106.7631490543355</v>
      </c>
    </row>
    <row r="646" spans="1:12" x14ac:dyDescent="0.25">
      <c r="A646" s="274" t="s">
        <v>587</v>
      </c>
      <c r="B646" s="274" t="s">
        <v>588</v>
      </c>
      <c r="C646" s="274" t="s">
        <v>589</v>
      </c>
      <c r="D646" s="274" t="s">
        <v>603</v>
      </c>
      <c r="E646" s="274">
        <v>8</v>
      </c>
      <c r="F646" s="274">
        <v>1913</v>
      </c>
      <c r="G646" s="277">
        <v>5312</v>
      </c>
      <c r="H646" s="277">
        <v>3489.9500000000003</v>
      </c>
      <c r="I646" s="277">
        <f>INDEX(HWI!$F$6:$I$131,MATCH(F646,HWI!$A$6:$A$131,0),MATCH(D646,HWI!$F$5:$I$5,0))</f>
        <v>243.71428571428572</v>
      </c>
      <c r="J646" s="277">
        <f t="shared" si="20"/>
        <v>850550.67142857157</v>
      </c>
      <c r="L646" s="277">
        <f t="shared" si="21"/>
        <v>160.11872579604133</v>
      </c>
    </row>
    <row r="647" spans="1:12" x14ac:dyDescent="0.25">
      <c r="A647" s="274" t="s">
        <v>587</v>
      </c>
      <c r="B647" s="274" t="s">
        <v>588</v>
      </c>
      <c r="C647" s="274" t="s">
        <v>589</v>
      </c>
      <c r="D647" s="274" t="s">
        <v>603</v>
      </c>
      <c r="E647" s="274">
        <v>8</v>
      </c>
      <c r="F647" s="274">
        <v>1914</v>
      </c>
      <c r="G647" s="277">
        <v>6541</v>
      </c>
      <c r="H647" s="277">
        <v>3071.52</v>
      </c>
      <c r="I647" s="277">
        <f>INDEX(HWI!$F$6:$I$131,MATCH(F647,HWI!$A$6:$A$131,0),MATCH(D647,HWI!$F$5:$I$5,0))</f>
        <v>243.71428571428572</v>
      </c>
      <c r="J647" s="277">
        <f t="shared" si="20"/>
        <v>748573.30285714287</v>
      </c>
      <c r="L647" s="277">
        <f t="shared" si="21"/>
        <v>114.4432507043484</v>
      </c>
    </row>
    <row r="648" spans="1:12" x14ac:dyDescent="0.25">
      <c r="A648" s="274" t="s">
        <v>587</v>
      </c>
      <c r="B648" s="274" t="s">
        <v>588</v>
      </c>
      <c r="C648" s="274" t="s">
        <v>589</v>
      </c>
      <c r="D648" s="274" t="s">
        <v>603</v>
      </c>
      <c r="E648" s="274">
        <v>8</v>
      </c>
      <c r="F648" s="274">
        <v>1925</v>
      </c>
      <c r="G648" s="277">
        <v>956</v>
      </c>
      <c r="H648" s="277">
        <v>685.06000000000006</v>
      </c>
      <c r="I648" s="277">
        <f>INDEX(HWI!$F$6:$I$131,MATCH(F648,HWI!$A$6:$A$131,0),MATCH(D648,HWI!$F$5:$I$5,0))</f>
        <v>113.73333333333333</v>
      </c>
      <c r="J648" s="277">
        <f t="shared" si="20"/>
        <v>77914.157333333336</v>
      </c>
      <c r="L648" s="277">
        <f t="shared" si="21"/>
        <v>81.500164574616463</v>
      </c>
    </row>
    <row r="649" spans="1:12" x14ac:dyDescent="0.25">
      <c r="A649" s="274" t="s">
        <v>587</v>
      </c>
      <c r="B649" s="274" t="s">
        <v>588</v>
      </c>
      <c r="C649" s="274" t="s">
        <v>589</v>
      </c>
      <c r="D649" s="274" t="s">
        <v>603</v>
      </c>
      <c r="E649" s="274">
        <v>8</v>
      </c>
      <c r="F649" s="274">
        <v>1937</v>
      </c>
      <c r="G649" s="277">
        <v>12</v>
      </c>
      <c r="H649" s="277">
        <v>5.57</v>
      </c>
      <c r="I649" s="277">
        <f>INDEX(HWI!$F$6:$I$131,MATCH(F649,HWI!$A$6:$A$131,0),MATCH(D649,HWI!$F$5:$I$5,0))</f>
        <v>106.625</v>
      </c>
      <c r="J649" s="277">
        <f t="shared" si="20"/>
        <v>593.90125</v>
      </c>
      <c r="L649" s="277">
        <f t="shared" si="21"/>
        <v>49.491770833333334</v>
      </c>
    </row>
    <row r="650" spans="1:12" x14ac:dyDescent="0.25">
      <c r="A650" s="274" t="s">
        <v>587</v>
      </c>
      <c r="B650" s="274" t="s">
        <v>588</v>
      </c>
      <c r="C650" s="274" t="s">
        <v>589</v>
      </c>
      <c r="D650" s="274" t="s">
        <v>603</v>
      </c>
      <c r="E650" s="274">
        <v>8</v>
      </c>
      <c r="F650" s="274">
        <v>1949</v>
      </c>
      <c r="G650" s="277">
        <v>812</v>
      </c>
      <c r="H650" s="277">
        <v>1344.88</v>
      </c>
      <c r="I650" s="277">
        <f>INDEX(HWI!$F$6:$I$131,MATCH(F650,HWI!$A$6:$A$131,0),MATCH(D650,HWI!$F$5:$I$5,0))</f>
        <v>56.866666666666667</v>
      </c>
      <c r="J650" s="277">
        <f t="shared" si="20"/>
        <v>76478.842666666678</v>
      </c>
      <c r="L650" s="277">
        <f t="shared" si="21"/>
        <v>94.185766830870293</v>
      </c>
    </row>
    <row r="651" spans="1:12" x14ac:dyDescent="0.25">
      <c r="A651" s="274" t="s">
        <v>587</v>
      </c>
      <c r="B651" s="274" t="s">
        <v>588</v>
      </c>
      <c r="C651" s="274" t="s">
        <v>589</v>
      </c>
      <c r="D651" s="274" t="s">
        <v>603</v>
      </c>
      <c r="E651" s="274">
        <v>8</v>
      </c>
      <c r="F651" s="274">
        <v>1951</v>
      </c>
      <c r="G651" s="277">
        <v>736</v>
      </c>
      <c r="H651" s="277">
        <v>1591.8</v>
      </c>
      <c r="I651" s="277">
        <f>INDEX(HWI!$F$6:$I$131,MATCH(F651,HWI!$A$6:$A$131,0),MATCH(D651,HWI!$F$5:$I$5,0))</f>
        <v>51.696969696969695</v>
      </c>
      <c r="J651" s="277">
        <f t="shared" si="20"/>
        <v>82291.236363636359</v>
      </c>
      <c r="L651" s="277">
        <f t="shared" si="21"/>
        <v>111.80874505928853</v>
      </c>
    </row>
    <row r="652" spans="1:12" x14ac:dyDescent="0.25">
      <c r="A652" s="274" t="s">
        <v>587</v>
      </c>
      <c r="B652" s="274" t="s">
        <v>588</v>
      </c>
      <c r="C652" s="274" t="s">
        <v>589</v>
      </c>
      <c r="D652" s="274" t="s">
        <v>603</v>
      </c>
      <c r="E652" s="274">
        <v>8</v>
      </c>
      <c r="F652" s="274">
        <v>1953</v>
      </c>
      <c r="G652" s="277">
        <v>208</v>
      </c>
      <c r="H652" s="277">
        <v>693.80000000000007</v>
      </c>
      <c r="I652" s="277">
        <f>INDEX(HWI!$F$6:$I$131,MATCH(F652,HWI!$A$6:$A$131,0),MATCH(D652,HWI!$F$5:$I$5,0))</f>
        <v>46.108108108108105</v>
      </c>
      <c r="J652" s="277">
        <f t="shared" si="20"/>
        <v>31989.805405405408</v>
      </c>
      <c r="L652" s="277">
        <f t="shared" si="21"/>
        <v>153.7971413721414</v>
      </c>
    </row>
    <row r="653" spans="1:12" x14ac:dyDescent="0.25">
      <c r="A653" s="274" t="s">
        <v>587</v>
      </c>
      <c r="B653" s="274" t="s">
        <v>588</v>
      </c>
      <c r="C653" s="274" t="s">
        <v>589</v>
      </c>
      <c r="D653" s="274" t="s">
        <v>603</v>
      </c>
      <c r="E653" s="274">
        <v>8</v>
      </c>
      <c r="F653" s="274">
        <v>1957</v>
      </c>
      <c r="G653" s="277">
        <v>1491</v>
      </c>
      <c r="H653" s="277">
        <v>3297.63</v>
      </c>
      <c r="I653" s="277">
        <f>INDEX(HWI!$F$6:$I$131,MATCH(F653,HWI!$A$6:$A$131,0),MATCH(D653,HWI!$F$5:$I$5,0))</f>
        <v>37.086956521739133</v>
      </c>
      <c r="J653" s="277">
        <f t="shared" si="20"/>
        <v>122299.06043478262</v>
      </c>
      <c r="L653" s="277">
        <f t="shared" si="21"/>
        <v>82.024856093080231</v>
      </c>
    </row>
    <row r="654" spans="1:12" x14ac:dyDescent="0.25">
      <c r="A654" s="274" t="s">
        <v>587</v>
      </c>
      <c r="B654" s="274" t="s">
        <v>588</v>
      </c>
      <c r="C654" s="274" t="s">
        <v>589</v>
      </c>
      <c r="D654" s="274" t="s">
        <v>603</v>
      </c>
      <c r="E654" s="274">
        <v>8</v>
      </c>
      <c r="F654" s="274">
        <v>1958</v>
      </c>
      <c r="G654" s="277">
        <v>4184</v>
      </c>
      <c r="H654" s="277">
        <v>15385.07</v>
      </c>
      <c r="I654" s="277">
        <f>INDEX(HWI!$F$6:$I$131,MATCH(F654,HWI!$A$6:$A$131,0),MATCH(D654,HWI!$F$5:$I$5,0))</f>
        <v>34.816326530612244</v>
      </c>
      <c r="J654" s="277">
        <f t="shared" si="20"/>
        <v>535651.62081632647</v>
      </c>
      <c r="L654" s="277">
        <f t="shared" si="21"/>
        <v>128.02380994654075</v>
      </c>
    </row>
    <row r="655" spans="1:12" x14ac:dyDescent="0.25">
      <c r="A655" s="274" t="s">
        <v>587</v>
      </c>
      <c r="B655" s="274" t="s">
        <v>588</v>
      </c>
      <c r="C655" s="274" t="s">
        <v>589</v>
      </c>
      <c r="D655" s="274" t="s">
        <v>603</v>
      </c>
      <c r="E655" s="274">
        <v>8</v>
      </c>
      <c r="F655" s="274">
        <v>1959</v>
      </c>
      <c r="G655" s="277">
        <v>204</v>
      </c>
      <c r="H655" s="277">
        <v>385.71000000000004</v>
      </c>
      <c r="I655" s="277">
        <f>INDEX(HWI!$F$6:$I$131,MATCH(F655,HWI!$A$6:$A$131,0),MATCH(D655,HWI!$F$5:$I$5,0))</f>
        <v>33.450980392156865</v>
      </c>
      <c r="J655" s="277">
        <f t="shared" si="20"/>
        <v>12902.377647058825</v>
      </c>
      <c r="L655" s="277">
        <f t="shared" si="21"/>
        <v>63.24694925028836</v>
      </c>
    </row>
    <row r="656" spans="1:12" x14ac:dyDescent="0.25">
      <c r="A656" s="274" t="s">
        <v>587</v>
      </c>
      <c r="B656" s="274" t="s">
        <v>588</v>
      </c>
      <c r="C656" s="274" t="s">
        <v>589</v>
      </c>
      <c r="D656" s="274" t="s">
        <v>603</v>
      </c>
      <c r="E656" s="274">
        <v>8</v>
      </c>
      <c r="F656" s="274">
        <v>1960</v>
      </c>
      <c r="G656" s="277">
        <v>2021</v>
      </c>
      <c r="H656" s="277">
        <v>8573.7199999999993</v>
      </c>
      <c r="I656" s="277">
        <f>INDEX(HWI!$F$6:$I$131,MATCH(F656,HWI!$A$6:$A$131,0),MATCH(D656,HWI!$F$5:$I$5,0))</f>
        <v>32.188679245283019</v>
      </c>
      <c r="J656" s="277">
        <f t="shared" si="20"/>
        <v>275976.7230188679</v>
      </c>
      <c r="L656" s="277">
        <f t="shared" si="21"/>
        <v>136.55453885149328</v>
      </c>
    </row>
    <row r="657" spans="1:12" x14ac:dyDescent="0.25">
      <c r="A657" s="274" t="s">
        <v>587</v>
      </c>
      <c r="B657" s="274" t="s">
        <v>588</v>
      </c>
      <c r="C657" s="274" t="s">
        <v>589</v>
      </c>
      <c r="D657" s="274" t="s">
        <v>603</v>
      </c>
      <c r="E657" s="274">
        <v>8</v>
      </c>
      <c r="F657" s="274">
        <v>1961</v>
      </c>
      <c r="G657" s="277">
        <v>4345</v>
      </c>
      <c r="H657" s="277">
        <v>35068.29</v>
      </c>
      <c r="I657" s="277">
        <f>INDEX(HWI!$F$6:$I$131,MATCH(F657,HWI!$A$6:$A$131,0),MATCH(D657,HWI!$F$5:$I$5,0))</f>
        <v>31.018181818181819</v>
      </c>
      <c r="J657" s="277">
        <f t="shared" si="20"/>
        <v>1087754.5952727273</v>
      </c>
      <c r="L657" s="277">
        <f t="shared" si="21"/>
        <v>250.34628199602469</v>
      </c>
    </row>
    <row r="658" spans="1:12" x14ac:dyDescent="0.25">
      <c r="A658" s="274" t="s">
        <v>587</v>
      </c>
      <c r="B658" s="274" t="s">
        <v>588</v>
      </c>
      <c r="C658" s="274" t="s">
        <v>589</v>
      </c>
      <c r="D658" s="274" t="s">
        <v>603</v>
      </c>
      <c r="E658" s="274">
        <v>8</v>
      </c>
      <c r="F658" s="274">
        <v>1962</v>
      </c>
      <c r="G658" s="277">
        <v>1944</v>
      </c>
      <c r="H658" s="277">
        <v>5887.47</v>
      </c>
      <c r="I658" s="277">
        <f>INDEX(HWI!$F$6:$I$131,MATCH(F658,HWI!$A$6:$A$131,0),MATCH(D658,HWI!$F$5:$I$5,0))</f>
        <v>30.464285714285715</v>
      </c>
      <c r="J658" s="277">
        <f t="shared" si="20"/>
        <v>179357.56821428574</v>
      </c>
      <c r="L658" s="277">
        <f t="shared" si="21"/>
        <v>92.262123567019415</v>
      </c>
    </row>
    <row r="659" spans="1:12" x14ac:dyDescent="0.25">
      <c r="A659" s="274" t="s">
        <v>587</v>
      </c>
      <c r="B659" s="274" t="s">
        <v>588</v>
      </c>
      <c r="C659" s="274" t="s">
        <v>589</v>
      </c>
      <c r="D659" s="274" t="s">
        <v>603</v>
      </c>
      <c r="E659" s="274">
        <v>8</v>
      </c>
      <c r="F659" s="274">
        <v>1963</v>
      </c>
      <c r="G659" s="277">
        <v>4628</v>
      </c>
      <c r="H659" s="277">
        <v>20074.96</v>
      </c>
      <c r="I659" s="277">
        <f>INDEX(HWI!$F$6:$I$131,MATCH(F659,HWI!$A$6:$A$131,0),MATCH(D659,HWI!$F$5:$I$5,0))</f>
        <v>29.413793103448278</v>
      </c>
      <c r="J659" s="277">
        <f t="shared" si="20"/>
        <v>590480.72</v>
      </c>
      <c r="L659" s="277">
        <f t="shared" si="21"/>
        <v>127.58874675885912</v>
      </c>
    </row>
    <row r="660" spans="1:12" x14ac:dyDescent="0.25">
      <c r="A660" s="274" t="s">
        <v>587</v>
      </c>
      <c r="B660" s="274" t="s">
        <v>588</v>
      </c>
      <c r="C660" s="274" t="s">
        <v>589</v>
      </c>
      <c r="D660" s="274" t="s">
        <v>603</v>
      </c>
      <c r="E660" s="274">
        <v>8</v>
      </c>
      <c r="F660" s="274">
        <v>1964</v>
      </c>
      <c r="G660" s="277">
        <v>15280</v>
      </c>
      <c r="H660" s="277">
        <v>59129.090000000004</v>
      </c>
      <c r="I660" s="277">
        <f>INDEX(HWI!$F$6:$I$131,MATCH(F660,HWI!$A$6:$A$131,0),MATCH(D660,HWI!$F$5:$I$5,0))</f>
        <v>28.433333333333334</v>
      </c>
      <c r="J660" s="277">
        <f t="shared" si="20"/>
        <v>1681237.1256666668</v>
      </c>
      <c r="L660" s="277">
        <f t="shared" si="21"/>
        <v>110.02860770069809</v>
      </c>
    </row>
    <row r="661" spans="1:12" x14ac:dyDescent="0.25">
      <c r="A661" s="274" t="s">
        <v>587</v>
      </c>
      <c r="B661" s="274" t="s">
        <v>588</v>
      </c>
      <c r="C661" s="274" t="s">
        <v>589</v>
      </c>
      <c r="D661" s="274" t="s">
        <v>603</v>
      </c>
      <c r="E661" s="274">
        <v>8</v>
      </c>
      <c r="F661" s="274">
        <v>1965</v>
      </c>
      <c r="G661" s="277">
        <v>4920</v>
      </c>
      <c r="H661" s="277">
        <v>24882.080000000002</v>
      </c>
      <c r="I661" s="277">
        <f>INDEX(HWI!$F$6:$I$131,MATCH(F661,HWI!$A$6:$A$131,0),MATCH(D661,HWI!$F$5:$I$5,0))</f>
        <v>27.516129032258064</v>
      </c>
      <c r="J661" s="277">
        <f t="shared" si="20"/>
        <v>684658.52387096779</v>
      </c>
      <c r="L661" s="277">
        <f t="shared" si="21"/>
        <v>139.15823655913979</v>
      </c>
    </row>
    <row r="662" spans="1:12" x14ac:dyDescent="0.25">
      <c r="A662" s="274" t="s">
        <v>587</v>
      </c>
      <c r="B662" s="274" t="s">
        <v>588</v>
      </c>
      <c r="C662" s="274" t="s">
        <v>589</v>
      </c>
      <c r="D662" s="274" t="s">
        <v>603</v>
      </c>
      <c r="E662" s="274">
        <v>8</v>
      </c>
      <c r="F662" s="274">
        <v>1966</v>
      </c>
      <c r="G662" s="277">
        <v>773</v>
      </c>
      <c r="H662" s="277">
        <v>3143.84</v>
      </c>
      <c r="I662" s="277">
        <f>INDEX(HWI!$F$6:$I$131,MATCH(F662,HWI!$A$6:$A$131,0),MATCH(D662,HWI!$F$5:$I$5,0))</f>
        <v>26.246153846153845</v>
      </c>
      <c r="J662" s="277">
        <f t="shared" si="20"/>
        <v>82513.708307692315</v>
      </c>
      <c r="L662" s="277">
        <f t="shared" si="21"/>
        <v>106.7447714200418</v>
      </c>
    </row>
    <row r="663" spans="1:12" x14ac:dyDescent="0.25">
      <c r="A663" s="274" t="s">
        <v>587</v>
      </c>
      <c r="B663" s="274" t="s">
        <v>588</v>
      </c>
      <c r="C663" s="274" t="s">
        <v>589</v>
      </c>
      <c r="D663" s="274" t="s">
        <v>603</v>
      </c>
      <c r="E663" s="274">
        <v>8</v>
      </c>
      <c r="F663" s="274">
        <v>1967</v>
      </c>
      <c r="G663" s="277">
        <v>12803</v>
      </c>
      <c r="H663" s="277">
        <v>41821.160000000003</v>
      </c>
      <c r="I663" s="277">
        <f>INDEX(HWI!$F$6:$I$131,MATCH(F663,HWI!$A$6:$A$131,0),MATCH(D663,HWI!$F$5:$I$5,0))</f>
        <v>25.088235294117649</v>
      </c>
      <c r="J663" s="277">
        <f t="shared" si="20"/>
        <v>1049219.1023529414</v>
      </c>
      <c r="L663" s="277">
        <f t="shared" si="21"/>
        <v>81.951035097472584</v>
      </c>
    </row>
    <row r="664" spans="1:12" x14ac:dyDescent="0.25">
      <c r="A664" s="274" t="s">
        <v>587</v>
      </c>
      <c r="B664" s="274" t="s">
        <v>588</v>
      </c>
      <c r="C664" s="274" t="s">
        <v>589</v>
      </c>
      <c r="D664" s="274" t="s">
        <v>603</v>
      </c>
      <c r="E664" s="274">
        <v>8</v>
      </c>
      <c r="F664" s="274">
        <v>1968</v>
      </c>
      <c r="G664" s="277">
        <v>2440</v>
      </c>
      <c r="H664" s="277">
        <v>11304.11</v>
      </c>
      <c r="I664" s="277">
        <f>INDEX(HWI!$F$6:$I$131,MATCH(F664,HWI!$A$6:$A$131,0),MATCH(D664,HWI!$F$5:$I$5,0))</f>
        <v>24.028169014084508</v>
      </c>
      <c r="J664" s="277">
        <f t="shared" si="20"/>
        <v>271617.06563380285</v>
      </c>
      <c r="L664" s="277">
        <f t="shared" si="21"/>
        <v>111.31846952205035</v>
      </c>
    </row>
    <row r="665" spans="1:12" x14ac:dyDescent="0.25">
      <c r="A665" s="274" t="s">
        <v>587</v>
      </c>
      <c r="B665" s="274" t="s">
        <v>588</v>
      </c>
      <c r="C665" s="274" t="s">
        <v>589</v>
      </c>
      <c r="D665" s="274" t="s">
        <v>603</v>
      </c>
      <c r="E665" s="274">
        <v>8</v>
      </c>
      <c r="F665" s="274">
        <v>1969</v>
      </c>
      <c r="G665" s="277">
        <v>3442</v>
      </c>
      <c r="H665" s="277">
        <v>16347.210000000001</v>
      </c>
      <c r="I665" s="277">
        <f>INDEX(HWI!$F$6:$I$131,MATCH(F665,HWI!$A$6:$A$131,0),MATCH(D665,HWI!$F$5:$I$5,0))</f>
        <v>22.44736842105263</v>
      </c>
      <c r="J665" s="277">
        <f t="shared" si="20"/>
        <v>366951.8455263158</v>
      </c>
      <c r="L665" s="277">
        <f t="shared" si="21"/>
        <v>106.61006552188141</v>
      </c>
    </row>
    <row r="666" spans="1:12" x14ac:dyDescent="0.25">
      <c r="A666" s="274" t="s">
        <v>587</v>
      </c>
      <c r="B666" s="274" t="s">
        <v>588</v>
      </c>
      <c r="C666" s="274" t="s">
        <v>589</v>
      </c>
      <c r="D666" s="274" t="s">
        <v>603</v>
      </c>
      <c r="E666" s="274">
        <v>8</v>
      </c>
      <c r="F666" s="274">
        <v>1970</v>
      </c>
      <c r="G666" s="277">
        <v>3036</v>
      </c>
      <c r="H666" s="277">
        <v>25483.440000000002</v>
      </c>
      <c r="I666" s="277">
        <f>INDEX(HWI!$F$6:$I$131,MATCH(F666,HWI!$A$6:$A$131,0),MATCH(D666,HWI!$F$5:$I$5,0))</f>
        <v>21.594936708860761</v>
      </c>
      <c r="J666" s="277">
        <f t="shared" si="20"/>
        <v>550313.27392405074</v>
      </c>
      <c r="L666" s="277">
        <f t="shared" si="21"/>
        <v>181.26260669435138</v>
      </c>
    </row>
    <row r="667" spans="1:12" x14ac:dyDescent="0.25">
      <c r="A667" s="274" t="s">
        <v>587</v>
      </c>
      <c r="B667" s="274" t="s">
        <v>588</v>
      </c>
      <c r="C667" s="274" t="s">
        <v>589</v>
      </c>
      <c r="D667" s="274" t="s">
        <v>603</v>
      </c>
      <c r="E667" s="274">
        <v>8</v>
      </c>
      <c r="F667" s="274">
        <v>1971</v>
      </c>
      <c r="G667" s="277">
        <v>7906</v>
      </c>
      <c r="H667" s="277">
        <v>51063.8</v>
      </c>
      <c r="I667" s="277">
        <f>INDEX(HWI!$F$6:$I$131,MATCH(F667,HWI!$A$6:$A$131,0),MATCH(D667,HWI!$F$5:$I$5,0))</f>
        <v>19.386363636363637</v>
      </c>
      <c r="J667" s="277">
        <f t="shared" si="20"/>
        <v>989941.39545454551</v>
      </c>
      <c r="L667" s="277">
        <f t="shared" si="21"/>
        <v>125.21393820573559</v>
      </c>
    </row>
    <row r="668" spans="1:12" x14ac:dyDescent="0.25">
      <c r="A668" s="274" t="s">
        <v>587</v>
      </c>
      <c r="B668" s="274" t="s">
        <v>588</v>
      </c>
      <c r="C668" s="274" t="s">
        <v>589</v>
      </c>
      <c r="D668" s="274" t="s">
        <v>603</v>
      </c>
      <c r="E668" s="274">
        <v>8</v>
      </c>
      <c r="F668" s="274">
        <v>1972</v>
      </c>
      <c r="G668" s="277">
        <v>8120</v>
      </c>
      <c r="H668" s="277">
        <v>74328.72</v>
      </c>
      <c r="I668" s="277">
        <f>INDEX(HWI!$F$6:$I$131,MATCH(F668,HWI!$A$6:$A$131,0),MATCH(D668,HWI!$F$5:$I$5,0))</f>
        <v>17.587628865979383</v>
      </c>
      <c r="J668" s="277">
        <f t="shared" si="20"/>
        <v>1307265.9414432992</v>
      </c>
      <c r="L668" s="277">
        <f t="shared" si="21"/>
        <v>160.99334254227821</v>
      </c>
    </row>
    <row r="669" spans="1:12" x14ac:dyDescent="0.25">
      <c r="A669" s="274" t="s">
        <v>587</v>
      </c>
      <c r="B669" s="274" t="s">
        <v>588</v>
      </c>
      <c r="C669" s="274" t="s">
        <v>589</v>
      </c>
      <c r="D669" s="274" t="s">
        <v>603</v>
      </c>
      <c r="E669" s="274">
        <v>8</v>
      </c>
      <c r="F669" s="274">
        <v>1973</v>
      </c>
      <c r="G669" s="277">
        <v>554</v>
      </c>
      <c r="H669" s="277">
        <v>7120.72</v>
      </c>
      <c r="I669" s="277">
        <f>INDEX(HWI!$F$6:$I$131,MATCH(F669,HWI!$A$6:$A$131,0),MATCH(D669,HWI!$F$5:$I$5,0))</f>
        <v>17.059999999999999</v>
      </c>
      <c r="J669" s="277">
        <f t="shared" si="20"/>
        <v>121479.4832</v>
      </c>
      <c r="L669" s="277">
        <f t="shared" si="21"/>
        <v>219.27704548736463</v>
      </c>
    </row>
    <row r="670" spans="1:12" x14ac:dyDescent="0.25">
      <c r="A670" s="274" t="s">
        <v>587</v>
      </c>
      <c r="B670" s="274" t="s">
        <v>588</v>
      </c>
      <c r="C670" s="274" t="s">
        <v>589</v>
      </c>
      <c r="D670" s="274" t="s">
        <v>603</v>
      </c>
      <c r="E670" s="274">
        <v>8</v>
      </c>
      <c r="F670" s="274">
        <v>1974</v>
      </c>
      <c r="G670" s="277">
        <v>4336</v>
      </c>
      <c r="H670" s="277">
        <v>63966.26</v>
      </c>
      <c r="I670" s="277">
        <f>INDEX(HWI!$F$6:$I$131,MATCH(F670,HWI!$A$6:$A$131,0),MATCH(D670,HWI!$F$5:$I$5,0))</f>
        <v>14.964912280701755</v>
      </c>
      <c r="J670" s="277">
        <f t="shared" si="20"/>
        <v>957249.4698245615</v>
      </c>
      <c r="L670" s="277">
        <f t="shared" si="21"/>
        <v>220.76786665695607</v>
      </c>
    </row>
    <row r="671" spans="1:12" x14ac:dyDescent="0.25">
      <c r="A671" s="274" t="s">
        <v>587</v>
      </c>
      <c r="B671" s="274" t="s">
        <v>588</v>
      </c>
      <c r="C671" s="274" t="s">
        <v>589</v>
      </c>
      <c r="D671" s="274" t="s">
        <v>603</v>
      </c>
      <c r="E671" s="274">
        <v>8</v>
      </c>
      <c r="F671" s="274">
        <v>1975</v>
      </c>
      <c r="G671" s="277">
        <v>4014</v>
      </c>
      <c r="H671" s="277">
        <v>49359.99</v>
      </c>
      <c r="I671" s="277">
        <f>INDEX(HWI!$F$6:$I$131,MATCH(F671,HWI!$A$6:$A$131,0),MATCH(D671,HWI!$F$5:$I$5,0))</f>
        <v>13.53968253968254</v>
      </c>
      <c r="J671" s="277">
        <f t="shared" si="20"/>
        <v>668318.59476190468</v>
      </c>
      <c r="L671" s="277">
        <f t="shared" si="21"/>
        <v>166.49690950720097</v>
      </c>
    </row>
    <row r="672" spans="1:12" x14ac:dyDescent="0.25">
      <c r="A672" s="274" t="s">
        <v>587</v>
      </c>
      <c r="B672" s="274" t="s">
        <v>588</v>
      </c>
      <c r="C672" s="274" t="s">
        <v>589</v>
      </c>
      <c r="D672" s="274" t="s">
        <v>603</v>
      </c>
      <c r="E672" s="274">
        <v>8</v>
      </c>
      <c r="F672" s="274">
        <v>1976</v>
      </c>
      <c r="G672" s="277">
        <v>5557</v>
      </c>
      <c r="H672" s="277">
        <v>79679.360000000001</v>
      </c>
      <c r="I672" s="277">
        <f>INDEX(HWI!$F$6:$I$131,MATCH(F672,HWI!$A$6:$A$131,0),MATCH(D672,HWI!$F$5:$I$5,0))</f>
        <v>12.544117647058824</v>
      </c>
      <c r="J672" s="277">
        <f t="shared" si="20"/>
        <v>999507.26588235295</v>
      </c>
      <c r="L672" s="277">
        <f t="shared" si="21"/>
        <v>179.86454307762335</v>
      </c>
    </row>
    <row r="673" spans="1:12" x14ac:dyDescent="0.25">
      <c r="A673" s="274" t="s">
        <v>587</v>
      </c>
      <c r="B673" s="274" t="s">
        <v>588</v>
      </c>
      <c r="C673" s="274" t="s">
        <v>589</v>
      </c>
      <c r="D673" s="274" t="s">
        <v>603</v>
      </c>
      <c r="E673" s="274">
        <v>8</v>
      </c>
      <c r="F673" s="274">
        <v>1977</v>
      </c>
      <c r="G673" s="277">
        <v>746</v>
      </c>
      <c r="H673" s="277">
        <v>12913.23</v>
      </c>
      <c r="I673" s="277">
        <f>INDEX(HWI!$F$6:$I$131,MATCH(F673,HWI!$A$6:$A$131,0),MATCH(D673,HWI!$F$5:$I$5,0))</f>
        <v>11.605442176870747</v>
      </c>
      <c r="J673" s="277">
        <f t="shared" si="20"/>
        <v>149863.74408163264</v>
      </c>
      <c r="L673" s="277">
        <f t="shared" si="21"/>
        <v>200.8897373748427</v>
      </c>
    </row>
    <row r="674" spans="1:12" x14ac:dyDescent="0.25">
      <c r="A674" s="274" t="s">
        <v>587</v>
      </c>
      <c r="B674" s="274" t="s">
        <v>588</v>
      </c>
      <c r="C674" s="274" t="s">
        <v>589</v>
      </c>
      <c r="D674" s="274" t="s">
        <v>603</v>
      </c>
      <c r="E674" s="274">
        <v>8</v>
      </c>
      <c r="F674" s="274">
        <v>1978</v>
      </c>
      <c r="G674" s="277">
        <v>2330</v>
      </c>
      <c r="H674" s="277">
        <v>55329.35</v>
      </c>
      <c r="I674" s="277">
        <f>INDEX(HWI!$F$6:$I$131,MATCH(F674,HWI!$A$6:$A$131,0),MATCH(D674,HWI!$F$5:$I$5,0))</f>
        <v>10.6625</v>
      </c>
      <c r="J674" s="277">
        <f t="shared" si="20"/>
        <v>589949.19437499996</v>
      </c>
      <c r="L674" s="277">
        <f t="shared" si="21"/>
        <v>253.19707913090127</v>
      </c>
    </row>
    <row r="675" spans="1:12" x14ac:dyDescent="0.25">
      <c r="A675" s="274" t="s">
        <v>587</v>
      </c>
      <c r="B675" s="274" t="s">
        <v>588</v>
      </c>
      <c r="C675" s="274" t="s">
        <v>589</v>
      </c>
      <c r="D675" s="274" t="s">
        <v>603</v>
      </c>
      <c r="E675" s="274">
        <v>8</v>
      </c>
      <c r="F675" s="274">
        <v>1979</v>
      </c>
      <c r="G675" s="277">
        <v>1178</v>
      </c>
      <c r="H675" s="277">
        <v>20586.87</v>
      </c>
      <c r="I675" s="277">
        <f>INDEX(HWI!$F$6:$I$131,MATCH(F675,HWI!$A$6:$A$131,0),MATCH(D675,HWI!$F$5:$I$5,0))</f>
        <v>9.8612716763005785</v>
      </c>
      <c r="J675" s="277">
        <f t="shared" si="20"/>
        <v>203012.71803468207</v>
      </c>
      <c r="L675" s="277">
        <f t="shared" si="21"/>
        <v>172.33677252519701</v>
      </c>
    </row>
    <row r="676" spans="1:12" x14ac:dyDescent="0.25">
      <c r="A676" s="274" t="s">
        <v>587</v>
      </c>
      <c r="B676" s="274" t="s">
        <v>588</v>
      </c>
      <c r="C676" s="274" t="s">
        <v>589</v>
      </c>
      <c r="D676" s="274" t="s">
        <v>603</v>
      </c>
      <c r="E676" s="274">
        <v>8</v>
      </c>
      <c r="F676" s="274">
        <v>1980</v>
      </c>
      <c r="G676" s="277">
        <v>312</v>
      </c>
      <c r="H676" s="277">
        <v>10772.52</v>
      </c>
      <c r="I676" s="277">
        <f>INDEX(HWI!$F$6:$I$131,MATCH(F676,HWI!$A$6:$A$131,0),MATCH(D676,HWI!$F$5:$I$5,0))</f>
        <v>9.172043010752688</v>
      </c>
      <c r="J676" s="277">
        <f t="shared" si="20"/>
        <v>98806.016774193544</v>
      </c>
      <c r="L676" s="277">
        <f t="shared" si="21"/>
        <v>316.68595119933826</v>
      </c>
    </row>
    <row r="677" spans="1:12" x14ac:dyDescent="0.25">
      <c r="A677" s="274" t="s">
        <v>587</v>
      </c>
      <c r="B677" s="274" t="s">
        <v>588</v>
      </c>
      <c r="C677" s="274" t="s">
        <v>589</v>
      </c>
      <c r="D677" s="274" t="s">
        <v>603</v>
      </c>
      <c r="E677" s="274">
        <v>8</v>
      </c>
      <c r="F677" s="274">
        <v>1981</v>
      </c>
      <c r="G677" s="277">
        <v>3659</v>
      </c>
      <c r="H677" s="277">
        <v>89724.28</v>
      </c>
      <c r="I677" s="277">
        <f>INDEX(HWI!$F$6:$I$131,MATCH(F677,HWI!$A$6:$A$131,0),MATCH(D677,HWI!$F$5:$I$5,0))</f>
        <v>8.3219512195121954</v>
      </c>
      <c r="J677" s="277">
        <f t="shared" si="20"/>
        <v>746681.08136585366</v>
      </c>
      <c r="L677" s="277">
        <f t="shared" si="21"/>
        <v>204.06698042247982</v>
      </c>
    </row>
    <row r="678" spans="1:12" x14ac:dyDescent="0.25">
      <c r="A678" s="274" t="s">
        <v>587</v>
      </c>
      <c r="B678" s="274" t="s">
        <v>588</v>
      </c>
      <c r="C678" s="274" t="s">
        <v>589</v>
      </c>
      <c r="D678" s="274" t="s">
        <v>603</v>
      </c>
      <c r="E678" s="274">
        <v>8</v>
      </c>
      <c r="F678" s="274">
        <v>1982</v>
      </c>
      <c r="G678" s="277">
        <v>2298</v>
      </c>
      <c r="H678" s="277">
        <v>54644.200000000004</v>
      </c>
      <c r="I678" s="277">
        <f>INDEX(HWI!$F$6:$I$131,MATCH(F678,HWI!$A$6:$A$131,0),MATCH(D678,HWI!$F$5:$I$5,0))</f>
        <v>7.6502242152466371</v>
      </c>
      <c r="J678" s="277">
        <f t="shared" si="20"/>
        <v>418040.38206278032</v>
      </c>
      <c r="L678" s="277">
        <f t="shared" si="21"/>
        <v>181.91487470094879</v>
      </c>
    </row>
    <row r="679" spans="1:12" x14ac:dyDescent="0.25">
      <c r="A679" s="274" t="s">
        <v>587</v>
      </c>
      <c r="B679" s="274" t="s">
        <v>588</v>
      </c>
      <c r="C679" s="274" t="s">
        <v>589</v>
      </c>
      <c r="D679" s="274" t="s">
        <v>603</v>
      </c>
      <c r="E679" s="274">
        <v>8</v>
      </c>
      <c r="F679" s="274">
        <v>1983</v>
      </c>
      <c r="G679" s="277">
        <v>6461</v>
      </c>
      <c r="H679" s="277">
        <v>113644.99</v>
      </c>
      <c r="I679" s="277">
        <f>INDEX(HWI!$F$6:$I$131,MATCH(F679,HWI!$A$6:$A$131,0),MATCH(D679,HWI!$F$5:$I$5,0))</f>
        <v>7.3534482758620694</v>
      </c>
      <c r="J679" s="277">
        <f t="shared" si="20"/>
        <v>835682.55577586219</v>
      </c>
      <c r="L679" s="277">
        <f t="shared" si="21"/>
        <v>129.34260265839069</v>
      </c>
    </row>
    <row r="680" spans="1:12" x14ac:dyDescent="0.25">
      <c r="A680" s="274" t="s">
        <v>587</v>
      </c>
      <c r="B680" s="274" t="s">
        <v>588</v>
      </c>
      <c r="C680" s="274" t="s">
        <v>589</v>
      </c>
      <c r="D680" s="274" t="s">
        <v>603</v>
      </c>
      <c r="E680" s="274">
        <v>8</v>
      </c>
      <c r="F680" s="274">
        <v>1984</v>
      </c>
      <c r="G680" s="277">
        <v>6476</v>
      </c>
      <c r="H680" s="277">
        <v>182916.93</v>
      </c>
      <c r="I680" s="277">
        <f>INDEX(HWI!$F$6:$I$131,MATCH(F680,HWI!$A$6:$A$131,0),MATCH(D680,HWI!$F$5:$I$5,0))</f>
        <v>7.0205761316872426</v>
      </c>
      <c r="J680" s="277">
        <f t="shared" si="20"/>
        <v>1284182.2328395061</v>
      </c>
      <c r="L680" s="277">
        <f t="shared" si="21"/>
        <v>198.29867709072053</v>
      </c>
    </row>
    <row r="681" spans="1:12" x14ac:dyDescent="0.25">
      <c r="A681" s="274" t="s">
        <v>587</v>
      </c>
      <c r="B681" s="274" t="s">
        <v>588</v>
      </c>
      <c r="C681" s="274" t="s">
        <v>589</v>
      </c>
      <c r="D681" s="274" t="s">
        <v>603</v>
      </c>
      <c r="E681" s="274">
        <v>8</v>
      </c>
      <c r="F681" s="274">
        <v>1985</v>
      </c>
      <c r="G681" s="277">
        <v>1837</v>
      </c>
      <c r="H681" s="277">
        <v>60961.82</v>
      </c>
      <c r="I681" s="277">
        <f>INDEX(HWI!$F$6:$I$131,MATCH(F681,HWI!$A$6:$A$131,0),MATCH(D681,HWI!$F$5:$I$5,0))</f>
        <v>6.9918032786885247</v>
      </c>
      <c r="J681" s="277">
        <f t="shared" si="20"/>
        <v>426233.05295081966</v>
      </c>
      <c r="L681" s="277">
        <f t="shared" si="21"/>
        <v>232.02670274949355</v>
      </c>
    </row>
    <row r="682" spans="1:12" x14ac:dyDescent="0.25">
      <c r="A682" s="274" t="s">
        <v>587</v>
      </c>
      <c r="B682" s="274" t="s">
        <v>588</v>
      </c>
      <c r="C682" s="274" t="s">
        <v>589</v>
      </c>
      <c r="D682" s="274" t="s">
        <v>603</v>
      </c>
      <c r="E682" s="274">
        <v>8</v>
      </c>
      <c r="F682" s="274">
        <v>1986</v>
      </c>
      <c r="G682" s="277">
        <v>2985</v>
      </c>
      <c r="H682" s="277">
        <v>60559.1</v>
      </c>
      <c r="I682" s="277">
        <f>INDEX(HWI!$F$6:$I$131,MATCH(F682,HWI!$A$6:$A$131,0),MATCH(D682,HWI!$F$5:$I$5,0))</f>
        <v>7.1680672268907566</v>
      </c>
      <c r="J682" s="277">
        <f t="shared" si="20"/>
        <v>434091.7</v>
      </c>
      <c r="L682" s="277">
        <f t="shared" si="21"/>
        <v>145.42435510887773</v>
      </c>
    </row>
    <row r="683" spans="1:12" x14ac:dyDescent="0.25">
      <c r="A683" s="274" t="s">
        <v>587</v>
      </c>
      <c r="B683" s="274" t="s">
        <v>588</v>
      </c>
      <c r="C683" s="274" t="s">
        <v>589</v>
      </c>
      <c r="D683" s="274" t="s">
        <v>603</v>
      </c>
      <c r="E683" s="274">
        <v>8</v>
      </c>
      <c r="F683" s="274">
        <v>1987</v>
      </c>
      <c r="G683" s="277">
        <v>13814</v>
      </c>
      <c r="H683" s="277">
        <v>582814.54</v>
      </c>
      <c r="I683" s="277">
        <f>INDEX(HWI!$F$6:$I$131,MATCH(F683,HWI!$A$6:$A$131,0),MATCH(D683,HWI!$F$5:$I$5,0))</f>
        <v>6.963265306122449</v>
      </c>
      <c r="J683" s="277">
        <f t="shared" si="20"/>
        <v>4058292.2662857147</v>
      </c>
      <c r="L683" s="277">
        <f t="shared" si="21"/>
        <v>293.78111092266647</v>
      </c>
    </row>
    <row r="684" spans="1:12" x14ac:dyDescent="0.25">
      <c r="A684" s="274" t="s">
        <v>587</v>
      </c>
      <c r="B684" s="274" t="s">
        <v>588</v>
      </c>
      <c r="C684" s="274" t="s">
        <v>589</v>
      </c>
      <c r="D684" s="274" t="s">
        <v>603</v>
      </c>
      <c r="E684" s="274">
        <v>8</v>
      </c>
      <c r="F684" s="274">
        <v>1988</v>
      </c>
      <c r="G684" s="277">
        <v>1037</v>
      </c>
      <c r="H684" s="277">
        <v>40634.9</v>
      </c>
      <c r="I684" s="277">
        <f>INDEX(HWI!$F$6:$I$131,MATCH(F684,HWI!$A$6:$A$131,0),MATCH(D684,HWI!$F$5:$I$5,0))</f>
        <v>6.4316682375117811</v>
      </c>
      <c r="J684" s="277">
        <f t="shared" si="20"/>
        <v>261350.19566446749</v>
      </c>
      <c r="L684" s="277">
        <f t="shared" si="21"/>
        <v>252.02526100720107</v>
      </c>
    </row>
    <row r="685" spans="1:12" x14ac:dyDescent="0.25">
      <c r="A685" s="274" t="s">
        <v>587</v>
      </c>
      <c r="B685" s="274" t="s">
        <v>588</v>
      </c>
      <c r="C685" s="274" t="s">
        <v>589</v>
      </c>
      <c r="D685" s="274" t="s">
        <v>603</v>
      </c>
      <c r="E685" s="274">
        <v>8</v>
      </c>
      <c r="F685" s="274">
        <v>1989</v>
      </c>
      <c r="G685" s="277">
        <v>1498</v>
      </c>
      <c r="H685" s="277">
        <v>48643.39</v>
      </c>
      <c r="I685" s="277">
        <f>INDEX(HWI!$F$6:$I$131,MATCH(F685,HWI!$A$6:$A$131,0),MATCH(D685,HWI!$F$5:$I$5,0))</f>
        <v>6.0335985853227232</v>
      </c>
      <c r="J685" s="277">
        <f t="shared" si="20"/>
        <v>293494.68908930151</v>
      </c>
      <c r="L685" s="277">
        <f t="shared" si="21"/>
        <v>195.92435853758445</v>
      </c>
    </row>
    <row r="686" spans="1:12" x14ac:dyDescent="0.25">
      <c r="A686" s="274" t="s">
        <v>587</v>
      </c>
      <c r="B686" s="274" t="s">
        <v>588</v>
      </c>
      <c r="C686" s="274" t="s">
        <v>589</v>
      </c>
      <c r="D686" s="274" t="s">
        <v>603</v>
      </c>
      <c r="E686" s="274">
        <v>8</v>
      </c>
      <c r="F686" s="274">
        <v>1990</v>
      </c>
      <c r="G686" s="277">
        <v>1149</v>
      </c>
      <c r="H686" s="277">
        <v>41245.08</v>
      </c>
      <c r="I686" s="277">
        <f>INDEX(HWI!$F$6:$I$131,MATCH(F686,HWI!$A$6:$A$131,0),MATCH(D686,HWI!$F$5:$I$5,0))</f>
        <v>5.8827586206896552</v>
      </c>
      <c r="J686" s="277">
        <f t="shared" si="20"/>
        <v>242634.84993103449</v>
      </c>
      <c r="L686" s="277">
        <f t="shared" si="21"/>
        <v>211.17045250742777</v>
      </c>
    </row>
    <row r="687" spans="1:12" x14ac:dyDescent="0.25">
      <c r="A687" s="274" t="s">
        <v>587</v>
      </c>
      <c r="B687" s="274" t="s">
        <v>588</v>
      </c>
      <c r="C687" s="274" t="s">
        <v>589</v>
      </c>
      <c r="D687" s="274" t="s">
        <v>603</v>
      </c>
      <c r="E687" s="274">
        <v>8</v>
      </c>
      <c r="F687" s="274">
        <v>1991</v>
      </c>
      <c r="G687" s="277">
        <v>2202</v>
      </c>
      <c r="H687" s="277">
        <v>90882.17</v>
      </c>
      <c r="I687" s="277">
        <f>INDEX(HWI!$F$6:$I$131,MATCH(F687,HWI!$A$6:$A$131,0),MATCH(D687,HWI!$F$5:$I$5,0))</f>
        <v>5.7009189640768589</v>
      </c>
      <c r="J687" s="277">
        <f t="shared" si="20"/>
        <v>518111.88644945697</v>
      </c>
      <c r="L687" s="277">
        <f t="shared" si="21"/>
        <v>235.29150156651087</v>
      </c>
    </row>
    <row r="688" spans="1:12" x14ac:dyDescent="0.25">
      <c r="A688" s="274" t="s">
        <v>587</v>
      </c>
      <c r="B688" s="274" t="s">
        <v>588</v>
      </c>
      <c r="C688" s="274" t="s">
        <v>589</v>
      </c>
      <c r="D688" s="274" t="s">
        <v>603</v>
      </c>
      <c r="E688" s="274">
        <v>8</v>
      </c>
      <c r="F688" s="274">
        <v>1992</v>
      </c>
      <c r="G688" s="277">
        <v>220</v>
      </c>
      <c r="H688" s="277">
        <v>11202.54</v>
      </c>
      <c r="I688" s="277">
        <f>INDEX(HWI!$F$6:$I$131,MATCH(F688,HWI!$A$6:$A$131,0),MATCH(D688,HWI!$F$5:$I$5,0))</f>
        <v>5.5479674796747966</v>
      </c>
      <c r="J688" s="277">
        <f t="shared" si="20"/>
        <v>62151.327609756103</v>
      </c>
      <c r="L688" s="277">
        <f t="shared" si="21"/>
        <v>282.50603458980049</v>
      </c>
    </row>
    <row r="689" spans="1:12" x14ac:dyDescent="0.25">
      <c r="A689" s="274" t="s">
        <v>587</v>
      </c>
      <c r="B689" s="274" t="s">
        <v>588</v>
      </c>
      <c r="C689" s="274" t="s">
        <v>589</v>
      </c>
      <c r="D689" s="274" t="s">
        <v>603</v>
      </c>
      <c r="E689" s="274">
        <v>8</v>
      </c>
      <c r="F689" s="274">
        <v>1993</v>
      </c>
      <c r="G689" s="277">
        <v>687</v>
      </c>
      <c r="H689" s="277">
        <v>46118.400000000001</v>
      </c>
      <c r="I689" s="277">
        <f>INDEX(HWI!$F$6:$I$131,MATCH(F689,HWI!$A$6:$A$131,0),MATCH(D689,HWI!$F$5:$I$5,0))</f>
        <v>5.3774625689519304</v>
      </c>
      <c r="J689" s="277">
        <f t="shared" si="20"/>
        <v>247999.96973995271</v>
      </c>
      <c r="L689" s="277">
        <f t="shared" si="21"/>
        <v>360.989766724822</v>
      </c>
    </row>
    <row r="690" spans="1:12" x14ac:dyDescent="0.25">
      <c r="A690" s="274" t="s">
        <v>587</v>
      </c>
      <c r="B690" s="274" t="s">
        <v>588</v>
      </c>
      <c r="C690" s="274" t="s">
        <v>589</v>
      </c>
      <c r="D690" s="274" t="s">
        <v>603</v>
      </c>
      <c r="E690" s="274">
        <v>8</v>
      </c>
      <c r="F690" s="274">
        <v>1994</v>
      </c>
      <c r="G690" s="277">
        <v>6838</v>
      </c>
      <c r="H690" s="277">
        <v>265458.95</v>
      </c>
      <c r="I690" s="277">
        <f>INDEX(HWI!$F$6:$I$131,MATCH(F690,HWI!$A$6:$A$131,0),MATCH(D690,HWI!$F$5:$I$5,0))</f>
        <v>5.0623145400593472</v>
      </c>
      <c r="J690" s="277">
        <f t="shared" si="20"/>
        <v>1343836.7023738874</v>
      </c>
      <c r="L690" s="277">
        <f t="shared" si="21"/>
        <v>196.5248175451722</v>
      </c>
    </row>
    <row r="691" spans="1:12" x14ac:dyDescent="0.25">
      <c r="A691" s="274" t="s">
        <v>587</v>
      </c>
      <c r="B691" s="274" t="s">
        <v>588</v>
      </c>
      <c r="C691" s="274" t="s">
        <v>589</v>
      </c>
      <c r="D691" s="274" t="s">
        <v>603</v>
      </c>
      <c r="E691" s="274">
        <v>8</v>
      </c>
      <c r="F691" s="274">
        <v>1996</v>
      </c>
      <c r="G691" s="277">
        <v>1596</v>
      </c>
      <c r="H691" s="277">
        <v>102158.17</v>
      </c>
      <c r="I691" s="277">
        <f>INDEX(HWI!$F$6:$I$131,MATCH(F691,HWI!$A$6:$A$131,0),MATCH(D691,HWI!$F$5:$I$5,0))</f>
        <v>4.8847530422333572</v>
      </c>
      <c r="J691" s="277">
        <f t="shared" si="20"/>
        <v>499017.43169649248</v>
      </c>
      <c r="L691" s="277">
        <f t="shared" si="21"/>
        <v>312.66756371960679</v>
      </c>
    </row>
    <row r="692" spans="1:12" x14ac:dyDescent="0.25">
      <c r="A692" s="274" t="s">
        <v>587</v>
      </c>
      <c r="B692" s="274" t="s">
        <v>588</v>
      </c>
      <c r="C692" s="274" t="s">
        <v>589</v>
      </c>
      <c r="D692" s="274" t="s">
        <v>603</v>
      </c>
      <c r="E692" s="274">
        <v>8</v>
      </c>
      <c r="F692" s="274">
        <v>1997</v>
      </c>
      <c r="G692" s="277">
        <v>1105</v>
      </c>
      <c r="H692" s="277">
        <v>67724.930000000008</v>
      </c>
      <c r="I692" s="277">
        <f>INDEX(HWI!$F$6:$I$131,MATCH(F692,HWI!$A$6:$A$131,0),MATCH(D692,HWI!$F$5:$I$5,0))</f>
        <v>4.7454798331015295</v>
      </c>
      <c r="J692" s="277">
        <f t="shared" si="20"/>
        <v>321387.2895132128</v>
      </c>
      <c r="L692" s="277">
        <f t="shared" si="21"/>
        <v>290.84822580381251</v>
      </c>
    </row>
    <row r="693" spans="1:12" x14ac:dyDescent="0.25">
      <c r="A693" s="274" t="s">
        <v>587</v>
      </c>
      <c r="B693" s="274" t="s">
        <v>588</v>
      </c>
      <c r="C693" s="274" t="s">
        <v>589</v>
      </c>
      <c r="D693" s="274" t="s">
        <v>603</v>
      </c>
      <c r="E693" s="274">
        <v>8</v>
      </c>
      <c r="F693" s="274">
        <v>1998</v>
      </c>
      <c r="G693" s="277">
        <v>790</v>
      </c>
      <c r="H693" s="277">
        <v>31282.91</v>
      </c>
      <c r="I693" s="277">
        <f>INDEX(HWI!$F$6:$I$131,MATCH(F693,HWI!$A$6:$A$131,0),MATCH(D693,HWI!$F$5:$I$5,0))</f>
        <v>4.6580204778156995</v>
      </c>
      <c r="J693" s="277">
        <f t="shared" si="20"/>
        <v>145716.43538566554</v>
      </c>
      <c r="L693" s="277">
        <f t="shared" si="21"/>
        <v>184.45118403248802</v>
      </c>
    </row>
    <row r="694" spans="1:12" x14ac:dyDescent="0.25">
      <c r="A694" s="274" t="s">
        <v>587</v>
      </c>
      <c r="B694" s="274" t="s">
        <v>588</v>
      </c>
      <c r="C694" s="274" t="s">
        <v>589</v>
      </c>
      <c r="D694" s="274" t="s">
        <v>603</v>
      </c>
      <c r="E694" s="274">
        <v>8</v>
      </c>
      <c r="F694" s="274">
        <v>1999</v>
      </c>
      <c r="G694" s="277">
        <v>107</v>
      </c>
      <c r="H694" s="277">
        <v>4833.05</v>
      </c>
      <c r="I694" s="277">
        <f>INDEX(HWI!$F$6:$I$131,MATCH(F694,HWI!$A$6:$A$131,0),MATCH(D694,HWI!$F$5:$I$5,0))</f>
        <v>4.5251989389920428</v>
      </c>
      <c r="J694" s="277">
        <f t="shared" si="20"/>
        <v>21870.512732095493</v>
      </c>
      <c r="L694" s="277">
        <f t="shared" si="21"/>
        <v>204.3973152532289</v>
      </c>
    </row>
    <row r="695" spans="1:12" x14ac:dyDescent="0.25">
      <c r="A695" s="274" t="s">
        <v>587</v>
      </c>
      <c r="B695" s="274" t="s">
        <v>588</v>
      </c>
      <c r="C695" s="274" t="s">
        <v>589</v>
      </c>
      <c r="D695" s="274" t="s">
        <v>603</v>
      </c>
      <c r="E695" s="274">
        <v>8</v>
      </c>
      <c r="F695" s="274">
        <v>2001</v>
      </c>
      <c r="G695" s="277">
        <v>8</v>
      </c>
      <c r="H695" s="277">
        <v>300.64</v>
      </c>
      <c r="I695" s="277">
        <f>INDEX(HWI!$F$6:$I$131,MATCH(F695,HWI!$A$6:$A$131,0),MATCH(D695,HWI!$F$5:$I$5,0))</f>
        <v>4.217552533992583</v>
      </c>
      <c r="J695" s="277">
        <f t="shared" si="20"/>
        <v>1267.96499381953</v>
      </c>
      <c r="L695" s="277">
        <f t="shared" si="21"/>
        <v>158.49562422744125</v>
      </c>
    </row>
    <row r="696" spans="1:12" x14ac:dyDescent="0.25">
      <c r="A696" s="274" t="s">
        <v>587</v>
      </c>
      <c r="B696" s="274" t="s">
        <v>588</v>
      </c>
      <c r="C696" s="274" t="s">
        <v>589</v>
      </c>
      <c r="D696" s="274" t="s">
        <v>603</v>
      </c>
      <c r="E696" s="274">
        <v>8</v>
      </c>
      <c r="F696" s="274">
        <v>2002</v>
      </c>
      <c r="G696" s="277">
        <v>2379</v>
      </c>
      <c r="H696" s="277">
        <v>136204.07</v>
      </c>
      <c r="I696" s="277">
        <f>INDEX(HWI!$F$6:$I$131,MATCH(F696,HWI!$A$6:$A$131,0),MATCH(D696,HWI!$F$5:$I$5,0))</f>
        <v>4.1508515815085154</v>
      </c>
      <c r="J696" s="277">
        <f t="shared" si="20"/>
        <v>565362.87936739658</v>
      </c>
      <c r="L696" s="277">
        <f t="shared" si="21"/>
        <v>237.64728010399185</v>
      </c>
    </row>
    <row r="697" spans="1:12" x14ac:dyDescent="0.25">
      <c r="A697" s="274" t="s">
        <v>587</v>
      </c>
      <c r="B697" s="274" t="s">
        <v>588</v>
      </c>
      <c r="C697" s="274" t="s">
        <v>589</v>
      </c>
      <c r="D697" s="274" t="s">
        <v>603</v>
      </c>
      <c r="E697" s="274">
        <v>8</v>
      </c>
      <c r="F697" s="274">
        <v>2007</v>
      </c>
      <c r="G697" s="277">
        <v>1181</v>
      </c>
      <c r="H697" s="277">
        <v>94438.39</v>
      </c>
      <c r="I697" s="277">
        <f>INDEX(HWI!$F$6:$I$131,MATCH(F697,HWI!$A$6:$A$131,0),MATCH(D697,HWI!$F$5:$I$5,0))</f>
        <v>2.7758205436989973</v>
      </c>
      <c r="J697" s="277">
        <f t="shared" si="20"/>
        <v>262144.02307585796</v>
      </c>
      <c r="L697" s="277">
        <f t="shared" si="21"/>
        <v>221.96784341732257</v>
      </c>
    </row>
    <row r="698" spans="1:12" x14ac:dyDescent="0.25">
      <c r="A698" s="274" t="s">
        <v>587</v>
      </c>
      <c r="B698" s="274" t="s">
        <v>588</v>
      </c>
      <c r="C698" s="274" t="s">
        <v>589</v>
      </c>
      <c r="D698" s="274" t="s">
        <v>603</v>
      </c>
      <c r="E698" s="274">
        <v>8</v>
      </c>
      <c r="F698" s="274">
        <v>2009</v>
      </c>
      <c r="G698" s="277">
        <v>10</v>
      </c>
      <c r="H698" s="277">
        <v>2847.06</v>
      </c>
      <c r="I698" s="277">
        <f>INDEX(HWI!$F$6:$I$131,MATCH(F698,HWI!$A$6:$A$131,0),MATCH(D698,HWI!$F$5:$I$5,0))</f>
        <v>2.4671005061460591</v>
      </c>
      <c r="J698" s="277">
        <f t="shared" si="20"/>
        <v>7023.9831670281992</v>
      </c>
      <c r="L698" s="277">
        <f t="shared" si="21"/>
        <v>702.3983167028199</v>
      </c>
    </row>
    <row r="699" spans="1:12" x14ac:dyDescent="0.25">
      <c r="A699" s="274" t="s">
        <v>587</v>
      </c>
      <c r="B699" s="274" t="s">
        <v>588</v>
      </c>
      <c r="C699" s="274" t="s">
        <v>589</v>
      </c>
      <c r="D699" s="274" t="s">
        <v>603</v>
      </c>
      <c r="E699" s="274">
        <v>8</v>
      </c>
      <c r="F699" s="274">
        <v>2010</v>
      </c>
      <c r="G699" s="277">
        <v>510</v>
      </c>
      <c r="H699" s="277">
        <v>109205.34</v>
      </c>
      <c r="I699" s="277">
        <f>INDEX(HWI!$F$6:$I$131,MATCH(F699,HWI!$A$6:$A$131,0),MATCH(D699,HWI!$F$5:$I$5,0))</f>
        <v>2.375217542638357</v>
      </c>
      <c r="J699" s="277">
        <f t="shared" si="20"/>
        <v>259386.43931778628</v>
      </c>
      <c r="L699" s="277">
        <f t="shared" si="21"/>
        <v>508.60086140742408</v>
      </c>
    </row>
    <row r="700" spans="1:12" x14ac:dyDescent="0.25">
      <c r="A700" s="274" t="s">
        <v>587</v>
      </c>
      <c r="B700" s="274" t="s">
        <v>588</v>
      </c>
      <c r="C700" s="274" t="s">
        <v>589</v>
      </c>
      <c r="D700" s="274" t="s">
        <v>603</v>
      </c>
      <c r="E700" s="274">
        <v>8</v>
      </c>
      <c r="F700" s="274">
        <v>2011</v>
      </c>
      <c r="G700" s="277">
        <v>548</v>
      </c>
      <c r="H700" s="277">
        <v>109586.40000000001</v>
      </c>
      <c r="I700" s="277">
        <f>INDEX(HWI!$F$6:$I$131,MATCH(F700,HWI!$A$6:$A$131,0),MATCH(D700,HWI!$F$5:$I$5,0))</f>
        <v>2.1499684940138626</v>
      </c>
      <c r="J700" s="277">
        <f t="shared" si="20"/>
        <v>235607.30737240077</v>
      </c>
      <c r="L700" s="277">
        <f t="shared" si="21"/>
        <v>429.94034192043938</v>
      </c>
    </row>
    <row r="701" spans="1:12" x14ac:dyDescent="0.25">
      <c r="A701" s="274" t="s">
        <v>587</v>
      </c>
      <c r="B701" s="274" t="s">
        <v>588</v>
      </c>
      <c r="C701" s="274" t="s">
        <v>589</v>
      </c>
      <c r="D701" s="274" t="s">
        <v>603</v>
      </c>
      <c r="E701" s="274">
        <v>8</v>
      </c>
      <c r="F701" s="274">
        <v>2012</v>
      </c>
      <c r="G701" s="277">
        <v>1892</v>
      </c>
      <c r="H701" s="277">
        <v>198730.74</v>
      </c>
      <c r="I701" s="277">
        <f>INDEX(HWI!$F$6:$I$131,MATCH(F701,HWI!$A$6:$A$131,0),MATCH(D701,HWI!$F$5:$I$5,0))</f>
        <v>1.9918272037361355</v>
      </c>
      <c r="J701" s="277">
        <f t="shared" si="20"/>
        <v>395837.29415061296</v>
      </c>
      <c r="L701" s="277">
        <f t="shared" si="21"/>
        <v>209.21632883224785</v>
      </c>
    </row>
    <row r="702" spans="1:12" x14ac:dyDescent="0.25">
      <c r="A702" s="274" t="s">
        <v>587</v>
      </c>
      <c r="B702" s="274" t="s">
        <v>588</v>
      </c>
      <c r="C702" s="274" t="s">
        <v>589</v>
      </c>
      <c r="D702" s="274" t="s">
        <v>603</v>
      </c>
      <c r="E702" s="274">
        <v>8</v>
      </c>
      <c r="F702" s="274">
        <v>2015</v>
      </c>
      <c r="G702" s="277">
        <v>4</v>
      </c>
      <c r="H702" s="277">
        <v>1682.89</v>
      </c>
      <c r="I702" s="277">
        <f>INDEX(HWI!$F$6:$I$131,MATCH(F702,HWI!$A$6:$A$131,0),MATCH(D702,HWI!$F$5:$I$5,0))</f>
        <v>2.0455635491606716</v>
      </c>
      <c r="J702" s="277">
        <f t="shared" si="20"/>
        <v>3442.4584412470031</v>
      </c>
      <c r="L702" s="277">
        <f t="shared" si="21"/>
        <v>860.61461031175077</v>
      </c>
    </row>
    <row r="703" spans="1:12" x14ac:dyDescent="0.25">
      <c r="A703" s="274" t="s">
        <v>587</v>
      </c>
      <c r="B703" s="274" t="s">
        <v>588</v>
      </c>
      <c r="C703" s="274" t="s">
        <v>589</v>
      </c>
      <c r="D703" s="274" t="s">
        <v>603</v>
      </c>
      <c r="E703" s="274">
        <v>8</v>
      </c>
      <c r="F703" s="274">
        <v>2017</v>
      </c>
      <c r="G703" s="277">
        <v>120</v>
      </c>
      <c r="H703" s="277">
        <v>136148.6</v>
      </c>
      <c r="I703" s="277">
        <f>INDEX(HWI!$F$6:$I$131,MATCH(F703,HWI!$A$6:$A$131,0),MATCH(D703,HWI!$F$5:$I$5,0))</f>
        <v>1.9620471535365152</v>
      </c>
      <c r="J703" s="277">
        <f t="shared" si="20"/>
        <v>267129.97308798158</v>
      </c>
      <c r="L703" s="277">
        <f t="shared" si="21"/>
        <v>2226.0831090665133</v>
      </c>
    </row>
    <row r="704" spans="1:12" x14ac:dyDescent="0.25">
      <c r="A704" s="274" t="s">
        <v>587</v>
      </c>
      <c r="B704" s="274" t="s">
        <v>588</v>
      </c>
      <c r="C704" s="274" t="s">
        <v>589</v>
      </c>
      <c r="D704" s="274" t="s">
        <v>603</v>
      </c>
      <c r="E704" s="274">
        <v>8</v>
      </c>
      <c r="F704" s="274">
        <v>2023</v>
      </c>
      <c r="G704" s="277">
        <v>8</v>
      </c>
      <c r="H704" s="277">
        <v>980.45</v>
      </c>
      <c r="I704" s="277">
        <f>INDEX(HWI!$F$6:$I$131,MATCH(F704,HWI!$A$6:$A$131,0),MATCH(D704,HWI!$F$5:$I$5,0))</f>
        <v>1.045503294009499</v>
      </c>
      <c r="J704" s="277">
        <f t="shared" si="20"/>
        <v>1025.0637046116133</v>
      </c>
      <c r="L704" s="277">
        <f t="shared" si="21"/>
        <v>128.13296307645166</v>
      </c>
    </row>
    <row r="705" spans="1:12" x14ac:dyDescent="0.25">
      <c r="A705" s="274" t="s">
        <v>587</v>
      </c>
      <c r="B705" s="274" t="s">
        <v>588</v>
      </c>
      <c r="C705" s="274" t="s">
        <v>604</v>
      </c>
      <c r="D705" s="274" t="s">
        <v>605</v>
      </c>
      <c r="E705" s="274">
        <v>8</v>
      </c>
      <c r="F705" s="274">
        <v>2023</v>
      </c>
      <c r="G705" s="277">
        <v>2280</v>
      </c>
      <c r="H705" s="277">
        <v>371370.91000000003</v>
      </c>
      <c r="I705" s="277" t="e">
        <f>INDEX(HWI!$F$6:$I$131,MATCH(F705,HWI!$A$6:$A$131,0),MATCH(D705,HWI!$F$5:$I$5,0))</f>
        <v>#N/A</v>
      </c>
      <c r="J705" s="277" t="e">
        <f t="shared" si="20"/>
        <v>#N/A</v>
      </c>
      <c r="L705" s="277" t="e">
        <f t="shared" si="21"/>
        <v>#N/A</v>
      </c>
    </row>
    <row r="706" spans="1:12" x14ac:dyDescent="0.25">
      <c r="A706" s="274" t="s">
        <v>587</v>
      </c>
      <c r="B706" s="274" t="s">
        <v>588</v>
      </c>
      <c r="C706" s="274" t="s">
        <v>604</v>
      </c>
      <c r="D706" s="274" t="s">
        <v>590</v>
      </c>
      <c r="E706" s="274">
        <v>10</v>
      </c>
      <c r="F706" s="274">
        <v>2014</v>
      </c>
      <c r="G706" s="277">
        <v>384</v>
      </c>
      <c r="H706" s="277">
        <v>1650.47</v>
      </c>
      <c r="I706" s="277">
        <f>INDEX(HWI!$F$6:$I$131,MATCH(F706,HWI!$A$6:$A$131,0),MATCH(D706,HWI!$F$5:$I$5,0))</f>
        <v>1.4768392370572208</v>
      </c>
      <c r="J706" s="277">
        <f t="shared" ref="J706:J769" si="22">I706*H706</f>
        <v>2437.4788555858313</v>
      </c>
      <c r="L706" s="277">
        <f t="shared" ref="L706:L769" si="23">J706/G706</f>
        <v>6.3476011864214357</v>
      </c>
    </row>
    <row r="707" spans="1:12" x14ac:dyDescent="0.25">
      <c r="A707" s="274" t="s">
        <v>587</v>
      </c>
      <c r="B707" s="274" t="s">
        <v>588</v>
      </c>
      <c r="C707" s="274" t="s">
        <v>604</v>
      </c>
      <c r="D707" s="274" t="s">
        <v>590</v>
      </c>
      <c r="E707" s="274">
        <v>12</v>
      </c>
      <c r="F707" s="274">
        <v>2014</v>
      </c>
      <c r="G707" s="277">
        <v>1191</v>
      </c>
      <c r="H707" s="277">
        <v>433000.24</v>
      </c>
      <c r="I707" s="277">
        <f>INDEX(HWI!$F$6:$I$131,MATCH(F707,HWI!$A$6:$A$131,0),MATCH(D707,HWI!$F$5:$I$5,0))</f>
        <v>1.4768392370572208</v>
      </c>
      <c r="J707" s="277">
        <f t="shared" si="22"/>
        <v>639471.74408719351</v>
      </c>
      <c r="L707" s="277">
        <f t="shared" si="23"/>
        <v>536.92002022434383</v>
      </c>
    </row>
    <row r="708" spans="1:12" x14ac:dyDescent="0.25">
      <c r="A708" s="274" t="s">
        <v>587</v>
      </c>
      <c r="B708" s="274" t="s">
        <v>588</v>
      </c>
      <c r="C708" s="274" t="s">
        <v>604</v>
      </c>
      <c r="D708" s="274" t="s">
        <v>590</v>
      </c>
      <c r="E708" s="274">
        <v>12</v>
      </c>
      <c r="F708" s="274">
        <v>2017</v>
      </c>
      <c r="G708" s="277">
        <v>12</v>
      </c>
      <c r="H708" s="277">
        <v>4138.28</v>
      </c>
      <c r="I708" s="277">
        <f>INDEX(HWI!$F$6:$I$131,MATCH(F708,HWI!$A$6:$A$131,0),MATCH(D708,HWI!$F$5:$I$5,0))</f>
        <v>1.4145280556763811</v>
      </c>
      <c r="J708" s="277">
        <f t="shared" si="22"/>
        <v>5853.713162244454</v>
      </c>
      <c r="L708" s="277">
        <f t="shared" si="23"/>
        <v>487.80943018703783</v>
      </c>
    </row>
    <row r="709" spans="1:12" x14ac:dyDescent="0.25">
      <c r="A709" s="274" t="s">
        <v>587</v>
      </c>
      <c r="B709" s="274" t="s">
        <v>588</v>
      </c>
      <c r="C709" s="274" t="s">
        <v>604</v>
      </c>
      <c r="D709" s="274" t="s">
        <v>590</v>
      </c>
      <c r="E709" s="274">
        <v>12</v>
      </c>
      <c r="F709" s="274">
        <v>2019</v>
      </c>
      <c r="G709" s="277">
        <v>9286</v>
      </c>
      <c r="H709" s="277">
        <v>1099501.69</v>
      </c>
      <c r="I709" s="277">
        <f>INDEX(HWI!$F$6:$I$131,MATCH(F709,HWI!$A$6:$A$131,0),MATCH(D709,HWI!$F$5:$I$5,0))</f>
        <v>1.3488179178763999</v>
      </c>
      <c r="J709" s="277">
        <f t="shared" si="22"/>
        <v>1483027.5802073828</v>
      </c>
      <c r="L709" s="277">
        <f t="shared" si="23"/>
        <v>159.70574846084241</v>
      </c>
    </row>
    <row r="710" spans="1:12" x14ac:dyDescent="0.25">
      <c r="A710" s="274" t="s">
        <v>587</v>
      </c>
      <c r="B710" s="274" t="s">
        <v>588</v>
      </c>
      <c r="C710" s="274" t="s">
        <v>604</v>
      </c>
      <c r="D710" s="274" t="s">
        <v>590</v>
      </c>
      <c r="E710" s="274">
        <v>12</v>
      </c>
      <c r="F710" s="274">
        <v>2020</v>
      </c>
      <c r="G710" s="277">
        <v>4923</v>
      </c>
      <c r="H710" s="277">
        <v>356429.57</v>
      </c>
      <c r="I710" s="277">
        <f>INDEX(HWI!$F$6:$I$131,MATCH(F710,HWI!$A$6:$A$131,0),MATCH(D710,HWI!$F$5:$I$5,0))</f>
        <v>1.3102336825141014</v>
      </c>
      <c r="J710" s="277">
        <f t="shared" si="22"/>
        <v>467006.02805801772</v>
      </c>
      <c r="L710" s="277">
        <f t="shared" si="23"/>
        <v>94.862081669310939</v>
      </c>
    </row>
    <row r="711" spans="1:12" x14ac:dyDescent="0.25">
      <c r="A711" s="274" t="s">
        <v>587</v>
      </c>
      <c r="B711" s="274" t="s">
        <v>588</v>
      </c>
      <c r="C711" s="274" t="s">
        <v>604</v>
      </c>
      <c r="D711" s="274" t="s">
        <v>590</v>
      </c>
      <c r="E711" s="274">
        <v>12</v>
      </c>
      <c r="F711" s="274">
        <v>2021</v>
      </c>
      <c r="G711" s="277">
        <v>3774</v>
      </c>
      <c r="H711" s="277">
        <v>66197.13</v>
      </c>
      <c r="I711" s="277">
        <f>INDEX(HWI!$F$6:$I$131,MATCH(F711,HWI!$A$6:$A$131,0),MATCH(D711,HWI!$F$5:$I$5,0))</f>
        <v>1.2445464982778416</v>
      </c>
      <c r="J711" s="277">
        <f t="shared" si="22"/>
        <v>82385.406337543056</v>
      </c>
      <c r="L711" s="277">
        <f t="shared" si="23"/>
        <v>21.829731408993922</v>
      </c>
    </row>
    <row r="712" spans="1:12" x14ac:dyDescent="0.25">
      <c r="A712" s="274" t="s">
        <v>587</v>
      </c>
      <c r="B712" s="274" t="s">
        <v>588</v>
      </c>
      <c r="C712" s="274" t="s">
        <v>604</v>
      </c>
      <c r="D712" s="274" t="s">
        <v>590</v>
      </c>
      <c r="E712" s="274">
        <v>12</v>
      </c>
      <c r="F712" s="274">
        <v>2023</v>
      </c>
      <c r="G712" s="277">
        <v>10</v>
      </c>
      <c r="H712" s="277">
        <v>44078.450000000004</v>
      </c>
      <c r="I712" s="277">
        <f>INDEX(HWI!$F$6:$I$131,MATCH(F712,HWI!$A$6:$A$131,0),MATCH(D712,HWI!$F$5:$I$5,0))</f>
        <v>1.069033530571992</v>
      </c>
      <c r="J712" s="277">
        <f t="shared" si="22"/>
        <v>47121.341025641028</v>
      </c>
      <c r="L712" s="277">
        <f t="shared" si="23"/>
        <v>4712.1341025641032</v>
      </c>
    </row>
    <row r="713" spans="1:12" x14ac:dyDescent="0.25">
      <c r="A713" s="274" t="s">
        <v>587</v>
      </c>
      <c r="B713" s="274" t="s">
        <v>588</v>
      </c>
      <c r="C713" s="274" t="s">
        <v>604</v>
      </c>
      <c r="D713" s="274" t="s">
        <v>590</v>
      </c>
      <c r="E713" s="274">
        <v>12</v>
      </c>
      <c r="F713" s="274">
        <v>2024</v>
      </c>
      <c r="G713" s="277">
        <v>3676</v>
      </c>
      <c r="H713" s="277">
        <v>618427.44999999995</v>
      </c>
      <c r="I713" s="277">
        <f>INDEX(HWI!$F$6:$I$131,MATCH(F713,HWI!$A$6:$A$131,0),MATCH(D713,HWI!$F$5:$I$5,0))</f>
        <v>1.0330368487928843</v>
      </c>
      <c r="J713" s="277">
        <f t="shared" si="22"/>
        <v>638858.34415501892</v>
      </c>
      <c r="L713" s="277">
        <f t="shared" si="23"/>
        <v>173.79171494967869</v>
      </c>
    </row>
    <row r="714" spans="1:12" x14ac:dyDescent="0.25">
      <c r="A714" s="274" t="s">
        <v>587</v>
      </c>
      <c r="B714" s="274" t="s">
        <v>588</v>
      </c>
      <c r="C714" s="274" t="s">
        <v>604</v>
      </c>
      <c r="D714" s="274" t="s">
        <v>590</v>
      </c>
      <c r="E714" s="274">
        <v>2</v>
      </c>
      <c r="F714" s="274">
        <v>2013</v>
      </c>
      <c r="G714" s="277">
        <v>14645</v>
      </c>
      <c r="H714" s="277">
        <v>609450.32000000007</v>
      </c>
      <c r="I714" s="277">
        <f>INDEX(HWI!$F$6:$I$131,MATCH(F714,HWI!$A$6:$A$131,0),MATCH(D714,HWI!$F$5:$I$5,0))</f>
        <v>1.4931129476584022</v>
      </c>
      <c r="J714" s="277">
        <f t="shared" si="22"/>
        <v>909978.16374655662</v>
      </c>
      <c r="L714" s="277">
        <f t="shared" si="23"/>
        <v>62.135757169447359</v>
      </c>
    </row>
    <row r="715" spans="1:12" x14ac:dyDescent="0.25">
      <c r="A715" s="274" t="s">
        <v>587</v>
      </c>
      <c r="B715" s="274" t="s">
        <v>588</v>
      </c>
      <c r="C715" s="274" t="s">
        <v>604</v>
      </c>
      <c r="D715" s="274" t="s">
        <v>590</v>
      </c>
      <c r="E715" s="274">
        <v>2</v>
      </c>
      <c r="F715" s="274">
        <v>2014</v>
      </c>
      <c r="G715" s="277">
        <v>8238</v>
      </c>
      <c r="H715" s="277">
        <v>65359.47</v>
      </c>
      <c r="I715" s="277">
        <f>INDEX(HWI!$F$6:$I$131,MATCH(F715,HWI!$A$6:$A$131,0),MATCH(D715,HWI!$F$5:$I$5,0))</f>
        <v>1.4768392370572208</v>
      </c>
      <c r="J715" s="277">
        <f t="shared" si="22"/>
        <v>96525.429809264315</v>
      </c>
      <c r="L715" s="277">
        <f t="shared" si="23"/>
        <v>11.717095145577121</v>
      </c>
    </row>
    <row r="716" spans="1:12" x14ac:dyDescent="0.25">
      <c r="A716" s="274" t="s">
        <v>587</v>
      </c>
      <c r="B716" s="274" t="s">
        <v>588</v>
      </c>
      <c r="C716" s="274" t="s">
        <v>604</v>
      </c>
      <c r="D716" s="274" t="s">
        <v>590</v>
      </c>
      <c r="E716" s="274">
        <v>2</v>
      </c>
      <c r="F716" s="274">
        <v>2015</v>
      </c>
      <c r="G716" s="277">
        <v>7011</v>
      </c>
      <c r="H716" s="277">
        <v>160358.63</v>
      </c>
      <c r="I716" s="277">
        <f>INDEX(HWI!$F$6:$I$131,MATCH(F716,HWI!$A$6:$A$131,0),MATCH(D716,HWI!$F$5:$I$5,0))</f>
        <v>1.4550335570469799</v>
      </c>
      <c r="J716" s="277">
        <f t="shared" si="22"/>
        <v>233327.18781208055</v>
      </c>
      <c r="L716" s="277">
        <f t="shared" si="23"/>
        <v>33.280158010566332</v>
      </c>
    </row>
    <row r="717" spans="1:12" x14ac:dyDescent="0.25">
      <c r="A717" s="274" t="s">
        <v>587</v>
      </c>
      <c r="B717" s="274" t="s">
        <v>588</v>
      </c>
      <c r="C717" s="274" t="s">
        <v>604</v>
      </c>
      <c r="D717" s="274" t="s">
        <v>590</v>
      </c>
      <c r="E717" s="274">
        <v>2</v>
      </c>
      <c r="F717" s="274">
        <v>2016</v>
      </c>
      <c r="G717" s="277">
        <v>86569</v>
      </c>
      <c r="H717" s="277">
        <v>1080441.26</v>
      </c>
      <c r="I717" s="277">
        <f>INDEX(HWI!$F$6:$I$131,MATCH(F717,HWI!$A$6:$A$131,0),MATCH(D717,HWI!$F$5:$I$5,0))</f>
        <v>1.4351279788172993</v>
      </c>
      <c r="J717" s="277">
        <f t="shared" si="22"/>
        <v>1550571.4816946161</v>
      </c>
      <c r="L717" s="277">
        <f t="shared" si="23"/>
        <v>17.911394167595976</v>
      </c>
    </row>
    <row r="718" spans="1:12" x14ac:dyDescent="0.25">
      <c r="A718" s="274" t="s">
        <v>587</v>
      </c>
      <c r="B718" s="274" t="s">
        <v>588</v>
      </c>
      <c r="C718" s="274" t="s">
        <v>604</v>
      </c>
      <c r="D718" s="274" t="s">
        <v>590</v>
      </c>
      <c r="E718" s="274">
        <v>2</v>
      </c>
      <c r="F718" s="274">
        <v>2017</v>
      </c>
      <c r="G718" s="277">
        <v>139531</v>
      </c>
      <c r="H718" s="277">
        <v>3081065.4</v>
      </c>
      <c r="I718" s="277">
        <f>INDEX(HWI!$F$6:$I$131,MATCH(F718,HWI!$A$6:$A$131,0),MATCH(D718,HWI!$F$5:$I$5,0))</f>
        <v>1.4145280556763811</v>
      </c>
      <c r="J718" s="277">
        <f t="shared" si="22"/>
        <v>4358253.4496737709</v>
      </c>
      <c r="L718" s="277">
        <f t="shared" si="23"/>
        <v>31.235019097360233</v>
      </c>
    </row>
    <row r="719" spans="1:12" x14ac:dyDescent="0.25">
      <c r="A719" s="274" t="s">
        <v>587</v>
      </c>
      <c r="B719" s="274" t="s">
        <v>588</v>
      </c>
      <c r="C719" s="274" t="s">
        <v>604</v>
      </c>
      <c r="D719" s="274" t="s">
        <v>590</v>
      </c>
      <c r="E719" s="274">
        <v>2</v>
      </c>
      <c r="F719" s="274">
        <v>2018</v>
      </c>
      <c r="G719" s="277">
        <v>19659</v>
      </c>
      <c r="H719" s="277">
        <v>1430357.03</v>
      </c>
      <c r="I719" s="277">
        <f>INDEX(HWI!$F$6:$I$131,MATCH(F719,HWI!$A$6:$A$131,0),MATCH(D719,HWI!$F$5:$I$5,0))</f>
        <v>1.3921232876712328</v>
      </c>
      <c r="J719" s="277">
        <f t="shared" si="22"/>
        <v>1991233.3311472603</v>
      </c>
      <c r="L719" s="277">
        <f t="shared" si="23"/>
        <v>101.28863783240553</v>
      </c>
    </row>
    <row r="720" spans="1:12" x14ac:dyDescent="0.25">
      <c r="A720" s="274" t="s">
        <v>587</v>
      </c>
      <c r="B720" s="274" t="s">
        <v>588</v>
      </c>
      <c r="C720" s="274" t="s">
        <v>604</v>
      </c>
      <c r="D720" s="274" t="s">
        <v>590</v>
      </c>
      <c r="E720" s="274">
        <v>2</v>
      </c>
      <c r="F720" s="274">
        <v>2019</v>
      </c>
      <c r="G720" s="277">
        <v>17749.5</v>
      </c>
      <c r="H720" s="277">
        <v>420669.74</v>
      </c>
      <c r="I720" s="277">
        <f>INDEX(HWI!$F$6:$I$131,MATCH(F720,HWI!$A$6:$A$131,0),MATCH(D720,HWI!$F$5:$I$5,0))</f>
        <v>1.3488179178763999</v>
      </c>
      <c r="J720" s="277">
        <f t="shared" si="22"/>
        <v>567406.88282040646</v>
      </c>
      <c r="L720" s="277">
        <f t="shared" si="23"/>
        <v>31.967485440176144</v>
      </c>
    </row>
    <row r="721" spans="1:12" x14ac:dyDescent="0.25">
      <c r="A721" s="274" t="s">
        <v>587</v>
      </c>
      <c r="B721" s="274" t="s">
        <v>588</v>
      </c>
      <c r="C721" s="274" t="s">
        <v>604</v>
      </c>
      <c r="D721" s="274" t="s">
        <v>590</v>
      </c>
      <c r="E721" s="274">
        <v>2</v>
      </c>
      <c r="F721" s="274">
        <v>2020</v>
      </c>
      <c r="G721" s="277">
        <v>4445.5</v>
      </c>
      <c r="H721" s="277">
        <v>255171.32</v>
      </c>
      <c r="I721" s="277">
        <f>INDEX(HWI!$F$6:$I$131,MATCH(F721,HWI!$A$6:$A$131,0),MATCH(D721,HWI!$F$5:$I$5,0))</f>
        <v>1.3102336825141014</v>
      </c>
      <c r="J721" s="277">
        <f t="shared" si="22"/>
        <v>334334.05827558419</v>
      </c>
      <c r="L721" s="277">
        <f t="shared" si="23"/>
        <v>75.207301377929184</v>
      </c>
    </row>
    <row r="722" spans="1:12" x14ac:dyDescent="0.25">
      <c r="A722" s="274" t="s">
        <v>587</v>
      </c>
      <c r="B722" s="274" t="s">
        <v>588</v>
      </c>
      <c r="C722" s="274" t="s">
        <v>604</v>
      </c>
      <c r="D722" s="274" t="s">
        <v>590</v>
      </c>
      <c r="E722" s="274">
        <v>2</v>
      </c>
      <c r="F722" s="274">
        <v>2021</v>
      </c>
      <c r="G722" s="277">
        <v>7758</v>
      </c>
      <c r="H722" s="277">
        <v>874002.75000000012</v>
      </c>
      <c r="I722" s="277">
        <f>INDEX(HWI!$F$6:$I$131,MATCH(F722,HWI!$A$6:$A$131,0),MATCH(D722,HWI!$F$5:$I$5,0))</f>
        <v>1.2445464982778416</v>
      </c>
      <c r="J722" s="277">
        <f t="shared" si="22"/>
        <v>1087737.061997704</v>
      </c>
      <c r="L722" s="277">
        <f t="shared" si="23"/>
        <v>140.20843799918845</v>
      </c>
    </row>
    <row r="723" spans="1:12" x14ac:dyDescent="0.25">
      <c r="A723" s="274" t="s">
        <v>587</v>
      </c>
      <c r="B723" s="274" t="s">
        <v>588</v>
      </c>
      <c r="C723" s="274" t="s">
        <v>604</v>
      </c>
      <c r="D723" s="274" t="s">
        <v>590</v>
      </c>
      <c r="E723" s="274">
        <v>2</v>
      </c>
      <c r="F723" s="274">
        <v>2022</v>
      </c>
      <c r="G723" s="277">
        <v>17306.400000000001</v>
      </c>
      <c r="H723" s="277">
        <v>1575507.63</v>
      </c>
      <c r="I723" s="277">
        <f>INDEX(HWI!$F$6:$I$131,MATCH(F723,HWI!$A$6:$A$131,0),MATCH(D723,HWI!$F$5:$I$5,0))</f>
        <v>1.1434599156118144</v>
      </c>
      <c r="J723" s="277">
        <f t="shared" si="22"/>
        <v>1801529.8216455695</v>
      </c>
      <c r="L723" s="277">
        <f t="shared" si="23"/>
        <v>104.09616220852224</v>
      </c>
    </row>
    <row r="724" spans="1:12" x14ac:dyDescent="0.25">
      <c r="A724" s="274" t="s">
        <v>587</v>
      </c>
      <c r="B724" s="274" t="s">
        <v>588</v>
      </c>
      <c r="C724" s="274" t="s">
        <v>604</v>
      </c>
      <c r="D724" s="274" t="s">
        <v>590</v>
      </c>
      <c r="E724" s="274">
        <v>2</v>
      </c>
      <c r="F724" s="274">
        <v>2023</v>
      </c>
      <c r="G724" s="277">
        <v>20301</v>
      </c>
      <c r="H724" s="277">
        <v>2543686.5000000005</v>
      </c>
      <c r="I724" s="277">
        <f>INDEX(HWI!$F$6:$I$131,MATCH(F724,HWI!$A$6:$A$131,0),MATCH(D724,HWI!$F$5:$I$5,0))</f>
        <v>1.069033530571992</v>
      </c>
      <c r="J724" s="277">
        <f t="shared" si="22"/>
        <v>2719286.1597633138</v>
      </c>
      <c r="L724" s="277">
        <f t="shared" si="23"/>
        <v>133.94838479697128</v>
      </c>
    </row>
    <row r="725" spans="1:12" x14ac:dyDescent="0.25">
      <c r="A725" s="274" t="s">
        <v>587</v>
      </c>
      <c r="B725" s="274" t="s">
        <v>588</v>
      </c>
      <c r="C725" s="274" t="s">
        <v>604</v>
      </c>
      <c r="D725" s="274" t="s">
        <v>590</v>
      </c>
      <c r="E725" s="274">
        <v>2</v>
      </c>
      <c r="F725" s="274">
        <v>2024</v>
      </c>
      <c r="G725" s="277">
        <v>18932</v>
      </c>
      <c r="H725" s="277">
        <v>2083757.3699999996</v>
      </c>
      <c r="I725" s="277">
        <f>INDEX(HWI!$F$6:$I$131,MATCH(F725,HWI!$A$6:$A$131,0),MATCH(D725,HWI!$F$5:$I$5,0))</f>
        <v>1.0330368487928843</v>
      </c>
      <c r="J725" s="277">
        <f t="shared" si="22"/>
        <v>2152598.1471537477</v>
      </c>
      <c r="L725" s="277">
        <f t="shared" si="23"/>
        <v>113.70157126313902</v>
      </c>
    </row>
    <row r="726" spans="1:12" x14ac:dyDescent="0.25">
      <c r="A726" s="274" t="s">
        <v>587</v>
      </c>
      <c r="B726" s="274" t="s">
        <v>588</v>
      </c>
      <c r="C726" s="274" t="s">
        <v>604</v>
      </c>
      <c r="D726" s="274" t="s">
        <v>590</v>
      </c>
      <c r="E726" s="274">
        <v>2</v>
      </c>
      <c r="F726" s="274">
        <v>2025</v>
      </c>
      <c r="G726" s="277">
        <v>738</v>
      </c>
      <c r="H726" s="277">
        <v>36927.909999999996</v>
      </c>
      <c r="I726" s="277">
        <f>INDEX(HWI!$F$6:$I$131,MATCH(F726,HWI!$A$6:$A$131,0),MATCH(D726,HWI!$F$5:$I$5,0))</f>
        <v>1</v>
      </c>
      <c r="J726" s="277">
        <f t="shared" si="22"/>
        <v>36927.909999999996</v>
      </c>
      <c r="L726" s="277">
        <f t="shared" si="23"/>
        <v>50.037818428184274</v>
      </c>
    </row>
    <row r="727" spans="1:12" x14ac:dyDescent="0.25">
      <c r="A727" s="274" t="s">
        <v>587</v>
      </c>
      <c r="B727" s="274" t="s">
        <v>588</v>
      </c>
      <c r="C727" s="274" t="s">
        <v>604</v>
      </c>
      <c r="D727" s="274" t="s">
        <v>590</v>
      </c>
      <c r="E727" s="274">
        <v>3</v>
      </c>
      <c r="F727" s="274">
        <v>2013</v>
      </c>
      <c r="G727" s="277">
        <v>1638</v>
      </c>
      <c r="H727" s="277">
        <v>66412.39</v>
      </c>
      <c r="I727" s="277">
        <f>INDEX(HWI!$F$6:$I$131,MATCH(F727,HWI!$A$6:$A$131,0),MATCH(D727,HWI!$F$5:$I$5,0))</f>
        <v>1.4931129476584022</v>
      </c>
      <c r="J727" s="277">
        <f t="shared" si="22"/>
        <v>99161.199393939387</v>
      </c>
      <c r="L727" s="277">
        <f t="shared" si="23"/>
        <v>60.537972767972761</v>
      </c>
    </row>
    <row r="728" spans="1:12" x14ac:dyDescent="0.25">
      <c r="A728" s="274" t="s">
        <v>587</v>
      </c>
      <c r="B728" s="274" t="s">
        <v>588</v>
      </c>
      <c r="C728" s="274" t="s">
        <v>604</v>
      </c>
      <c r="D728" s="274" t="s">
        <v>590</v>
      </c>
      <c r="E728" s="274">
        <v>3</v>
      </c>
      <c r="F728" s="274">
        <v>2014</v>
      </c>
      <c r="G728" s="277">
        <v>1116</v>
      </c>
      <c r="H728" s="277">
        <v>19004.810000000001</v>
      </c>
      <c r="I728" s="277">
        <f>INDEX(HWI!$F$6:$I$131,MATCH(F728,HWI!$A$6:$A$131,0),MATCH(D728,HWI!$F$5:$I$5,0))</f>
        <v>1.4768392370572208</v>
      </c>
      <c r="J728" s="277">
        <f t="shared" si="22"/>
        <v>28067.049100817443</v>
      </c>
      <c r="L728" s="277">
        <f t="shared" si="23"/>
        <v>25.14968557420918</v>
      </c>
    </row>
    <row r="729" spans="1:12" x14ac:dyDescent="0.25">
      <c r="A729" s="274" t="s">
        <v>587</v>
      </c>
      <c r="B729" s="274" t="s">
        <v>588</v>
      </c>
      <c r="C729" s="274" t="s">
        <v>604</v>
      </c>
      <c r="D729" s="274" t="s">
        <v>590</v>
      </c>
      <c r="E729" s="274">
        <v>3</v>
      </c>
      <c r="F729" s="274">
        <v>2015</v>
      </c>
      <c r="G729" s="277">
        <v>245</v>
      </c>
      <c r="H729" s="277">
        <v>8219.5</v>
      </c>
      <c r="I729" s="277">
        <f>INDEX(HWI!$F$6:$I$131,MATCH(F729,HWI!$A$6:$A$131,0),MATCH(D729,HWI!$F$5:$I$5,0))</f>
        <v>1.4550335570469799</v>
      </c>
      <c r="J729" s="277">
        <f t="shared" si="22"/>
        <v>11959.648322147652</v>
      </c>
      <c r="L729" s="277">
        <f t="shared" si="23"/>
        <v>48.814891110806741</v>
      </c>
    </row>
    <row r="730" spans="1:12" x14ac:dyDescent="0.25">
      <c r="A730" s="274" t="s">
        <v>587</v>
      </c>
      <c r="B730" s="274" t="s">
        <v>588</v>
      </c>
      <c r="C730" s="274" t="s">
        <v>604</v>
      </c>
      <c r="D730" s="274" t="s">
        <v>590</v>
      </c>
      <c r="E730" s="274">
        <v>3</v>
      </c>
      <c r="F730" s="274">
        <v>2016</v>
      </c>
      <c r="G730" s="277">
        <v>1612</v>
      </c>
      <c r="H730" s="277">
        <v>165538.25</v>
      </c>
      <c r="I730" s="277">
        <f>INDEX(HWI!$F$6:$I$131,MATCH(F730,HWI!$A$6:$A$131,0),MATCH(D730,HWI!$F$5:$I$5,0))</f>
        <v>1.4351279788172993</v>
      </c>
      <c r="J730" s="277">
        <f t="shared" si="22"/>
        <v>237568.5741394528</v>
      </c>
      <c r="L730" s="277">
        <f t="shared" si="23"/>
        <v>147.37504599221637</v>
      </c>
    </row>
    <row r="731" spans="1:12" x14ac:dyDescent="0.25">
      <c r="A731" s="274" t="s">
        <v>587</v>
      </c>
      <c r="B731" s="274" t="s">
        <v>588</v>
      </c>
      <c r="C731" s="274" t="s">
        <v>604</v>
      </c>
      <c r="D731" s="274" t="s">
        <v>590</v>
      </c>
      <c r="E731" s="274">
        <v>3</v>
      </c>
      <c r="F731" s="274">
        <v>2017</v>
      </c>
      <c r="G731" s="277">
        <v>145.33000000000001</v>
      </c>
      <c r="H731" s="277">
        <v>2924.4500000000003</v>
      </c>
      <c r="I731" s="277">
        <f>INDEX(HWI!$F$6:$I$131,MATCH(F731,HWI!$A$6:$A$131,0),MATCH(D731,HWI!$F$5:$I$5,0))</f>
        <v>1.4145280556763811</v>
      </c>
      <c r="J731" s="277">
        <f t="shared" si="22"/>
        <v>4136.7165724227934</v>
      </c>
      <c r="L731" s="277">
        <f t="shared" si="23"/>
        <v>28.464298991418104</v>
      </c>
    </row>
    <row r="732" spans="1:12" x14ac:dyDescent="0.25">
      <c r="A732" s="274" t="s">
        <v>587</v>
      </c>
      <c r="B732" s="274" t="s">
        <v>588</v>
      </c>
      <c r="C732" s="274" t="s">
        <v>604</v>
      </c>
      <c r="D732" s="274" t="s">
        <v>590</v>
      </c>
      <c r="E732" s="274">
        <v>3</v>
      </c>
      <c r="F732" s="274">
        <v>2018</v>
      </c>
      <c r="G732" s="277">
        <v>19675</v>
      </c>
      <c r="H732" s="277">
        <v>1693224.17</v>
      </c>
      <c r="I732" s="277">
        <f>INDEX(HWI!$F$6:$I$131,MATCH(F732,HWI!$A$6:$A$131,0),MATCH(D732,HWI!$F$5:$I$5,0))</f>
        <v>1.3921232876712328</v>
      </c>
      <c r="J732" s="277">
        <f t="shared" si="22"/>
        <v>2357176.7983047944</v>
      </c>
      <c r="L732" s="277">
        <f t="shared" si="23"/>
        <v>119.80568225183198</v>
      </c>
    </row>
    <row r="733" spans="1:12" x14ac:dyDescent="0.25">
      <c r="A733" s="274" t="s">
        <v>587</v>
      </c>
      <c r="B733" s="274" t="s">
        <v>588</v>
      </c>
      <c r="C733" s="274" t="s">
        <v>604</v>
      </c>
      <c r="D733" s="274" t="s">
        <v>590</v>
      </c>
      <c r="E733" s="274">
        <v>3</v>
      </c>
      <c r="F733" s="274">
        <v>2019</v>
      </c>
      <c r="G733" s="277">
        <v>3754</v>
      </c>
      <c r="H733" s="277">
        <v>398434.27</v>
      </c>
      <c r="I733" s="277">
        <f>INDEX(HWI!$F$6:$I$131,MATCH(F733,HWI!$A$6:$A$131,0),MATCH(D733,HWI!$F$5:$I$5,0))</f>
        <v>1.3488179178763999</v>
      </c>
      <c r="J733" s="277">
        <f t="shared" si="22"/>
        <v>537415.28247200337</v>
      </c>
      <c r="L733" s="277">
        <f t="shared" si="23"/>
        <v>143.15804008311224</v>
      </c>
    </row>
    <row r="734" spans="1:12" x14ac:dyDescent="0.25">
      <c r="A734" s="274" t="s">
        <v>587</v>
      </c>
      <c r="B734" s="274" t="s">
        <v>588</v>
      </c>
      <c r="C734" s="274" t="s">
        <v>604</v>
      </c>
      <c r="D734" s="274" t="s">
        <v>590</v>
      </c>
      <c r="E734" s="274">
        <v>3</v>
      </c>
      <c r="F734" s="274">
        <v>2020</v>
      </c>
      <c r="G734" s="277">
        <v>1862</v>
      </c>
      <c r="H734" s="277">
        <v>92112.1</v>
      </c>
      <c r="I734" s="277">
        <f>INDEX(HWI!$F$6:$I$131,MATCH(F734,HWI!$A$6:$A$131,0),MATCH(D734,HWI!$F$5:$I$5,0))</f>
        <v>1.3102336825141014</v>
      </c>
      <c r="J734" s="277">
        <f t="shared" si="22"/>
        <v>120688.37598710717</v>
      </c>
      <c r="L734" s="277">
        <f t="shared" si="23"/>
        <v>64.816528457093</v>
      </c>
    </row>
    <row r="735" spans="1:12" x14ac:dyDescent="0.25">
      <c r="A735" s="274" t="s">
        <v>587</v>
      </c>
      <c r="B735" s="274" t="s">
        <v>588</v>
      </c>
      <c r="C735" s="274" t="s">
        <v>604</v>
      </c>
      <c r="D735" s="274" t="s">
        <v>590</v>
      </c>
      <c r="E735" s="274">
        <v>3</v>
      </c>
      <c r="F735" s="274">
        <v>2021</v>
      </c>
      <c r="G735" s="277">
        <v>2706</v>
      </c>
      <c r="H735" s="277">
        <v>567995.18000000005</v>
      </c>
      <c r="I735" s="277">
        <f>INDEX(HWI!$F$6:$I$131,MATCH(F735,HWI!$A$6:$A$131,0),MATCH(D735,HWI!$F$5:$I$5,0))</f>
        <v>1.2445464982778416</v>
      </c>
      <c r="J735" s="277">
        <f t="shared" si="22"/>
        <v>706896.41230769234</v>
      </c>
      <c r="L735" s="277">
        <f t="shared" si="23"/>
        <v>261.23296833248054</v>
      </c>
    </row>
    <row r="736" spans="1:12" x14ac:dyDescent="0.25">
      <c r="A736" s="274" t="s">
        <v>587</v>
      </c>
      <c r="B736" s="274" t="s">
        <v>588</v>
      </c>
      <c r="C736" s="274" t="s">
        <v>604</v>
      </c>
      <c r="D736" s="274" t="s">
        <v>590</v>
      </c>
      <c r="E736" s="274">
        <v>3</v>
      </c>
      <c r="F736" s="274">
        <v>2022</v>
      </c>
      <c r="G736" s="277">
        <v>25551</v>
      </c>
      <c r="H736" s="277">
        <v>1958363.6</v>
      </c>
      <c r="I736" s="277">
        <f>INDEX(HWI!$F$6:$I$131,MATCH(F736,HWI!$A$6:$A$131,0),MATCH(D736,HWI!$F$5:$I$5,0))</f>
        <v>1.1434599156118144</v>
      </c>
      <c r="J736" s="277">
        <f t="shared" si="22"/>
        <v>2239310.276793249</v>
      </c>
      <c r="L736" s="277">
        <f t="shared" si="23"/>
        <v>87.640807670668423</v>
      </c>
    </row>
    <row r="737" spans="1:12" x14ac:dyDescent="0.25">
      <c r="A737" s="274" t="s">
        <v>587</v>
      </c>
      <c r="B737" s="274" t="s">
        <v>588</v>
      </c>
      <c r="C737" s="274" t="s">
        <v>604</v>
      </c>
      <c r="D737" s="274" t="s">
        <v>590</v>
      </c>
      <c r="E737" s="274">
        <v>3</v>
      </c>
      <c r="F737" s="274">
        <v>2023</v>
      </c>
      <c r="G737" s="277">
        <v>214</v>
      </c>
      <c r="H737" s="277">
        <v>44289.8</v>
      </c>
      <c r="I737" s="277">
        <f>INDEX(HWI!$F$6:$I$131,MATCH(F737,HWI!$A$6:$A$131,0),MATCH(D737,HWI!$F$5:$I$5,0))</f>
        <v>1.069033530571992</v>
      </c>
      <c r="J737" s="277">
        <f t="shared" si="22"/>
        <v>47347.281262327415</v>
      </c>
      <c r="L737" s="277">
        <f t="shared" si="23"/>
        <v>221.24897786134306</v>
      </c>
    </row>
    <row r="738" spans="1:12" x14ac:dyDescent="0.25">
      <c r="A738" s="274" t="s">
        <v>587</v>
      </c>
      <c r="B738" s="274" t="s">
        <v>588</v>
      </c>
      <c r="C738" s="274" t="s">
        <v>604</v>
      </c>
      <c r="D738" s="274" t="s">
        <v>590</v>
      </c>
      <c r="E738" s="274">
        <v>3</v>
      </c>
      <c r="F738" s="274">
        <v>2024</v>
      </c>
      <c r="G738" s="277">
        <v>1989</v>
      </c>
      <c r="H738" s="277">
        <v>123474.48000000001</v>
      </c>
      <c r="I738" s="277">
        <f>INDEX(HWI!$F$6:$I$131,MATCH(F738,HWI!$A$6:$A$131,0),MATCH(D738,HWI!$F$5:$I$5,0))</f>
        <v>1.0330368487928843</v>
      </c>
      <c r="J738" s="277">
        <f t="shared" si="22"/>
        <v>127553.68772554002</v>
      </c>
      <c r="L738" s="277">
        <f t="shared" si="23"/>
        <v>64.129556423097043</v>
      </c>
    </row>
    <row r="739" spans="1:12" x14ac:dyDescent="0.25">
      <c r="A739" s="274" t="s">
        <v>587</v>
      </c>
      <c r="B739" s="274" t="s">
        <v>588</v>
      </c>
      <c r="C739" s="274" t="s">
        <v>604</v>
      </c>
      <c r="D739" s="274" t="s">
        <v>590</v>
      </c>
      <c r="E739" s="274">
        <v>3</v>
      </c>
      <c r="F739" s="274">
        <v>2025</v>
      </c>
      <c r="G739" s="277">
        <v>594</v>
      </c>
      <c r="H739" s="277">
        <v>307637.53999999998</v>
      </c>
      <c r="I739" s="277">
        <f>INDEX(HWI!$F$6:$I$131,MATCH(F739,HWI!$A$6:$A$131,0),MATCH(D739,HWI!$F$5:$I$5,0))</f>
        <v>1</v>
      </c>
      <c r="J739" s="277">
        <f t="shared" si="22"/>
        <v>307637.53999999998</v>
      </c>
      <c r="L739" s="277">
        <f t="shared" si="23"/>
        <v>517.90831649831648</v>
      </c>
    </row>
    <row r="740" spans="1:12" x14ac:dyDescent="0.25">
      <c r="A740" s="274" t="s">
        <v>587</v>
      </c>
      <c r="B740" s="274" t="s">
        <v>588</v>
      </c>
      <c r="C740" s="274" t="s">
        <v>604</v>
      </c>
      <c r="D740" s="274" t="s">
        <v>590</v>
      </c>
      <c r="E740" s="274">
        <v>4</v>
      </c>
      <c r="F740" s="274">
        <v>2013</v>
      </c>
      <c r="G740" s="277">
        <v>6228</v>
      </c>
      <c r="H740" s="277">
        <v>361966.43</v>
      </c>
      <c r="I740" s="277">
        <f>INDEX(HWI!$F$6:$I$131,MATCH(F740,HWI!$A$6:$A$131,0),MATCH(D740,HWI!$F$5:$I$5,0))</f>
        <v>1.4931129476584022</v>
      </c>
      <c r="J740" s="277">
        <f t="shared" si="22"/>
        <v>540456.76325068867</v>
      </c>
      <c r="L740" s="277">
        <f t="shared" si="23"/>
        <v>86.778542590027087</v>
      </c>
    </row>
    <row r="741" spans="1:12" x14ac:dyDescent="0.25">
      <c r="A741" s="274" t="s">
        <v>587</v>
      </c>
      <c r="B741" s="274" t="s">
        <v>588</v>
      </c>
      <c r="C741" s="274" t="s">
        <v>604</v>
      </c>
      <c r="D741" s="274" t="s">
        <v>590</v>
      </c>
      <c r="E741" s="274">
        <v>4</v>
      </c>
      <c r="F741" s="274">
        <v>2014</v>
      </c>
      <c r="G741" s="277">
        <v>13880</v>
      </c>
      <c r="H741" s="277">
        <v>426557.31</v>
      </c>
      <c r="I741" s="277">
        <f>INDEX(HWI!$F$6:$I$131,MATCH(F741,HWI!$A$6:$A$131,0),MATCH(D741,HWI!$F$5:$I$5,0))</f>
        <v>1.4768392370572208</v>
      </c>
      <c r="J741" s="277">
        <f t="shared" si="22"/>
        <v>629956.57226158038</v>
      </c>
      <c r="L741" s="277">
        <f t="shared" si="23"/>
        <v>45.385920191756512</v>
      </c>
    </row>
    <row r="742" spans="1:12" x14ac:dyDescent="0.25">
      <c r="A742" s="274" t="s">
        <v>587</v>
      </c>
      <c r="B742" s="274" t="s">
        <v>588</v>
      </c>
      <c r="C742" s="274" t="s">
        <v>604</v>
      </c>
      <c r="D742" s="274" t="s">
        <v>590</v>
      </c>
      <c r="E742" s="274">
        <v>4</v>
      </c>
      <c r="F742" s="274">
        <v>2015</v>
      </c>
      <c r="G742" s="277">
        <v>8611</v>
      </c>
      <c r="H742" s="277">
        <v>326247.93</v>
      </c>
      <c r="I742" s="277">
        <f>INDEX(HWI!$F$6:$I$131,MATCH(F742,HWI!$A$6:$A$131,0),MATCH(D742,HWI!$F$5:$I$5,0))</f>
        <v>1.4550335570469799</v>
      </c>
      <c r="J742" s="277">
        <f t="shared" si="22"/>
        <v>474701.68606711412</v>
      </c>
      <c r="L742" s="277">
        <f t="shared" si="23"/>
        <v>55.127358735003384</v>
      </c>
    </row>
    <row r="743" spans="1:12" x14ac:dyDescent="0.25">
      <c r="A743" s="274" t="s">
        <v>587</v>
      </c>
      <c r="B743" s="274" t="s">
        <v>588</v>
      </c>
      <c r="C743" s="274" t="s">
        <v>604</v>
      </c>
      <c r="D743" s="274" t="s">
        <v>590</v>
      </c>
      <c r="E743" s="274">
        <v>4</v>
      </c>
      <c r="F743" s="274">
        <v>2016</v>
      </c>
      <c r="G743" s="277">
        <v>39130</v>
      </c>
      <c r="H743" s="277">
        <v>886526.3</v>
      </c>
      <c r="I743" s="277">
        <f>INDEX(HWI!$F$6:$I$131,MATCH(F743,HWI!$A$6:$A$131,0),MATCH(D743,HWI!$F$5:$I$5,0))</f>
        <v>1.4351279788172993</v>
      </c>
      <c r="J743" s="277">
        <f t="shared" si="22"/>
        <v>1272278.6970873787</v>
      </c>
      <c r="L743" s="277">
        <f t="shared" si="23"/>
        <v>32.514150193901834</v>
      </c>
    </row>
    <row r="744" spans="1:12" x14ac:dyDescent="0.25">
      <c r="A744" s="274" t="s">
        <v>587</v>
      </c>
      <c r="B744" s="274" t="s">
        <v>588</v>
      </c>
      <c r="C744" s="274" t="s">
        <v>604</v>
      </c>
      <c r="D744" s="274" t="s">
        <v>590</v>
      </c>
      <c r="E744" s="274">
        <v>4</v>
      </c>
      <c r="F744" s="274">
        <v>2017</v>
      </c>
      <c r="G744" s="277">
        <v>44722</v>
      </c>
      <c r="H744" s="277">
        <v>2375524.17</v>
      </c>
      <c r="I744" s="277">
        <f>INDEX(HWI!$F$6:$I$131,MATCH(F744,HWI!$A$6:$A$131,0),MATCH(D744,HWI!$F$5:$I$5,0))</f>
        <v>1.4145280556763811</v>
      </c>
      <c r="J744" s="277">
        <f t="shared" si="22"/>
        <v>3360245.585402349</v>
      </c>
      <c r="L744" s="277">
        <f t="shared" si="23"/>
        <v>75.136299481292184</v>
      </c>
    </row>
    <row r="745" spans="1:12" x14ac:dyDescent="0.25">
      <c r="A745" s="274" t="s">
        <v>587</v>
      </c>
      <c r="B745" s="274" t="s">
        <v>588</v>
      </c>
      <c r="C745" s="274" t="s">
        <v>604</v>
      </c>
      <c r="D745" s="274" t="s">
        <v>590</v>
      </c>
      <c r="E745" s="274">
        <v>4</v>
      </c>
      <c r="F745" s="274">
        <v>2018</v>
      </c>
      <c r="G745" s="277">
        <v>15866</v>
      </c>
      <c r="H745" s="277">
        <v>3193307.76</v>
      </c>
      <c r="I745" s="277">
        <f>INDEX(HWI!$F$6:$I$131,MATCH(F745,HWI!$A$6:$A$131,0),MATCH(D745,HWI!$F$5:$I$5,0))</f>
        <v>1.3921232876712328</v>
      </c>
      <c r="J745" s="277">
        <f t="shared" si="22"/>
        <v>4445478.0973972594</v>
      </c>
      <c r="L745" s="277">
        <f t="shared" si="23"/>
        <v>280.18896365796417</v>
      </c>
    </row>
    <row r="746" spans="1:12" x14ac:dyDescent="0.25">
      <c r="A746" s="274" t="s">
        <v>587</v>
      </c>
      <c r="B746" s="274" t="s">
        <v>588</v>
      </c>
      <c r="C746" s="274" t="s">
        <v>604</v>
      </c>
      <c r="D746" s="274" t="s">
        <v>590</v>
      </c>
      <c r="E746" s="274">
        <v>4</v>
      </c>
      <c r="F746" s="274">
        <v>2019</v>
      </c>
      <c r="G746" s="277">
        <v>9035</v>
      </c>
      <c r="H746" s="277">
        <v>1329002.94</v>
      </c>
      <c r="I746" s="277">
        <f>INDEX(HWI!$F$6:$I$131,MATCH(F746,HWI!$A$6:$A$131,0),MATCH(D746,HWI!$F$5:$I$5,0))</f>
        <v>1.3488179178763999</v>
      </c>
      <c r="J746" s="277">
        <f t="shared" si="22"/>
        <v>1792582.978382414</v>
      </c>
      <c r="L746" s="277">
        <f t="shared" si="23"/>
        <v>198.40431415411334</v>
      </c>
    </row>
    <row r="747" spans="1:12" x14ac:dyDescent="0.25">
      <c r="A747" s="274" t="s">
        <v>587</v>
      </c>
      <c r="B747" s="274" t="s">
        <v>588</v>
      </c>
      <c r="C747" s="274" t="s">
        <v>604</v>
      </c>
      <c r="D747" s="274" t="s">
        <v>590</v>
      </c>
      <c r="E747" s="274">
        <v>4</v>
      </c>
      <c r="F747" s="274">
        <v>2020</v>
      </c>
      <c r="G747" s="277">
        <v>26090.5</v>
      </c>
      <c r="H747" s="277">
        <v>2662119.0099999998</v>
      </c>
      <c r="I747" s="277">
        <f>INDEX(HWI!$F$6:$I$131,MATCH(F747,HWI!$A$6:$A$131,0),MATCH(D747,HWI!$F$5:$I$5,0))</f>
        <v>1.3102336825141014</v>
      </c>
      <c r="J747" s="277">
        <f t="shared" si="22"/>
        <v>3487997.9937630938</v>
      </c>
      <c r="L747" s="277">
        <f t="shared" si="23"/>
        <v>133.68843041578711</v>
      </c>
    </row>
    <row r="748" spans="1:12" x14ac:dyDescent="0.25">
      <c r="A748" s="274" t="s">
        <v>587</v>
      </c>
      <c r="B748" s="274" t="s">
        <v>588</v>
      </c>
      <c r="C748" s="274" t="s">
        <v>604</v>
      </c>
      <c r="D748" s="274" t="s">
        <v>590</v>
      </c>
      <c r="E748" s="274">
        <v>4</v>
      </c>
      <c r="F748" s="274">
        <v>2021</v>
      </c>
      <c r="G748" s="277">
        <v>24732</v>
      </c>
      <c r="H748" s="277">
        <v>2245024.7900000005</v>
      </c>
      <c r="I748" s="277">
        <f>INDEX(HWI!$F$6:$I$131,MATCH(F748,HWI!$A$6:$A$131,0),MATCH(D748,HWI!$F$5:$I$5,0))</f>
        <v>1.2445464982778416</v>
      </c>
      <c r="J748" s="277">
        <f t="shared" si="22"/>
        <v>2794037.7409414472</v>
      </c>
      <c r="L748" s="277">
        <f t="shared" si="23"/>
        <v>112.972575648611</v>
      </c>
    </row>
    <row r="749" spans="1:12" x14ac:dyDescent="0.25">
      <c r="A749" s="274" t="s">
        <v>587</v>
      </c>
      <c r="B749" s="274" t="s">
        <v>588</v>
      </c>
      <c r="C749" s="274" t="s">
        <v>604</v>
      </c>
      <c r="D749" s="274" t="s">
        <v>590</v>
      </c>
      <c r="E749" s="274">
        <v>4</v>
      </c>
      <c r="F749" s="274">
        <v>2022</v>
      </c>
      <c r="G749" s="277">
        <v>36630</v>
      </c>
      <c r="H749" s="277">
        <v>2896112.1799999997</v>
      </c>
      <c r="I749" s="277">
        <f>INDEX(HWI!$F$6:$I$131,MATCH(F749,HWI!$A$6:$A$131,0),MATCH(D749,HWI!$F$5:$I$5,0))</f>
        <v>1.1434599156118144</v>
      </c>
      <c r="J749" s="277">
        <f t="shared" si="22"/>
        <v>3311588.1889451472</v>
      </c>
      <c r="L749" s="277">
        <f t="shared" si="23"/>
        <v>90.406447964650482</v>
      </c>
    </row>
    <row r="750" spans="1:12" x14ac:dyDescent="0.25">
      <c r="A750" s="274" t="s">
        <v>587</v>
      </c>
      <c r="B750" s="274" t="s">
        <v>588</v>
      </c>
      <c r="C750" s="274" t="s">
        <v>604</v>
      </c>
      <c r="D750" s="274" t="s">
        <v>590</v>
      </c>
      <c r="E750" s="274">
        <v>4</v>
      </c>
      <c r="F750" s="274">
        <v>2023</v>
      </c>
      <c r="G750" s="277">
        <v>20963</v>
      </c>
      <c r="H750" s="277">
        <v>2281347.98</v>
      </c>
      <c r="I750" s="277">
        <f>INDEX(HWI!$F$6:$I$131,MATCH(F750,HWI!$A$6:$A$131,0),MATCH(D750,HWI!$F$5:$I$5,0))</f>
        <v>1.069033530571992</v>
      </c>
      <c r="J750" s="277">
        <f t="shared" si="22"/>
        <v>2438837.4855226823</v>
      </c>
      <c r="L750" s="277">
        <f t="shared" si="23"/>
        <v>116.34009853182665</v>
      </c>
    </row>
    <row r="751" spans="1:12" x14ac:dyDescent="0.25">
      <c r="A751" s="274" t="s">
        <v>587</v>
      </c>
      <c r="B751" s="274" t="s">
        <v>588</v>
      </c>
      <c r="C751" s="274" t="s">
        <v>604</v>
      </c>
      <c r="D751" s="274" t="s">
        <v>590</v>
      </c>
      <c r="E751" s="274">
        <v>4</v>
      </c>
      <c r="F751" s="274">
        <v>2024</v>
      </c>
      <c r="G751" s="277">
        <v>31284</v>
      </c>
      <c r="H751" s="277">
        <v>2396172.9699999997</v>
      </c>
      <c r="I751" s="277">
        <f>INDEX(HWI!$F$6:$I$131,MATCH(F751,HWI!$A$6:$A$131,0),MATCH(D751,HWI!$F$5:$I$5,0))</f>
        <v>1.0330368487928843</v>
      </c>
      <c r="J751" s="277">
        <f t="shared" si="22"/>
        <v>2475334.9740914861</v>
      </c>
      <c r="L751" s="277">
        <f t="shared" si="23"/>
        <v>79.124631571777456</v>
      </c>
    </row>
    <row r="752" spans="1:12" x14ac:dyDescent="0.25">
      <c r="A752" s="274" t="s">
        <v>587</v>
      </c>
      <c r="B752" s="274" t="s">
        <v>588</v>
      </c>
      <c r="C752" s="274" t="s">
        <v>604</v>
      </c>
      <c r="D752" s="274" t="s">
        <v>590</v>
      </c>
      <c r="E752" s="274">
        <v>4</v>
      </c>
      <c r="F752" s="274">
        <v>2025</v>
      </c>
      <c r="G752" s="277">
        <v>6948</v>
      </c>
      <c r="H752" s="277">
        <v>184433.45</v>
      </c>
      <c r="I752" s="277">
        <f>INDEX(HWI!$F$6:$I$131,MATCH(F752,HWI!$A$6:$A$131,0),MATCH(D752,HWI!$F$5:$I$5,0))</f>
        <v>1</v>
      </c>
      <c r="J752" s="277">
        <f t="shared" si="22"/>
        <v>184433.45</v>
      </c>
      <c r="L752" s="277">
        <f t="shared" si="23"/>
        <v>26.544825849165228</v>
      </c>
    </row>
    <row r="753" spans="1:12" x14ac:dyDescent="0.25">
      <c r="A753" s="274" t="s">
        <v>587</v>
      </c>
      <c r="B753" s="274" t="s">
        <v>588</v>
      </c>
      <c r="C753" s="274" t="s">
        <v>604</v>
      </c>
      <c r="D753" s="274" t="s">
        <v>590</v>
      </c>
      <c r="E753" s="274">
        <v>6</v>
      </c>
      <c r="F753" s="274">
        <v>2013</v>
      </c>
      <c r="G753" s="277">
        <v>16204</v>
      </c>
      <c r="H753" s="277">
        <v>2146033.7999999998</v>
      </c>
      <c r="I753" s="277">
        <f>INDEX(HWI!$F$6:$I$131,MATCH(F753,HWI!$A$6:$A$131,0),MATCH(D753,HWI!$F$5:$I$5,0))</f>
        <v>1.4931129476584022</v>
      </c>
      <c r="J753" s="277">
        <f t="shared" si="22"/>
        <v>3204270.8528925618</v>
      </c>
      <c r="L753" s="277">
        <f t="shared" si="23"/>
        <v>197.74567100052838</v>
      </c>
    </row>
    <row r="754" spans="1:12" x14ac:dyDescent="0.25">
      <c r="A754" s="274" t="s">
        <v>587</v>
      </c>
      <c r="B754" s="274" t="s">
        <v>588</v>
      </c>
      <c r="C754" s="274" t="s">
        <v>604</v>
      </c>
      <c r="D754" s="274" t="s">
        <v>590</v>
      </c>
      <c r="E754" s="274">
        <v>6</v>
      </c>
      <c r="F754" s="274">
        <v>2014</v>
      </c>
      <c r="G754" s="277">
        <v>17068</v>
      </c>
      <c r="H754" s="277">
        <v>1138790.3999999999</v>
      </c>
      <c r="I754" s="277">
        <f>INDEX(HWI!$F$6:$I$131,MATCH(F754,HWI!$A$6:$A$131,0),MATCH(D754,HWI!$F$5:$I$5,0))</f>
        <v>1.4768392370572208</v>
      </c>
      <c r="J754" s="277">
        <f t="shared" si="22"/>
        <v>1681810.3455040872</v>
      </c>
      <c r="L754" s="277">
        <f t="shared" si="23"/>
        <v>98.535876816503816</v>
      </c>
    </row>
    <row r="755" spans="1:12" x14ac:dyDescent="0.25">
      <c r="A755" s="274" t="s">
        <v>587</v>
      </c>
      <c r="B755" s="274" t="s">
        <v>588</v>
      </c>
      <c r="C755" s="274" t="s">
        <v>604</v>
      </c>
      <c r="D755" s="274" t="s">
        <v>590</v>
      </c>
      <c r="E755" s="274">
        <v>6</v>
      </c>
      <c r="F755" s="274">
        <v>2015</v>
      </c>
      <c r="G755" s="277">
        <v>1234</v>
      </c>
      <c r="H755" s="277">
        <v>128762.33</v>
      </c>
      <c r="I755" s="277">
        <f>INDEX(HWI!$F$6:$I$131,MATCH(F755,HWI!$A$6:$A$131,0),MATCH(D755,HWI!$F$5:$I$5,0))</f>
        <v>1.4550335570469799</v>
      </c>
      <c r="J755" s="277">
        <f t="shared" si="22"/>
        <v>187353.51103355706</v>
      </c>
      <c r="L755" s="277">
        <f t="shared" si="23"/>
        <v>151.82618398181285</v>
      </c>
    </row>
    <row r="756" spans="1:12" x14ac:dyDescent="0.25">
      <c r="A756" s="274" t="s">
        <v>587</v>
      </c>
      <c r="B756" s="274" t="s">
        <v>588</v>
      </c>
      <c r="C756" s="274" t="s">
        <v>604</v>
      </c>
      <c r="D756" s="274" t="s">
        <v>590</v>
      </c>
      <c r="E756" s="274">
        <v>6</v>
      </c>
      <c r="F756" s="274">
        <v>2016</v>
      </c>
      <c r="G756" s="277">
        <v>10506</v>
      </c>
      <c r="H756" s="277">
        <v>737137.24</v>
      </c>
      <c r="I756" s="277">
        <f>INDEX(HWI!$F$6:$I$131,MATCH(F756,HWI!$A$6:$A$131,0),MATCH(D756,HWI!$F$5:$I$5,0))</f>
        <v>1.4351279788172993</v>
      </c>
      <c r="J756" s="277">
        <f t="shared" si="22"/>
        <v>1057886.2773521624</v>
      </c>
      <c r="L756" s="277">
        <f t="shared" si="23"/>
        <v>100.69353487075598</v>
      </c>
    </row>
    <row r="757" spans="1:12" x14ac:dyDescent="0.25">
      <c r="A757" s="274" t="s">
        <v>587</v>
      </c>
      <c r="B757" s="274" t="s">
        <v>588</v>
      </c>
      <c r="C757" s="274" t="s">
        <v>604</v>
      </c>
      <c r="D757" s="274" t="s">
        <v>590</v>
      </c>
      <c r="E757" s="274">
        <v>6</v>
      </c>
      <c r="F757" s="274">
        <v>2017</v>
      </c>
      <c r="G757" s="277">
        <v>8607.25</v>
      </c>
      <c r="H757" s="277">
        <v>196391.6</v>
      </c>
      <c r="I757" s="277">
        <f>INDEX(HWI!$F$6:$I$131,MATCH(F757,HWI!$A$6:$A$131,0),MATCH(D757,HWI!$F$5:$I$5,0))</f>
        <v>1.4145280556763811</v>
      </c>
      <c r="J757" s="277">
        <f t="shared" si="22"/>
        <v>277801.42809917359</v>
      </c>
      <c r="L757" s="277">
        <f t="shared" si="23"/>
        <v>32.275282825428981</v>
      </c>
    </row>
    <row r="758" spans="1:12" x14ac:dyDescent="0.25">
      <c r="A758" s="274" t="s">
        <v>587</v>
      </c>
      <c r="B758" s="274" t="s">
        <v>588</v>
      </c>
      <c r="C758" s="274" t="s">
        <v>604</v>
      </c>
      <c r="D758" s="274" t="s">
        <v>590</v>
      </c>
      <c r="E758" s="274">
        <v>6</v>
      </c>
      <c r="F758" s="274">
        <v>2018</v>
      </c>
      <c r="G758" s="277">
        <v>3002</v>
      </c>
      <c r="H758" s="277">
        <v>1670001.37</v>
      </c>
      <c r="I758" s="277">
        <f>INDEX(HWI!$F$6:$I$131,MATCH(F758,HWI!$A$6:$A$131,0),MATCH(D758,HWI!$F$5:$I$5,0))</f>
        <v>1.3921232876712328</v>
      </c>
      <c r="J758" s="277">
        <f t="shared" si="22"/>
        <v>2324847.7976198629</v>
      </c>
      <c r="L758" s="277">
        <f t="shared" si="23"/>
        <v>774.43297722180648</v>
      </c>
    </row>
    <row r="759" spans="1:12" x14ac:dyDescent="0.25">
      <c r="A759" s="274" t="s">
        <v>587</v>
      </c>
      <c r="B759" s="274" t="s">
        <v>588</v>
      </c>
      <c r="C759" s="274" t="s">
        <v>604</v>
      </c>
      <c r="D759" s="274" t="s">
        <v>590</v>
      </c>
      <c r="E759" s="274">
        <v>6</v>
      </c>
      <c r="F759" s="274">
        <v>2019</v>
      </c>
      <c r="G759" s="277">
        <v>32633</v>
      </c>
      <c r="H759" s="277">
        <v>1459095.38</v>
      </c>
      <c r="I759" s="277">
        <f>INDEX(HWI!$F$6:$I$131,MATCH(F759,HWI!$A$6:$A$131,0),MATCH(D759,HWI!$F$5:$I$5,0))</f>
        <v>1.3488179178763999</v>
      </c>
      <c r="J759" s="277">
        <f t="shared" si="22"/>
        <v>1968053.9924346744</v>
      </c>
      <c r="L759" s="277">
        <f t="shared" si="23"/>
        <v>60.308705679363662</v>
      </c>
    </row>
    <row r="760" spans="1:12" x14ac:dyDescent="0.25">
      <c r="A760" s="274" t="s">
        <v>587</v>
      </c>
      <c r="B760" s="274" t="s">
        <v>588</v>
      </c>
      <c r="C760" s="274" t="s">
        <v>604</v>
      </c>
      <c r="D760" s="274" t="s">
        <v>590</v>
      </c>
      <c r="E760" s="274">
        <v>6</v>
      </c>
      <c r="F760" s="274">
        <v>2020</v>
      </c>
      <c r="G760" s="277">
        <v>10246.6</v>
      </c>
      <c r="H760" s="277">
        <v>2467806.02</v>
      </c>
      <c r="I760" s="277">
        <f>INDEX(HWI!$F$6:$I$131,MATCH(F760,HWI!$A$6:$A$131,0),MATCH(D760,HWI!$F$5:$I$5,0))</f>
        <v>1.3102336825141014</v>
      </c>
      <c r="J760" s="277">
        <f t="shared" si="22"/>
        <v>3233402.5693150684</v>
      </c>
      <c r="L760" s="277">
        <f t="shared" si="23"/>
        <v>315.55858229218165</v>
      </c>
    </row>
    <row r="761" spans="1:12" x14ac:dyDescent="0.25">
      <c r="A761" s="274" t="s">
        <v>587</v>
      </c>
      <c r="B761" s="274" t="s">
        <v>588</v>
      </c>
      <c r="C761" s="274" t="s">
        <v>604</v>
      </c>
      <c r="D761" s="274" t="s">
        <v>590</v>
      </c>
      <c r="E761" s="274">
        <v>6</v>
      </c>
      <c r="F761" s="274">
        <v>2021</v>
      </c>
      <c r="G761" s="277">
        <v>13592</v>
      </c>
      <c r="H761" s="277">
        <v>1247427.1900000002</v>
      </c>
      <c r="I761" s="277">
        <f>INDEX(HWI!$F$6:$I$131,MATCH(F761,HWI!$A$6:$A$131,0),MATCH(D761,HWI!$F$5:$I$5,0))</f>
        <v>1.2445464982778416</v>
      </c>
      <c r="J761" s="277">
        <f t="shared" si="22"/>
        <v>1552481.141171068</v>
      </c>
      <c r="L761" s="277">
        <f t="shared" si="23"/>
        <v>114.22021344695909</v>
      </c>
    </row>
    <row r="762" spans="1:12" x14ac:dyDescent="0.25">
      <c r="A762" s="274" t="s">
        <v>587</v>
      </c>
      <c r="B762" s="274" t="s">
        <v>588</v>
      </c>
      <c r="C762" s="274" t="s">
        <v>604</v>
      </c>
      <c r="D762" s="274" t="s">
        <v>590</v>
      </c>
      <c r="E762" s="274">
        <v>6</v>
      </c>
      <c r="F762" s="274">
        <v>2022</v>
      </c>
      <c r="G762" s="277">
        <v>11352</v>
      </c>
      <c r="H762" s="277">
        <v>1090854.75</v>
      </c>
      <c r="I762" s="277">
        <f>INDEX(HWI!$F$6:$I$131,MATCH(F762,HWI!$A$6:$A$131,0),MATCH(D762,HWI!$F$5:$I$5,0))</f>
        <v>1.1434599156118144</v>
      </c>
      <c r="J762" s="277">
        <f t="shared" si="22"/>
        <v>1247348.6803797469</v>
      </c>
      <c r="L762" s="277">
        <f t="shared" si="23"/>
        <v>109.87920017439632</v>
      </c>
    </row>
    <row r="763" spans="1:12" x14ac:dyDescent="0.25">
      <c r="A763" s="274" t="s">
        <v>587</v>
      </c>
      <c r="B763" s="274" t="s">
        <v>588</v>
      </c>
      <c r="C763" s="274" t="s">
        <v>604</v>
      </c>
      <c r="D763" s="274" t="s">
        <v>590</v>
      </c>
      <c r="E763" s="274">
        <v>6</v>
      </c>
      <c r="F763" s="274">
        <v>2023</v>
      </c>
      <c r="G763" s="277">
        <v>9461</v>
      </c>
      <c r="H763" s="277">
        <v>1031592.95</v>
      </c>
      <c r="I763" s="277">
        <f>INDEX(HWI!$F$6:$I$131,MATCH(F763,HWI!$A$6:$A$131,0),MATCH(D763,HWI!$F$5:$I$5,0))</f>
        <v>1.069033530571992</v>
      </c>
      <c r="J763" s="277">
        <f t="shared" si="22"/>
        <v>1102807.4534516763</v>
      </c>
      <c r="L763" s="277">
        <f t="shared" si="23"/>
        <v>116.56351902036532</v>
      </c>
    </row>
    <row r="764" spans="1:12" x14ac:dyDescent="0.25">
      <c r="A764" s="274" t="s">
        <v>587</v>
      </c>
      <c r="B764" s="274" t="s">
        <v>588</v>
      </c>
      <c r="C764" s="274" t="s">
        <v>604</v>
      </c>
      <c r="D764" s="274" t="s">
        <v>590</v>
      </c>
      <c r="E764" s="274">
        <v>6</v>
      </c>
      <c r="F764" s="274">
        <v>2024</v>
      </c>
      <c r="G764" s="277">
        <v>12349</v>
      </c>
      <c r="H764" s="277">
        <v>1879093.3</v>
      </c>
      <c r="I764" s="277">
        <f>INDEX(HWI!$F$6:$I$131,MATCH(F764,HWI!$A$6:$A$131,0),MATCH(D764,HWI!$F$5:$I$5,0))</f>
        <v>1.0330368487928843</v>
      </c>
      <c r="J764" s="277">
        <f t="shared" si="22"/>
        <v>1941172.621219822</v>
      </c>
      <c r="L764" s="277">
        <f t="shared" si="23"/>
        <v>157.1926974831826</v>
      </c>
    </row>
    <row r="765" spans="1:12" x14ac:dyDescent="0.25">
      <c r="A765" s="274" t="s">
        <v>587</v>
      </c>
      <c r="B765" s="274" t="s">
        <v>588</v>
      </c>
      <c r="C765" s="274" t="s">
        <v>604</v>
      </c>
      <c r="D765" s="274" t="s">
        <v>590</v>
      </c>
      <c r="E765" s="274">
        <v>6</v>
      </c>
      <c r="F765" s="274">
        <v>2025</v>
      </c>
      <c r="G765" s="277">
        <v>1528</v>
      </c>
      <c r="H765" s="277">
        <v>244792.67</v>
      </c>
      <c r="I765" s="277">
        <f>INDEX(HWI!$F$6:$I$131,MATCH(F765,HWI!$A$6:$A$131,0),MATCH(D765,HWI!$F$5:$I$5,0))</f>
        <v>1</v>
      </c>
      <c r="J765" s="277">
        <f t="shared" si="22"/>
        <v>244792.67</v>
      </c>
      <c r="L765" s="277">
        <f t="shared" si="23"/>
        <v>160.20462696335079</v>
      </c>
    </row>
    <row r="766" spans="1:12" x14ac:dyDescent="0.25">
      <c r="A766" s="274" t="s">
        <v>587</v>
      </c>
      <c r="B766" s="274" t="s">
        <v>588</v>
      </c>
      <c r="C766" s="274" t="s">
        <v>604</v>
      </c>
      <c r="D766" s="274" t="s">
        <v>590</v>
      </c>
      <c r="E766" s="274">
        <v>7</v>
      </c>
      <c r="F766" s="274">
        <v>2022</v>
      </c>
      <c r="G766" s="277">
        <v>200</v>
      </c>
      <c r="H766" s="277">
        <v>59921.62</v>
      </c>
      <c r="I766" s="277">
        <f>INDEX(HWI!$F$6:$I$131,MATCH(F766,HWI!$A$6:$A$131,0),MATCH(D766,HWI!$F$5:$I$5,0))</f>
        <v>1.1434599156118144</v>
      </c>
      <c r="J766" s="277">
        <f t="shared" si="22"/>
        <v>68517.970548523212</v>
      </c>
      <c r="L766" s="277">
        <f t="shared" si="23"/>
        <v>342.58985274261607</v>
      </c>
    </row>
    <row r="767" spans="1:12" x14ac:dyDescent="0.25">
      <c r="A767" s="274" t="s">
        <v>587</v>
      </c>
      <c r="B767" s="274" t="s">
        <v>588</v>
      </c>
      <c r="C767" s="274" t="s">
        <v>604</v>
      </c>
      <c r="D767" s="274" t="s">
        <v>590</v>
      </c>
      <c r="E767" s="274">
        <v>8</v>
      </c>
      <c r="F767" s="274">
        <v>2013</v>
      </c>
      <c r="G767" s="277">
        <v>338</v>
      </c>
      <c r="H767" s="277">
        <v>70999.820000000007</v>
      </c>
      <c r="I767" s="277">
        <f>INDEX(HWI!$F$6:$I$131,MATCH(F767,HWI!$A$6:$A$131,0),MATCH(D767,HWI!$F$5:$I$5,0))</f>
        <v>1.4931129476584022</v>
      </c>
      <c r="J767" s="277">
        <f t="shared" si="22"/>
        <v>106010.75052341599</v>
      </c>
      <c r="L767" s="277">
        <f t="shared" si="23"/>
        <v>313.64127373791712</v>
      </c>
    </row>
    <row r="768" spans="1:12" x14ac:dyDescent="0.25">
      <c r="A768" s="274" t="s">
        <v>587</v>
      </c>
      <c r="B768" s="274" t="s">
        <v>588</v>
      </c>
      <c r="C768" s="274" t="s">
        <v>604</v>
      </c>
      <c r="D768" s="274" t="s">
        <v>590</v>
      </c>
      <c r="E768" s="274">
        <v>8</v>
      </c>
      <c r="F768" s="274">
        <v>2014</v>
      </c>
      <c r="G768" s="277">
        <v>1840</v>
      </c>
      <c r="H768" s="277">
        <v>169366.81</v>
      </c>
      <c r="I768" s="277">
        <f>INDEX(HWI!$F$6:$I$131,MATCH(F768,HWI!$A$6:$A$131,0),MATCH(D768,HWI!$F$5:$I$5,0))</f>
        <v>1.4768392370572208</v>
      </c>
      <c r="J768" s="277">
        <f t="shared" si="22"/>
        <v>250127.55046321527</v>
      </c>
      <c r="L768" s="277">
        <f t="shared" si="23"/>
        <v>135.93888612131263</v>
      </c>
    </row>
    <row r="769" spans="1:12" x14ac:dyDescent="0.25">
      <c r="A769" s="274" t="s">
        <v>587</v>
      </c>
      <c r="B769" s="274" t="s">
        <v>588</v>
      </c>
      <c r="C769" s="274" t="s">
        <v>604</v>
      </c>
      <c r="D769" s="274" t="s">
        <v>590</v>
      </c>
      <c r="E769" s="274">
        <v>8</v>
      </c>
      <c r="F769" s="274">
        <v>2015</v>
      </c>
      <c r="G769" s="277">
        <v>6995</v>
      </c>
      <c r="H769" s="277">
        <v>1461082.79</v>
      </c>
      <c r="I769" s="277">
        <f>INDEX(HWI!$F$6:$I$131,MATCH(F769,HWI!$A$6:$A$131,0),MATCH(D769,HWI!$F$5:$I$5,0))</f>
        <v>1.4550335570469799</v>
      </c>
      <c r="J769" s="277">
        <f t="shared" si="22"/>
        <v>2125924.4890738255</v>
      </c>
      <c r="L769" s="277">
        <f t="shared" si="23"/>
        <v>303.9205845709543</v>
      </c>
    </row>
    <row r="770" spans="1:12" x14ac:dyDescent="0.25">
      <c r="A770" s="274" t="s">
        <v>587</v>
      </c>
      <c r="B770" s="274" t="s">
        <v>588</v>
      </c>
      <c r="C770" s="274" t="s">
        <v>604</v>
      </c>
      <c r="D770" s="274" t="s">
        <v>590</v>
      </c>
      <c r="E770" s="274">
        <v>8</v>
      </c>
      <c r="F770" s="274">
        <v>2016</v>
      </c>
      <c r="G770" s="277">
        <v>24910</v>
      </c>
      <c r="H770" s="277">
        <v>7120697.1399999997</v>
      </c>
      <c r="I770" s="277">
        <f>INDEX(HWI!$F$6:$I$131,MATCH(F770,HWI!$A$6:$A$131,0),MATCH(D770,HWI!$F$5:$I$5,0))</f>
        <v>1.4351279788172993</v>
      </c>
      <c r="J770" s="277">
        <f t="shared" ref="J770:J833" si="24">I770*H770</f>
        <v>10219111.694298323</v>
      </c>
      <c r="L770" s="277">
        <f t="shared" ref="L770:L833" si="25">J770/G770</f>
        <v>410.24133658363399</v>
      </c>
    </row>
    <row r="771" spans="1:12" x14ac:dyDescent="0.25">
      <c r="A771" s="274" t="s">
        <v>587</v>
      </c>
      <c r="B771" s="274" t="s">
        <v>588</v>
      </c>
      <c r="C771" s="274" t="s">
        <v>604</v>
      </c>
      <c r="D771" s="274" t="s">
        <v>590</v>
      </c>
      <c r="E771" s="274">
        <v>8</v>
      </c>
      <c r="F771" s="274">
        <v>2017</v>
      </c>
      <c r="G771" s="277">
        <v>1102</v>
      </c>
      <c r="H771" s="277">
        <v>206777.64</v>
      </c>
      <c r="I771" s="277">
        <f>INDEX(HWI!$F$6:$I$131,MATCH(F771,HWI!$A$6:$A$131,0),MATCH(D771,HWI!$F$5:$I$5,0))</f>
        <v>1.4145280556763811</v>
      </c>
      <c r="J771" s="277">
        <f t="shared" si="24"/>
        <v>292492.77306655073</v>
      </c>
      <c r="L771" s="277">
        <f t="shared" si="25"/>
        <v>265.41993926184279</v>
      </c>
    </row>
    <row r="772" spans="1:12" x14ac:dyDescent="0.25">
      <c r="A772" s="274" t="s">
        <v>587</v>
      </c>
      <c r="B772" s="274" t="s">
        <v>588</v>
      </c>
      <c r="C772" s="274" t="s">
        <v>604</v>
      </c>
      <c r="D772" s="274" t="s">
        <v>590</v>
      </c>
      <c r="E772" s="274">
        <v>8</v>
      </c>
      <c r="F772" s="274">
        <v>2018</v>
      </c>
      <c r="G772" s="277">
        <v>674</v>
      </c>
      <c r="H772" s="277">
        <v>599828.91</v>
      </c>
      <c r="I772" s="277">
        <f>INDEX(HWI!$F$6:$I$131,MATCH(F772,HWI!$A$6:$A$131,0),MATCH(D772,HWI!$F$5:$I$5,0))</f>
        <v>1.3921232876712328</v>
      </c>
      <c r="J772" s="277">
        <f t="shared" si="24"/>
        <v>835035.79422945203</v>
      </c>
      <c r="L772" s="277">
        <f t="shared" si="25"/>
        <v>1238.9255107261899</v>
      </c>
    </row>
    <row r="773" spans="1:12" x14ac:dyDescent="0.25">
      <c r="A773" s="274" t="s">
        <v>587</v>
      </c>
      <c r="B773" s="274" t="s">
        <v>588</v>
      </c>
      <c r="C773" s="274" t="s">
        <v>604</v>
      </c>
      <c r="D773" s="274" t="s">
        <v>590</v>
      </c>
      <c r="E773" s="274">
        <v>8</v>
      </c>
      <c r="F773" s="274">
        <v>2019</v>
      </c>
      <c r="G773" s="277">
        <v>480</v>
      </c>
      <c r="H773" s="277">
        <v>318660.03000000003</v>
      </c>
      <c r="I773" s="277">
        <f>INDEX(HWI!$F$6:$I$131,MATCH(F773,HWI!$A$6:$A$131,0),MATCH(D773,HWI!$F$5:$I$5,0))</f>
        <v>1.3488179178763999</v>
      </c>
      <c r="J773" s="277">
        <f t="shared" si="24"/>
        <v>429814.3581750312</v>
      </c>
      <c r="L773" s="277">
        <f t="shared" si="25"/>
        <v>895.44657953131502</v>
      </c>
    </row>
    <row r="774" spans="1:12" x14ac:dyDescent="0.25">
      <c r="A774" s="274" t="s">
        <v>587</v>
      </c>
      <c r="B774" s="274" t="s">
        <v>588</v>
      </c>
      <c r="C774" s="274" t="s">
        <v>604</v>
      </c>
      <c r="D774" s="274" t="s">
        <v>590</v>
      </c>
      <c r="E774" s="274">
        <v>8</v>
      </c>
      <c r="F774" s="274">
        <v>2020</v>
      </c>
      <c r="G774" s="277">
        <v>2042</v>
      </c>
      <c r="H774" s="277">
        <v>214740.89</v>
      </c>
      <c r="I774" s="277">
        <f>INDEX(HWI!$F$6:$I$131,MATCH(F774,HWI!$A$6:$A$131,0),MATCH(D774,HWI!$F$5:$I$5,0))</f>
        <v>1.3102336825141014</v>
      </c>
      <c r="J774" s="277">
        <f t="shared" si="24"/>
        <v>281360.74709105561</v>
      </c>
      <c r="L774" s="277">
        <f t="shared" si="25"/>
        <v>137.7868497017902</v>
      </c>
    </row>
    <row r="775" spans="1:12" x14ac:dyDescent="0.25">
      <c r="A775" s="274" t="s">
        <v>587</v>
      </c>
      <c r="B775" s="274" t="s">
        <v>588</v>
      </c>
      <c r="C775" s="274" t="s">
        <v>604</v>
      </c>
      <c r="D775" s="274" t="s">
        <v>590</v>
      </c>
      <c r="E775" s="274">
        <v>8</v>
      </c>
      <c r="F775" s="274">
        <v>2021</v>
      </c>
      <c r="G775" s="277">
        <v>11918</v>
      </c>
      <c r="H775" s="277">
        <v>1380694.7999999998</v>
      </c>
      <c r="I775" s="277">
        <f>INDEX(HWI!$F$6:$I$131,MATCH(F775,HWI!$A$6:$A$131,0),MATCH(D775,HWI!$F$5:$I$5,0))</f>
        <v>1.2445464982778416</v>
      </c>
      <c r="J775" s="277">
        <f t="shared" si="24"/>
        <v>1718338.8785304246</v>
      </c>
      <c r="L775" s="277">
        <f t="shared" si="25"/>
        <v>144.1801374836738</v>
      </c>
    </row>
    <row r="776" spans="1:12" x14ac:dyDescent="0.25">
      <c r="A776" s="274" t="s">
        <v>587</v>
      </c>
      <c r="B776" s="274" t="s">
        <v>588</v>
      </c>
      <c r="C776" s="274" t="s">
        <v>604</v>
      </c>
      <c r="D776" s="274" t="s">
        <v>590</v>
      </c>
      <c r="E776" s="274">
        <v>8</v>
      </c>
      <c r="F776" s="274">
        <v>2022</v>
      </c>
      <c r="G776" s="277">
        <v>15388</v>
      </c>
      <c r="H776" s="277">
        <v>1421410.36</v>
      </c>
      <c r="I776" s="277">
        <f>INDEX(HWI!$F$6:$I$131,MATCH(F776,HWI!$A$6:$A$131,0),MATCH(D776,HWI!$F$5:$I$5,0))</f>
        <v>1.1434599156118144</v>
      </c>
      <c r="J776" s="277">
        <f t="shared" si="24"/>
        <v>1625325.7702953587</v>
      </c>
      <c r="L776" s="277">
        <f t="shared" si="25"/>
        <v>105.6229380228333</v>
      </c>
    </row>
    <row r="777" spans="1:12" x14ac:dyDescent="0.25">
      <c r="A777" s="274" t="s">
        <v>587</v>
      </c>
      <c r="B777" s="274" t="s">
        <v>588</v>
      </c>
      <c r="C777" s="274" t="s">
        <v>604</v>
      </c>
      <c r="D777" s="274" t="s">
        <v>590</v>
      </c>
      <c r="E777" s="274">
        <v>8</v>
      </c>
      <c r="F777" s="274">
        <v>2023</v>
      </c>
      <c r="G777" s="277">
        <v>7480</v>
      </c>
      <c r="H777" s="277">
        <v>1299706.76</v>
      </c>
      <c r="I777" s="277">
        <f>INDEX(HWI!$F$6:$I$131,MATCH(F777,HWI!$A$6:$A$131,0),MATCH(D777,HWI!$F$5:$I$5,0))</f>
        <v>1.069033530571992</v>
      </c>
      <c r="J777" s="277">
        <f t="shared" si="24"/>
        <v>1389430.1063510848</v>
      </c>
      <c r="L777" s="277">
        <f t="shared" si="25"/>
        <v>185.75268801485092</v>
      </c>
    </row>
    <row r="778" spans="1:12" x14ac:dyDescent="0.25">
      <c r="A778" s="274" t="s">
        <v>587</v>
      </c>
      <c r="B778" s="274" t="s">
        <v>588</v>
      </c>
      <c r="C778" s="274" t="s">
        <v>604</v>
      </c>
      <c r="D778" s="274" t="s">
        <v>590</v>
      </c>
      <c r="E778" s="274">
        <v>8</v>
      </c>
      <c r="F778" s="274">
        <v>2024</v>
      </c>
      <c r="G778" s="277">
        <v>5530</v>
      </c>
      <c r="H778" s="277">
        <v>857718.32000000007</v>
      </c>
      <c r="I778" s="277">
        <f>INDEX(HWI!$F$6:$I$131,MATCH(F778,HWI!$A$6:$A$131,0),MATCH(D778,HWI!$F$5:$I$5,0))</f>
        <v>1.0330368487928843</v>
      </c>
      <c r="J778" s="277">
        <f t="shared" si="24"/>
        <v>886054.63044472679</v>
      </c>
      <c r="L778" s="277">
        <f t="shared" si="25"/>
        <v>160.2268771147788</v>
      </c>
    </row>
    <row r="779" spans="1:12" x14ac:dyDescent="0.25">
      <c r="A779" s="274" t="s">
        <v>587</v>
      </c>
      <c r="B779" s="274" t="s">
        <v>588</v>
      </c>
      <c r="C779" s="274" t="s">
        <v>604</v>
      </c>
      <c r="D779" s="274" t="s">
        <v>590</v>
      </c>
      <c r="E779" s="274">
        <v>8</v>
      </c>
      <c r="F779" s="274">
        <v>2025</v>
      </c>
      <c r="G779" s="277">
        <v>53</v>
      </c>
      <c r="H779" s="277">
        <v>47946.03</v>
      </c>
      <c r="I779" s="277">
        <f>INDEX(HWI!$F$6:$I$131,MATCH(F779,HWI!$A$6:$A$131,0),MATCH(D779,HWI!$F$5:$I$5,0))</f>
        <v>1</v>
      </c>
      <c r="J779" s="277">
        <f t="shared" si="24"/>
        <v>47946.03</v>
      </c>
      <c r="L779" s="277">
        <f t="shared" si="25"/>
        <v>904.64207547169804</v>
      </c>
    </row>
    <row r="780" spans="1:12" x14ac:dyDescent="0.25">
      <c r="A780" s="274" t="s">
        <v>587</v>
      </c>
      <c r="B780" s="274" t="s">
        <v>588</v>
      </c>
      <c r="C780" s="274" t="s">
        <v>604</v>
      </c>
      <c r="D780" s="274" t="s">
        <v>603</v>
      </c>
      <c r="E780" s="274">
        <v>10</v>
      </c>
      <c r="F780" s="274">
        <v>2014</v>
      </c>
      <c r="G780" s="277">
        <v>116</v>
      </c>
      <c r="H780" s="277">
        <v>179566.98</v>
      </c>
      <c r="I780" s="277">
        <f>INDEX(HWI!$F$6:$I$131,MATCH(F780,HWI!$A$6:$A$131,0),MATCH(D780,HWI!$F$5:$I$5,0))</f>
        <v>2.0041116005873714</v>
      </c>
      <c r="J780" s="277">
        <f t="shared" si="24"/>
        <v>359872.26770044054</v>
      </c>
      <c r="L780" s="277">
        <f t="shared" si="25"/>
        <v>3102.3471353486252</v>
      </c>
    </row>
    <row r="781" spans="1:12" x14ac:dyDescent="0.25">
      <c r="A781" s="274" t="s">
        <v>587</v>
      </c>
      <c r="B781" s="274" t="s">
        <v>588</v>
      </c>
      <c r="C781" s="274" t="s">
        <v>604</v>
      </c>
      <c r="D781" s="274" t="s">
        <v>603</v>
      </c>
      <c r="E781" s="274">
        <v>10</v>
      </c>
      <c r="F781" s="274">
        <v>2015</v>
      </c>
      <c r="G781" s="277">
        <v>3</v>
      </c>
      <c r="H781" s="277">
        <v>782.74</v>
      </c>
      <c r="I781" s="277">
        <f>INDEX(HWI!$F$6:$I$131,MATCH(F781,HWI!$A$6:$A$131,0),MATCH(D781,HWI!$F$5:$I$5,0))</f>
        <v>2.0455635491606716</v>
      </c>
      <c r="J781" s="277">
        <f t="shared" si="24"/>
        <v>1601.1444124700242</v>
      </c>
      <c r="L781" s="277">
        <f t="shared" si="25"/>
        <v>533.71480415667475</v>
      </c>
    </row>
    <row r="782" spans="1:12" x14ac:dyDescent="0.25">
      <c r="A782" s="274" t="s">
        <v>587</v>
      </c>
      <c r="B782" s="274" t="s">
        <v>588</v>
      </c>
      <c r="C782" s="274" t="s">
        <v>604</v>
      </c>
      <c r="D782" s="274" t="s">
        <v>603</v>
      </c>
      <c r="E782" s="274">
        <v>10</v>
      </c>
      <c r="F782" s="274">
        <v>2020</v>
      </c>
      <c r="G782" s="277">
        <v>60</v>
      </c>
      <c r="H782" s="277">
        <v>0.33</v>
      </c>
      <c r="I782" s="277">
        <f>INDEX(HWI!$F$6:$I$131,MATCH(F782,HWI!$A$6:$A$131,0),MATCH(D782,HWI!$F$5:$I$5,0))</f>
        <v>1.6713201077638991</v>
      </c>
      <c r="J782" s="277">
        <f t="shared" si="24"/>
        <v>0.55153563556208673</v>
      </c>
      <c r="L782" s="277">
        <f t="shared" si="25"/>
        <v>9.1922605927014459E-3</v>
      </c>
    </row>
    <row r="783" spans="1:12" x14ac:dyDescent="0.25">
      <c r="A783" s="274" t="s">
        <v>587</v>
      </c>
      <c r="B783" s="274" t="s">
        <v>588</v>
      </c>
      <c r="C783" s="274" t="s">
        <v>604</v>
      </c>
      <c r="D783" s="274" t="s">
        <v>603</v>
      </c>
      <c r="E783" s="274">
        <v>10</v>
      </c>
      <c r="F783" s="274">
        <v>2023</v>
      </c>
      <c r="G783" s="277">
        <v>460</v>
      </c>
      <c r="H783" s="277">
        <v>178717.02</v>
      </c>
      <c r="I783" s="277">
        <f>INDEX(HWI!$F$6:$I$131,MATCH(F783,HWI!$A$6:$A$131,0),MATCH(D783,HWI!$F$5:$I$5,0))</f>
        <v>1.045503294009499</v>
      </c>
      <c r="J783" s="277">
        <f t="shared" si="24"/>
        <v>186849.23310556152</v>
      </c>
      <c r="L783" s="277">
        <f t="shared" si="25"/>
        <v>406.19398501209025</v>
      </c>
    </row>
    <row r="784" spans="1:12" x14ac:dyDescent="0.25">
      <c r="A784" s="274" t="s">
        <v>587</v>
      </c>
      <c r="B784" s="274" t="s">
        <v>588</v>
      </c>
      <c r="C784" s="274" t="s">
        <v>604</v>
      </c>
      <c r="D784" s="274" t="s">
        <v>603</v>
      </c>
      <c r="E784" s="274">
        <v>10</v>
      </c>
      <c r="F784" s="274">
        <v>2024</v>
      </c>
      <c r="G784" s="277">
        <v>821</v>
      </c>
      <c r="H784" s="277">
        <v>898295.42</v>
      </c>
      <c r="I784" s="277">
        <f>INDEX(HWI!$F$6:$I$131,MATCH(F784,HWI!$A$6:$A$131,0),MATCH(D784,HWI!$F$5:$I$5,0))</f>
        <v>1.0312830587879704</v>
      </c>
      <c r="J784" s="277">
        <f t="shared" si="24"/>
        <v>926396.8484328246</v>
      </c>
      <c r="L784" s="277">
        <f t="shared" si="25"/>
        <v>1128.376185667265</v>
      </c>
    </row>
    <row r="785" spans="1:12" x14ac:dyDescent="0.25">
      <c r="A785" s="274" t="s">
        <v>587</v>
      </c>
      <c r="B785" s="274" t="s">
        <v>588</v>
      </c>
      <c r="C785" s="274" t="s">
        <v>604</v>
      </c>
      <c r="D785" s="274" t="s">
        <v>603</v>
      </c>
      <c r="E785" s="274">
        <v>12</v>
      </c>
      <c r="F785" s="274">
        <v>2014</v>
      </c>
      <c r="G785" s="277">
        <v>95</v>
      </c>
      <c r="H785" s="277">
        <v>147438.46</v>
      </c>
      <c r="I785" s="277">
        <f>INDEX(HWI!$F$6:$I$131,MATCH(F785,HWI!$A$6:$A$131,0),MATCH(D785,HWI!$F$5:$I$5,0))</f>
        <v>2.0041116005873714</v>
      </c>
      <c r="J785" s="277">
        <f t="shared" si="24"/>
        <v>295483.12805873709</v>
      </c>
      <c r="L785" s="277">
        <f t="shared" si="25"/>
        <v>3110.3487164077587</v>
      </c>
    </row>
    <row r="786" spans="1:12" x14ac:dyDescent="0.25">
      <c r="A786" s="274" t="s">
        <v>587</v>
      </c>
      <c r="B786" s="274" t="s">
        <v>588</v>
      </c>
      <c r="C786" s="274" t="s">
        <v>604</v>
      </c>
      <c r="D786" s="274" t="s">
        <v>603</v>
      </c>
      <c r="E786" s="274">
        <v>12</v>
      </c>
      <c r="F786" s="274">
        <v>2015</v>
      </c>
      <c r="G786" s="277">
        <v>1643</v>
      </c>
      <c r="H786" s="277">
        <v>33.020000000000003</v>
      </c>
      <c r="I786" s="277">
        <f>INDEX(HWI!$F$6:$I$131,MATCH(F786,HWI!$A$6:$A$131,0),MATCH(D786,HWI!$F$5:$I$5,0))</f>
        <v>2.0455635491606716</v>
      </c>
      <c r="J786" s="277">
        <f t="shared" si="24"/>
        <v>67.544508393285383</v>
      </c>
      <c r="L786" s="277">
        <f t="shared" si="25"/>
        <v>4.1110473763411676E-2</v>
      </c>
    </row>
    <row r="787" spans="1:12" x14ac:dyDescent="0.25">
      <c r="A787" s="274" t="s">
        <v>587</v>
      </c>
      <c r="B787" s="274" t="s">
        <v>588</v>
      </c>
      <c r="C787" s="274" t="s">
        <v>604</v>
      </c>
      <c r="D787" s="274" t="s">
        <v>603</v>
      </c>
      <c r="E787" s="274">
        <v>12</v>
      </c>
      <c r="F787" s="274">
        <v>2017</v>
      </c>
      <c r="G787" s="277">
        <v>20</v>
      </c>
      <c r="H787" s="277">
        <v>13198.050000000001</v>
      </c>
      <c r="I787" s="277">
        <f>INDEX(HWI!$F$6:$I$131,MATCH(F787,HWI!$A$6:$A$131,0),MATCH(D787,HWI!$F$5:$I$5,0))</f>
        <v>1.9620471535365152</v>
      </c>
      <c r="J787" s="277">
        <f t="shared" si="24"/>
        <v>25895.196434732607</v>
      </c>
      <c r="L787" s="277">
        <f t="shared" si="25"/>
        <v>1294.7598217366303</v>
      </c>
    </row>
    <row r="788" spans="1:12" x14ac:dyDescent="0.25">
      <c r="A788" s="274" t="s">
        <v>587</v>
      </c>
      <c r="B788" s="274" t="s">
        <v>588</v>
      </c>
      <c r="C788" s="274" t="s">
        <v>604</v>
      </c>
      <c r="D788" s="274" t="s">
        <v>603</v>
      </c>
      <c r="E788" s="274">
        <v>12</v>
      </c>
      <c r="F788" s="274">
        <v>2019</v>
      </c>
      <c r="G788" s="277">
        <v>21</v>
      </c>
      <c r="H788" s="277">
        <v>54658.48</v>
      </c>
      <c r="I788" s="277">
        <f>INDEX(HWI!$F$6:$I$131,MATCH(F788,HWI!$A$6:$A$131,0),MATCH(D788,HWI!$F$5:$I$5,0))</f>
        <v>1.760577915376677</v>
      </c>
      <c r="J788" s="277">
        <f t="shared" si="24"/>
        <v>96230.512776057789</v>
      </c>
      <c r="L788" s="277">
        <f t="shared" si="25"/>
        <v>4582.4053702884657</v>
      </c>
    </row>
    <row r="789" spans="1:12" x14ac:dyDescent="0.25">
      <c r="A789" s="274" t="s">
        <v>587</v>
      </c>
      <c r="B789" s="274" t="s">
        <v>588</v>
      </c>
      <c r="C789" s="274" t="s">
        <v>604</v>
      </c>
      <c r="D789" s="274" t="s">
        <v>603</v>
      </c>
      <c r="E789" s="274">
        <v>12</v>
      </c>
      <c r="F789" s="274">
        <v>2020</v>
      </c>
      <c r="G789" s="277">
        <v>377</v>
      </c>
      <c r="H789" s="277">
        <v>655785.45000000007</v>
      </c>
      <c r="I789" s="277">
        <f>INDEX(HWI!$F$6:$I$131,MATCH(F789,HWI!$A$6:$A$131,0),MATCH(D789,HWI!$F$5:$I$5,0))</f>
        <v>1.6713201077638991</v>
      </c>
      <c r="J789" s="277">
        <f t="shared" si="24"/>
        <v>1096027.4089639971</v>
      </c>
      <c r="L789" s="277">
        <f t="shared" si="25"/>
        <v>2907.2345065358013</v>
      </c>
    </row>
    <row r="790" spans="1:12" x14ac:dyDescent="0.25">
      <c r="A790" s="274" t="s">
        <v>587</v>
      </c>
      <c r="B790" s="274" t="s">
        <v>588</v>
      </c>
      <c r="C790" s="274" t="s">
        <v>604</v>
      </c>
      <c r="D790" s="274" t="s">
        <v>603</v>
      </c>
      <c r="E790" s="274">
        <v>12</v>
      </c>
      <c r="F790" s="274">
        <v>2021</v>
      </c>
      <c r="G790" s="277">
        <v>1371</v>
      </c>
      <c r="H790" s="277">
        <v>1771037.87</v>
      </c>
      <c r="I790" s="277">
        <f>INDEX(HWI!$F$6:$I$131,MATCH(F790,HWI!$A$6:$A$131,0),MATCH(D790,HWI!$F$5:$I$5,0))</f>
        <v>1.439662447257384</v>
      </c>
      <c r="J790" s="277">
        <f t="shared" si="24"/>
        <v>2549696.7141097048</v>
      </c>
      <c r="L790" s="277">
        <f t="shared" si="25"/>
        <v>1859.7350212324616</v>
      </c>
    </row>
    <row r="791" spans="1:12" x14ac:dyDescent="0.25">
      <c r="A791" s="274" t="s">
        <v>587</v>
      </c>
      <c r="B791" s="274" t="s">
        <v>588</v>
      </c>
      <c r="C791" s="274" t="s">
        <v>604</v>
      </c>
      <c r="D791" s="274" t="s">
        <v>603</v>
      </c>
      <c r="E791" s="274">
        <v>12</v>
      </c>
      <c r="F791" s="274">
        <v>2022</v>
      </c>
      <c r="G791" s="277">
        <v>3039</v>
      </c>
      <c r="H791" s="277">
        <v>784279.03</v>
      </c>
      <c r="I791" s="277">
        <f>INDEX(HWI!$F$6:$I$131,MATCH(F791,HWI!$A$6:$A$131,0),MATCH(D791,HWI!$F$5:$I$5,0))</f>
        <v>1.2295495495495496</v>
      </c>
      <c r="J791" s="277">
        <f t="shared" si="24"/>
        <v>964309.92805765779</v>
      </c>
      <c r="L791" s="277">
        <f t="shared" si="25"/>
        <v>317.3115919900157</v>
      </c>
    </row>
    <row r="792" spans="1:12" x14ac:dyDescent="0.25">
      <c r="A792" s="274" t="s">
        <v>587</v>
      </c>
      <c r="B792" s="274" t="s">
        <v>588</v>
      </c>
      <c r="C792" s="274" t="s">
        <v>604</v>
      </c>
      <c r="D792" s="274" t="s">
        <v>603</v>
      </c>
      <c r="E792" s="274">
        <v>12</v>
      </c>
      <c r="F792" s="274">
        <v>2023</v>
      </c>
      <c r="G792" s="277">
        <v>2256</v>
      </c>
      <c r="H792" s="277">
        <v>991024.38</v>
      </c>
      <c r="I792" s="277">
        <f>INDEX(HWI!$F$6:$I$131,MATCH(F792,HWI!$A$6:$A$131,0),MATCH(D792,HWI!$F$5:$I$5,0))</f>
        <v>1.045503294009499</v>
      </c>
      <c r="J792" s="277">
        <f t="shared" si="24"/>
        <v>1036119.2537337216</v>
      </c>
      <c r="L792" s="277">
        <f t="shared" si="25"/>
        <v>459.2727188536</v>
      </c>
    </row>
    <row r="793" spans="1:12" x14ac:dyDescent="0.25">
      <c r="A793" s="274" t="s">
        <v>587</v>
      </c>
      <c r="B793" s="274" t="s">
        <v>588</v>
      </c>
      <c r="C793" s="274" t="s">
        <v>604</v>
      </c>
      <c r="D793" s="274" t="s">
        <v>603</v>
      </c>
      <c r="E793" s="274">
        <v>12</v>
      </c>
      <c r="F793" s="274">
        <v>2024</v>
      </c>
      <c r="G793" s="277">
        <v>1126</v>
      </c>
      <c r="H793" s="277">
        <v>729163.22000000009</v>
      </c>
      <c r="I793" s="277">
        <f>INDEX(HWI!$F$6:$I$131,MATCH(F793,HWI!$A$6:$A$131,0),MATCH(D793,HWI!$F$5:$I$5,0))</f>
        <v>1.0312830587879704</v>
      </c>
      <c r="J793" s="277">
        <f t="shared" si="24"/>
        <v>751973.67587728589</v>
      </c>
      <c r="L793" s="277">
        <f t="shared" si="25"/>
        <v>667.82742085016514</v>
      </c>
    </row>
    <row r="794" spans="1:12" x14ac:dyDescent="0.25">
      <c r="A794" s="274" t="s">
        <v>587</v>
      </c>
      <c r="B794" s="274" t="s">
        <v>588</v>
      </c>
      <c r="C794" s="274" t="s">
        <v>604</v>
      </c>
      <c r="D794" s="274" t="s">
        <v>603</v>
      </c>
      <c r="E794" s="274">
        <v>16</v>
      </c>
      <c r="F794" s="274">
        <v>2024</v>
      </c>
      <c r="G794" s="277">
        <v>6137</v>
      </c>
      <c r="H794" s="277">
        <v>3118821.88</v>
      </c>
      <c r="I794" s="277">
        <f>INDEX(HWI!$F$6:$I$131,MATCH(F794,HWI!$A$6:$A$131,0),MATCH(D794,HWI!$F$5:$I$5,0))</f>
        <v>1.0312830587879704</v>
      </c>
      <c r="J794" s="277">
        <f t="shared" si="24"/>
        <v>3216388.1682212483</v>
      </c>
      <c r="L794" s="277">
        <f t="shared" si="25"/>
        <v>524.09779504990195</v>
      </c>
    </row>
    <row r="795" spans="1:12" x14ac:dyDescent="0.25">
      <c r="A795" s="274" t="s">
        <v>587</v>
      </c>
      <c r="B795" s="274" t="s">
        <v>588</v>
      </c>
      <c r="C795" s="274" t="s">
        <v>604</v>
      </c>
      <c r="D795" s="274" t="s">
        <v>603</v>
      </c>
      <c r="E795" s="274">
        <v>2</v>
      </c>
      <c r="F795" s="274">
        <v>2014</v>
      </c>
      <c r="G795" s="277">
        <v>273</v>
      </c>
      <c r="H795" s="277">
        <v>44130.770000000004</v>
      </c>
      <c r="I795" s="277">
        <f>INDEX(HWI!$F$6:$I$131,MATCH(F795,HWI!$A$6:$A$131,0),MATCH(D795,HWI!$F$5:$I$5,0))</f>
        <v>2.0041116005873714</v>
      </c>
      <c r="J795" s="277">
        <f t="shared" si="24"/>
        <v>88442.988099853159</v>
      </c>
      <c r="L795" s="277">
        <f t="shared" si="25"/>
        <v>323.96698937675148</v>
      </c>
    </row>
    <row r="796" spans="1:12" x14ac:dyDescent="0.25">
      <c r="A796" s="274" t="s">
        <v>587</v>
      </c>
      <c r="B796" s="274" t="s">
        <v>588</v>
      </c>
      <c r="C796" s="274" t="s">
        <v>604</v>
      </c>
      <c r="D796" s="274" t="s">
        <v>603</v>
      </c>
      <c r="E796" s="274">
        <v>2</v>
      </c>
      <c r="F796" s="274">
        <v>2015</v>
      </c>
      <c r="G796" s="277">
        <v>497</v>
      </c>
      <c r="H796" s="277">
        <v>68035</v>
      </c>
      <c r="I796" s="277">
        <f>INDEX(HWI!$F$6:$I$131,MATCH(F796,HWI!$A$6:$A$131,0),MATCH(D796,HWI!$F$5:$I$5,0))</f>
        <v>2.0455635491606716</v>
      </c>
      <c r="J796" s="277">
        <f t="shared" si="24"/>
        <v>139169.91606714629</v>
      </c>
      <c r="L796" s="277">
        <f t="shared" si="25"/>
        <v>280.01995184536474</v>
      </c>
    </row>
    <row r="797" spans="1:12" x14ac:dyDescent="0.25">
      <c r="A797" s="274" t="s">
        <v>587</v>
      </c>
      <c r="B797" s="274" t="s">
        <v>588</v>
      </c>
      <c r="C797" s="274" t="s">
        <v>604</v>
      </c>
      <c r="D797" s="274" t="s">
        <v>603</v>
      </c>
      <c r="E797" s="274">
        <v>2</v>
      </c>
      <c r="F797" s="274">
        <v>2016</v>
      </c>
      <c r="G797" s="277">
        <v>29</v>
      </c>
      <c r="H797" s="277">
        <v>1870.03</v>
      </c>
      <c r="I797" s="277">
        <f>INDEX(HWI!$F$6:$I$131,MATCH(F797,HWI!$A$6:$A$131,0),MATCH(D797,HWI!$F$5:$I$5,0))</f>
        <v>2.0678787878787879</v>
      </c>
      <c r="J797" s="277">
        <f t="shared" si="24"/>
        <v>3866.9953696969696</v>
      </c>
      <c r="L797" s="277">
        <f t="shared" si="25"/>
        <v>133.34466792058515</v>
      </c>
    </row>
    <row r="798" spans="1:12" x14ac:dyDescent="0.25">
      <c r="A798" s="274" t="s">
        <v>587</v>
      </c>
      <c r="B798" s="274" t="s">
        <v>588</v>
      </c>
      <c r="C798" s="274" t="s">
        <v>604</v>
      </c>
      <c r="D798" s="274" t="s">
        <v>603</v>
      </c>
      <c r="E798" s="274">
        <v>2</v>
      </c>
      <c r="F798" s="274">
        <v>2017</v>
      </c>
      <c r="G798" s="277">
        <v>35</v>
      </c>
      <c r="H798" s="277">
        <v>2611.2200000000003</v>
      </c>
      <c r="I798" s="277">
        <f>INDEX(HWI!$F$6:$I$131,MATCH(F798,HWI!$A$6:$A$131,0),MATCH(D798,HWI!$F$5:$I$5,0))</f>
        <v>1.9620471535365152</v>
      </c>
      <c r="J798" s="277">
        <f t="shared" si="24"/>
        <v>5123.33676825762</v>
      </c>
      <c r="L798" s="277">
        <f t="shared" si="25"/>
        <v>146.38105052164627</v>
      </c>
    </row>
    <row r="799" spans="1:12" x14ac:dyDescent="0.25">
      <c r="A799" s="274" t="s">
        <v>587</v>
      </c>
      <c r="B799" s="274" t="s">
        <v>588</v>
      </c>
      <c r="C799" s="274" t="s">
        <v>604</v>
      </c>
      <c r="D799" s="274" t="s">
        <v>603</v>
      </c>
      <c r="E799" s="274">
        <v>2</v>
      </c>
      <c r="F799" s="274">
        <v>2018</v>
      </c>
      <c r="G799" s="277">
        <v>248</v>
      </c>
      <c r="H799" s="277">
        <v>168223.94</v>
      </c>
      <c r="I799" s="277">
        <f>INDEX(HWI!$F$6:$I$131,MATCH(F799,HWI!$A$6:$A$131,0),MATCH(D799,HWI!$F$5:$I$5,0))</f>
        <v>1.8433279308481902</v>
      </c>
      <c r="J799" s="277">
        <f t="shared" si="24"/>
        <v>310091.8872393301</v>
      </c>
      <c r="L799" s="277">
        <f t="shared" si="25"/>
        <v>1250.370513061815</v>
      </c>
    </row>
    <row r="800" spans="1:12" x14ac:dyDescent="0.25">
      <c r="A800" s="274" t="s">
        <v>587</v>
      </c>
      <c r="B800" s="274" t="s">
        <v>588</v>
      </c>
      <c r="C800" s="274" t="s">
        <v>604</v>
      </c>
      <c r="D800" s="274" t="s">
        <v>603</v>
      </c>
      <c r="E800" s="274">
        <v>2</v>
      </c>
      <c r="F800" s="274">
        <v>2019</v>
      </c>
      <c r="G800" s="277">
        <v>264</v>
      </c>
      <c r="H800" s="277">
        <v>81561.210000000006</v>
      </c>
      <c r="I800" s="277">
        <f>INDEX(HWI!$F$6:$I$131,MATCH(F800,HWI!$A$6:$A$131,0),MATCH(D800,HWI!$F$5:$I$5,0))</f>
        <v>1.760577915376677</v>
      </c>
      <c r="J800" s="277">
        <f t="shared" si="24"/>
        <v>143594.86507739939</v>
      </c>
      <c r="L800" s="277">
        <f t="shared" si="25"/>
        <v>543.91994347499769</v>
      </c>
    </row>
    <row r="801" spans="1:12" x14ac:dyDescent="0.25">
      <c r="A801" s="274" t="s">
        <v>587</v>
      </c>
      <c r="B801" s="274" t="s">
        <v>588</v>
      </c>
      <c r="C801" s="274" t="s">
        <v>604</v>
      </c>
      <c r="D801" s="274" t="s">
        <v>603</v>
      </c>
      <c r="E801" s="274">
        <v>2</v>
      </c>
      <c r="F801" s="274">
        <v>2020</v>
      </c>
      <c r="G801" s="277">
        <v>18</v>
      </c>
      <c r="H801" s="277">
        <v>5120.63</v>
      </c>
      <c r="I801" s="277">
        <f>INDEX(HWI!$F$6:$I$131,MATCH(F801,HWI!$A$6:$A$131,0),MATCH(D801,HWI!$F$5:$I$5,0))</f>
        <v>1.6713201077638991</v>
      </c>
      <c r="J801" s="277">
        <f t="shared" si="24"/>
        <v>8558.2118834190551</v>
      </c>
      <c r="L801" s="277">
        <f t="shared" si="25"/>
        <v>475.45621574550307</v>
      </c>
    </row>
    <row r="802" spans="1:12" x14ac:dyDescent="0.25">
      <c r="A802" s="274" t="s">
        <v>587</v>
      </c>
      <c r="B802" s="274" t="s">
        <v>588</v>
      </c>
      <c r="C802" s="274" t="s">
        <v>604</v>
      </c>
      <c r="D802" s="274" t="s">
        <v>603</v>
      </c>
      <c r="E802" s="274">
        <v>2</v>
      </c>
      <c r="F802" s="274">
        <v>2021</v>
      </c>
      <c r="G802" s="277">
        <v>16</v>
      </c>
      <c r="H802" s="277">
        <v>53600.480000000003</v>
      </c>
      <c r="I802" s="277">
        <f>INDEX(HWI!$F$6:$I$131,MATCH(F802,HWI!$A$6:$A$131,0),MATCH(D802,HWI!$F$5:$I$5,0))</f>
        <v>1.439662447257384</v>
      </c>
      <c r="J802" s="277">
        <f t="shared" si="24"/>
        <v>77166.598210970478</v>
      </c>
      <c r="L802" s="277">
        <f t="shared" si="25"/>
        <v>4822.9123881856549</v>
      </c>
    </row>
    <row r="803" spans="1:12" x14ac:dyDescent="0.25">
      <c r="A803" s="274" t="s">
        <v>587</v>
      </c>
      <c r="B803" s="274" t="s">
        <v>588</v>
      </c>
      <c r="C803" s="274" t="s">
        <v>604</v>
      </c>
      <c r="D803" s="274" t="s">
        <v>603</v>
      </c>
      <c r="E803" s="274">
        <v>2</v>
      </c>
      <c r="F803" s="274">
        <v>2022</v>
      </c>
      <c r="G803" s="277">
        <v>1182</v>
      </c>
      <c r="H803" s="277">
        <v>160047.34</v>
      </c>
      <c r="I803" s="277">
        <f>INDEX(HWI!$F$6:$I$131,MATCH(F803,HWI!$A$6:$A$131,0),MATCH(D803,HWI!$F$5:$I$5,0))</f>
        <v>1.2295495495495496</v>
      </c>
      <c r="J803" s="277">
        <f t="shared" si="24"/>
        <v>196786.13480360361</v>
      </c>
      <c r="L803" s="277">
        <f t="shared" si="25"/>
        <v>166.48573164433469</v>
      </c>
    </row>
    <row r="804" spans="1:12" x14ac:dyDescent="0.25">
      <c r="A804" s="274" t="s">
        <v>587</v>
      </c>
      <c r="B804" s="274" t="s">
        <v>588</v>
      </c>
      <c r="C804" s="274" t="s">
        <v>604</v>
      </c>
      <c r="D804" s="274" t="s">
        <v>603</v>
      </c>
      <c r="E804" s="274">
        <v>2</v>
      </c>
      <c r="F804" s="274">
        <v>2023</v>
      </c>
      <c r="G804" s="277">
        <v>6</v>
      </c>
      <c r="H804" s="277">
        <v>18010.25</v>
      </c>
      <c r="I804" s="277">
        <f>INDEX(HWI!$F$6:$I$131,MATCH(F804,HWI!$A$6:$A$131,0),MATCH(D804,HWI!$F$5:$I$5,0))</f>
        <v>1.045503294009499</v>
      </c>
      <c r="J804" s="277">
        <f t="shared" si="24"/>
        <v>18829.775700934581</v>
      </c>
      <c r="L804" s="277">
        <f t="shared" si="25"/>
        <v>3138.2959501557634</v>
      </c>
    </row>
    <row r="805" spans="1:12" x14ac:dyDescent="0.25">
      <c r="A805" s="274" t="s">
        <v>587</v>
      </c>
      <c r="B805" s="274" t="s">
        <v>588</v>
      </c>
      <c r="C805" s="274" t="s">
        <v>604</v>
      </c>
      <c r="D805" s="274" t="s">
        <v>603</v>
      </c>
      <c r="E805" s="274">
        <v>2</v>
      </c>
      <c r="F805" s="274">
        <v>2024</v>
      </c>
      <c r="G805" s="277">
        <v>755</v>
      </c>
      <c r="H805" s="277">
        <v>101138.48999999999</v>
      </c>
      <c r="I805" s="277">
        <f>INDEX(HWI!$F$6:$I$131,MATCH(F805,HWI!$A$6:$A$131,0),MATCH(D805,HWI!$F$5:$I$5,0))</f>
        <v>1.0312830587879704</v>
      </c>
      <c r="J805" s="277">
        <f t="shared" si="24"/>
        <v>104302.41132839656</v>
      </c>
      <c r="L805" s="277">
        <f t="shared" si="25"/>
        <v>138.14888917668418</v>
      </c>
    </row>
    <row r="806" spans="1:12" x14ac:dyDescent="0.25">
      <c r="A806" s="274" t="s">
        <v>587</v>
      </c>
      <c r="B806" s="274" t="s">
        <v>588</v>
      </c>
      <c r="C806" s="274" t="s">
        <v>604</v>
      </c>
      <c r="D806" s="274" t="s">
        <v>603</v>
      </c>
      <c r="E806" s="274">
        <v>2</v>
      </c>
      <c r="F806" s="274">
        <v>2025</v>
      </c>
      <c r="G806" s="277">
        <v>6</v>
      </c>
      <c r="H806" s="277">
        <v>13709.710000000001</v>
      </c>
      <c r="I806" s="277">
        <f>INDEX(HWI!$F$6:$I$131,MATCH(F806,HWI!$A$6:$A$131,0),MATCH(D806,HWI!$F$5:$I$5,0))</f>
        <v>1</v>
      </c>
      <c r="J806" s="277">
        <f t="shared" si="24"/>
        <v>13709.710000000001</v>
      </c>
      <c r="L806" s="277">
        <f t="shared" si="25"/>
        <v>2284.9516666666668</v>
      </c>
    </row>
    <row r="807" spans="1:12" x14ac:dyDescent="0.25">
      <c r="A807" s="274" t="s">
        <v>587</v>
      </c>
      <c r="B807" s="274" t="s">
        <v>588</v>
      </c>
      <c r="C807" s="274" t="s">
        <v>604</v>
      </c>
      <c r="D807" s="274" t="s">
        <v>603</v>
      </c>
      <c r="E807" s="274">
        <v>3</v>
      </c>
      <c r="F807" s="274">
        <v>2021</v>
      </c>
      <c r="G807" s="277">
        <v>850</v>
      </c>
      <c r="H807" s="277">
        <v>178514.72</v>
      </c>
      <c r="I807" s="277">
        <f>INDEX(HWI!$F$6:$I$131,MATCH(F807,HWI!$A$6:$A$131,0),MATCH(D807,HWI!$F$5:$I$5,0))</f>
        <v>1.439662447257384</v>
      </c>
      <c r="J807" s="277">
        <f t="shared" si="24"/>
        <v>257000.93866666668</v>
      </c>
      <c r="L807" s="277">
        <f t="shared" si="25"/>
        <v>302.35404549019609</v>
      </c>
    </row>
    <row r="808" spans="1:12" x14ac:dyDescent="0.25">
      <c r="A808" s="274" t="s">
        <v>587</v>
      </c>
      <c r="B808" s="274" t="s">
        <v>588</v>
      </c>
      <c r="C808" s="274" t="s">
        <v>604</v>
      </c>
      <c r="D808" s="274" t="s">
        <v>603</v>
      </c>
      <c r="E808" s="274">
        <v>4</v>
      </c>
      <c r="F808" s="274">
        <v>2013</v>
      </c>
      <c r="G808" s="277">
        <v>116</v>
      </c>
      <c r="H808" s="277">
        <v>30678.32</v>
      </c>
      <c r="I808" s="277">
        <f>INDEX(HWI!$F$6:$I$131,MATCH(F808,HWI!$A$6:$A$131,0),MATCH(D808,HWI!$F$5:$I$5,0))</f>
        <v>2.0159527326440179</v>
      </c>
      <c r="J808" s="277">
        <f t="shared" si="24"/>
        <v>61846.043036927629</v>
      </c>
      <c r="L808" s="277">
        <f t="shared" si="25"/>
        <v>533.15554342178996</v>
      </c>
    </row>
    <row r="809" spans="1:12" x14ac:dyDescent="0.25">
      <c r="A809" s="274" t="s">
        <v>587</v>
      </c>
      <c r="B809" s="274" t="s">
        <v>588</v>
      </c>
      <c r="C809" s="274" t="s">
        <v>604</v>
      </c>
      <c r="D809" s="274" t="s">
        <v>603</v>
      </c>
      <c r="E809" s="274">
        <v>4</v>
      </c>
      <c r="F809" s="274">
        <v>2014</v>
      </c>
      <c r="G809" s="277">
        <v>630</v>
      </c>
      <c r="H809" s="277">
        <v>69139.59</v>
      </c>
      <c r="I809" s="277">
        <f>INDEX(HWI!$F$6:$I$131,MATCH(F809,HWI!$A$6:$A$131,0),MATCH(D809,HWI!$F$5:$I$5,0))</f>
        <v>2.0041116005873714</v>
      </c>
      <c r="J809" s="277">
        <f t="shared" si="24"/>
        <v>138563.4543788546</v>
      </c>
      <c r="L809" s="277">
        <f t="shared" si="25"/>
        <v>219.94199107754699</v>
      </c>
    </row>
    <row r="810" spans="1:12" x14ac:dyDescent="0.25">
      <c r="A810" s="274" t="s">
        <v>587</v>
      </c>
      <c r="B810" s="274" t="s">
        <v>588</v>
      </c>
      <c r="C810" s="274" t="s">
        <v>604</v>
      </c>
      <c r="D810" s="274" t="s">
        <v>603</v>
      </c>
      <c r="E810" s="274">
        <v>4</v>
      </c>
      <c r="F810" s="274">
        <v>2015</v>
      </c>
      <c r="G810" s="277">
        <v>6</v>
      </c>
      <c r="H810" s="277">
        <v>879.39</v>
      </c>
      <c r="I810" s="277">
        <f>INDEX(HWI!$F$6:$I$131,MATCH(F810,HWI!$A$6:$A$131,0),MATCH(D810,HWI!$F$5:$I$5,0))</f>
        <v>2.0455635491606716</v>
      </c>
      <c r="J810" s="277">
        <f t="shared" si="24"/>
        <v>1798.8481294964031</v>
      </c>
      <c r="L810" s="277">
        <f t="shared" si="25"/>
        <v>299.80802158273383</v>
      </c>
    </row>
    <row r="811" spans="1:12" x14ac:dyDescent="0.25">
      <c r="A811" s="274" t="s">
        <v>587</v>
      </c>
      <c r="B811" s="274" t="s">
        <v>588</v>
      </c>
      <c r="C811" s="274" t="s">
        <v>604</v>
      </c>
      <c r="D811" s="274" t="s">
        <v>603</v>
      </c>
      <c r="E811" s="274">
        <v>4</v>
      </c>
      <c r="F811" s="274">
        <v>2017</v>
      </c>
      <c r="G811" s="277">
        <v>3</v>
      </c>
      <c r="H811" s="277">
        <v>572.66999999999996</v>
      </c>
      <c r="I811" s="277">
        <f>INDEX(HWI!$F$6:$I$131,MATCH(F811,HWI!$A$6:$A$131,0),MATCH(D811,HWI!$F$5:$I$5,0))</f>
        <v>1.9620471535365152</v>
      </c>
      <c r="J811" s="277">
        <f t="shared" si="24"/>
        <v>1123.6055434157561</v>
      </c>
      <c r="L811" s="277">
        <f t="shared" si="25"/>
        <v>374.53518113858536</v>
      </c>
    </row>
    <row r="812" spans="1:12" x14ac:dyDescent="0.25">
      <c r="A812" s="274" t="s">
        <v>587</v>
      </c>
      <c r="B812" s="274" t="s">
        <v>588</v>
      </c>
      <c r="C812" s="274" t="s">
        <v>604</v>
      </c>
      <c r="D812" s="274" t="s">
        <v>603</v>
      </c>
      <c r="E812" s="274">
        <v>4</v>
      </c>
      <c r="F812" s="274">
        <v>2018</v>
      </c>
      <c r="G812" s="277">
        <v>396</v>
      </c>
      <c r="H812" s="277">
        <v>537790.67000000004</v>
      </c>
      <c r="I812" s="277">
        <f>INDEX(HWI!$F$6:$I$131,MATCH(F812,HWI!$A$6:$A$131,0),MATCH(D812,HWI!$F$5:$I$5,0))</f>
        <v>1.8433279308481902</v>
      </c>
      <c r="J812" s="277">
        <f t="shared" si="24"/>
        <v>991324.56296056195</v>
      </c>
      <c r="L812" s="277">
        <f t="shared" si="25"/>
        <v>2503.3448559610151</v>
      </c>
    </row>
    <row r="813" spans="1:12" x14ac:dyDescent="0.25">
      <c r="A813" s="274" t="s">
        <v>587</v>
      </c>
      <c r="B813" s="274" t="s">
        <v>588</v>
      </c>
      <c r="C813" s="274" t="s">
        <v>604</v>
      </c>
      <c r="D813" s="274" t="s">
        <v>603</v>
      </c>
      <c r="E813" s="274">
        <v>4</v>
      </c>
      <c r="F813" s="274">
        <v>2021</v>
      </c>
      <c r="G813" s="277">
        <v>0</v>
      </c>
      <c r="H813" s="277">
        <v>5957.97</v>
      </c>
      <c r="I813" s="277">
        <f>INDEX(HWI!$F$6:$I$131,MATCH(F813,HWI!$A$6:$A$131,0),MATCH(D813,HWI!$F$5:$I$5,0))</f>
        <v>1.439662447257384</v>
      </c>
      <c r="J813" s="277">
        <f t="shared" si="24"/>
        <v>8577.4656708860766</v>
      </c>
      <c r="L813" s="277" t="e">
        <f t="shared" si="25"/>
        <v>#DIV/0!</v>
      </c>
    </row>
    <row r="814" spans="1:12" x14ac:dyDescent="0.25">
      <c r="A814" s="274" t="s">
        <v>587</v>
      </c>
      <c r="B814" s="274" t="s">
        <v>588</v>
      </c>
      <c r="C814" s="274" t="s">
        <v>604</v>
      </c>
      <c r="D814" s="274" t="s">
        <v>603</v>
      </c>
      <c r="E814" s="274">
        <v>4</v>
      </c>
      <c r="F814" s="274">
        <v>2022</v>
      </c>
      <c r="G814" s="277">
        <v>9</v>
      </c>
      <c r="H814" s="277">
        <v>24319.29</v>
      </c>
      <c r="I814" s="277">
        <f>INDEX(HWI!$F$6:$I$131,MATCH(F814,HWI!$A$6:$A$131,0),MATCH(D814,HWI!$F$5:$I$5,0))</f>
        <v>1.2295495495495496</v>
      </c>
      <c r="J814" s="277">
        <f t="shared" si="24"/>
        <v>29901.772064864868</v>
      </c>
      <c r="L814" s="277">
        <f t="shared" si="25"/>
        <v>3322.4191183183189</v>
      </c>
    </row>
    <row r="815" spans="1:12" x14ac:dyDescent="0.25">
      <c r="A815" s="274" t="s">
        <v>587</v>
      </c>
      <c r="B815" s="274" t="s">
        <v>588</v>
      </c>
      <c r="C815" s="274" t="s">
        <v>604</v>
      </c>
      <c r="D815" s="274" t="s">
        <v>603</v>
      </c>
      <c r="E815" s="274">
        <v>4</v>
      </c>
      <c r="F815" s="274">
        <v>2023</v>
      </c>
      <c r="G815" s="277">
        <v>682</v>
      </c>
      <c r="H815" s="277">
        <v>200363.25</v>
      </c>
      <c r="I815" s="277">
        <f>INDEX(HWI!$F$6:$I$131,MATCH(F815,HWI!$A$6:$A$131,0),MATCH(D815,HWI!$F$5:$I$5,0))</f>
        <v>1.045503294009499</v>
      </c>
      <c r="J815" s="277">
        <f t="shared" si="24"/>
        <v>209480.43787344877</v>
      </c>
      <c r="L815" s="277">
        <f t="shared" si="25"/>
        <v>307.15606726312137</v>
      </c>
    </row>
    <row r="816" spans="1:12" x14ac:dyDescent="0.25">
      <c r="A816" s="274" t="s">
        <v>587</v>
      </c>
      <c r="B816" s="274" t="s">
        <v>588</v>
      </c>
      <c r="C816" s="274" t="s">
        <v>604</v>
      </c>
      <c r="D816" s="274" t="s">
        <v>603</v>
      </c>
      <c r="E816" s="274">
        <v>6</v>
      </c>
      <c r="F816" s="274">
        <v>2014</v>
      </c>
      <c r="G816" s="277">
        <v>1214</v>
      </c>
      <c r="H816" s="277">
        <v>772379.07000000007</v>
      </c>
      <c r="I816" s="277">
        <f>INDEX(HWI!$F$6:$I$131,MATCH(F816,HWI!$A$6:$A$131,0),MATCH(D816,HWI!$F$5:$I$5,0))</f>
        <v>2.0041116005873714</v>
      </c>
      <c r="J816" s="277">
        <f t="shared" si="24"/>
        <v>1547933.8542378854</v>
      </c>
      <c r="L816" s="277">
        <f t="shared" si="25"/>
        <v>1275.069072683596</v>
      </c>
    </row>
    <row r="817" spans="1:12" x14ac:dyDescent="0.25">
      <c r="A817" s="274" t="s">
        <v>587</v>
      </c>
      <c r="B817" s="274" t="s">
        <v>588</v>
      </c>
      <c r="C817" s="274" t="s">
        <v>604</v>
      </c>
      <c r="D817" s="274" t="s">
        <v>603</v>
      </c>
      <c r="E817" s="274">
        <v>6</v>
      </c>
      <c r="F817" s="274">
        <v>2015</v>
      </c>
      <c r="G817" s="277">
        <v>7</v>
      </c>
      <c r="H817" s="277">
        <v>4197.6099999999997</v>
      </c>
      <c r="I817" s="277">
        <f>INDEX(HWI!$F$6:$I$131,MATCH(F817,HWI!$A$6:$A$131,0),MATCH(D817,HWI!$F$5:$I$5,0))</f>
        <v>2.0455635491606716</v>
      </c>
      <c r="J817" s="277">
        <f t="shared" si="24"/>
        <v>8586.478009592327</v>
      </c>
      <c r="L817" s="277">
        <f t="shared" si="25"/>
        <v>1226.6397156560467</v>
      </c>
    </row>
    <row r="818" spans="1:12" x14ac:dyDescent="0.25">
      <c r="A818" s="274" t="s">
        <v>587</v>
      </c>
      <c r="B818" s="274" t="s">
        <v>588</v>
      </c>
      <c r="C818" s="274" t="s">
        <v>604</v>
      </c>
      <c r="D818" s="274" t="s">
        <v>603</v>
      </c>
      <c r="E818" s="274">
        <v>6</v>
      </c>
      <c r="F818" s="274">
        <v>2017</v>
      </c>
      <c r="G818" s="277">
        <v>4309</v>
      </c>
      <c r="H818" s="277">
        <v>856790.6</v>
      </c>
      <c r="I818" s="277">
        <f>INDEX(HWI!$F$6:$I$131,MATCH(F818,HWI!$A$6:$A$131,0),MATCH(D818,HWI!$F$5:$I$5,0))</f>
        <v>1.9620471535365152</v>
      </c>
      <c r="J818" s="277">
        <f t="shared" si="24"/>
        <v>1681063.5579068428</v>
      </c>
      <c r="L818" s="277">
        <f t="shared" si="25"/>
        <v>390.12846551562842</v>
      </c>
    </row>
    <row r="819" spans="1:12" x14ac:dyDescent="0.25">
      <c r="A819" s="274" t="s">
        <v>587</v>
      </c>
      <c r="B819" s="274" t="s">
        <v>588</v>
      </c>
      <c r="C819" s="274" t="s">
        <v>604</v>
      </c>
      <c r="D819" s="274" t="s">
        <v>603</v>
      </c>
      <c r="E819" s="274">
        <v>6</v>
      </c>
      <c r="F819" s="274">
        <v>2018</v>
      </c>
      <c r="G819" s="277">
        <v>44</v>
      </c>
      <c r="H819" s="277">
        <v>148749.67000000001</v>
      </c>
      <c r="I819" s="277">
        <f>INDEX(HWI!$F$6:$I$131,MATCH(F819,HWI!$A$6:$A$131,0),MATCH(D819,HWI!$F$5:$I$5,0))</f>
        <v>1.8433279308481902</v>
      </c>
      <c r="J819" s="277">
        <f t="shared" si="24"/>
        <v>274194.42141545116</v>
      </c>
      <c r="L819" s="277">
        <f t="shared" si="25"/>
        <v>6231.6913958057085</v>
      </c>
    </row>
    <row r="820" spans="1:12" x14ac:dyDescent="0.25">
      <c r="A820" s="274" t="s">
        <v>587</v>
      </c>
      <c r="B820" s="274" t="s">
        <v>588</v>
      </c>
      <c r="C820" s="274" t="s">
        <v>604</v>
      </c>
      <c r="D820" s="274" t="s">
        <v>603</v>
      </c>
      <c r="E820" s="274">
        <v>6</v>
      </c>
      <c r="F820" s="274">
        <v>2019</v>
      </c>
      <c r="G820" s="277">
        <v>70</v>
      </c>
      <c r="H820" s="277">
        <v>54030.06</v>
      </c>
      <c r="I820" s="277">
        <f>INDEX(HWI!$F$6:$I$131,MATCH(F820,HWI!$A$6:$A$131,0),MATCH(D820,HWI!$F$5:$I$5,0))</f>
        <v>1.760577915376677</v>
      </c>
      <c r="J820" s="277">
        <f t="shared" si="24"/>
        <v>95124.130402476774</v>
      </c>
      <c r="L820" s="277">
        <f t="shared" si="25"/>
        <v>1358.916148606811</v>
      </c>
    </row>
    <row r="821" spans="1:12" x14ac:dyDescent="0.25">
      <c r="A821" s="274" t="s">
        <v>587</v>
      </c>
      <c r="B821" s="274" t="s">
        <v>588</v>
      </c>
      <c r="C821" s="274" t="s">
        <v>604</v>
      </c>
      <c r="D821" s="274" t="s">
        <v>603</v>
      </c>
      <c r="E821" s="274">
        <v>6</v>
      </c>
      <c r="F821" s="274">
        <v>2022</v>
      </c>
      <c r="G821" s="277">
        <v>1545</v>
      </c>
      <c r="H821" s="277">
        <v>461055.34</v>
      </c>
      <c r="I821" s="277">
        <f>INDEX(HWI!$F$6:$I$131,MATCH(F821,HWI!$A$6:$A$131,0),MATCH(D821,HWI!$F$5:$I$5,0))</f>
        <v>1.2295495495495496</v>
      </c>
      <c r="J821" s="277">
        <f t="shared" si="24"/>
        <v>566890.38561441447</v>
      </c>
      <c r="L821" s="277">
        <f t="shared" si="25"/>
        <v>366.91934343975049</v>
      </c>
    </row>
    <row r="822" spans="1:12" x14ac:dyDescent="0.25">
      <c r="A822" s="274" t="s">
        <v>587</v>
      </c>
      <c r="B822" s="274" t="s">
        <v>588</v>
      </c>
      <c r="C822" s="274" t="s">
        <v>604</v>
      </c>
      <c r="D822" s="274" t="s">
        <v>603</v>
      </c>
      <c r="E822" s="274">
        <v>6</v>
      </c>
      <c r="F822" s="274">
        <v>2024</v>
      </c>
      <c r="G822" s="277">
        <v>2762</v>
      </c>
      <c r="H822" s="277">
        <v>448231.42000000004</v>
      </c>
      <c r="I822" s="277">
        <f>INDEX(HWI!$F$6:$I$131,MATCH(F822,HWI!$A$6:$A$131,0),MATCH(D822,HWI!$F$5:$I$5,0))</f>
        <v>1.0312830587879704</v>
      </c>
      <c r="J822" s="277">
        <f t="shared" si="24"/>
        <v>462253.46986247553</v>
      </c>
      <c r="L822" s="277">
        <f t="shared" si="25"/>
        <v>167.36186454108454</v>
      </c>
    </row>
    <row r="823" spans="1:12" x14ac:dyDescent="0.25">
      <c r="A823" s="274" t="s">
        <v>587</v>
      </c>
      <c r="B823" s="274" t="s">
        <v>588</v>
      </c>
      <c r="C823" s="274" t="s">
        <v>604</v>
      </c>
      <c r="D823" s="274" t="s">
        <v>603</v>
      </c>
      <c r="E823" s="274">
        <v>6</v>
      </c>
      <c r="F823" s="274">
        <v>2025</v>
      </c>
      <c r="G823" s="277">
        <v>3</v>
      </c>
      <c r="H823" s="277">
        <v>42473.36</v>
      </c>
      <c r="I823" s="277">
        <f>INDEX(HWI!$F$6:$I$131,MATCH(F823,HWI!$A$6:$A$131,0),MATCH(D823,HWI!$F$5:$I$5,0))</f>
        <v>1</v>
      </c>
      <c r="J823" s="277">
        <f t="shared" si="24"/>
        <v>42473.36</v>
      </c>
      <c r="L823" s="277">
        <f t="shared" si="25"/>
        <v>14157.786666666667</v>
      </c>
    </row>
    <row r="824" spans="1:12" x14ac:dyDescent="0.25">
      <c r="A824" s="274" t="s">
        <v>587</v>
      </c>
      <c r="B824" s="274" t="s">
        <v>588</v>
      </c>
      <c r="C824" s="274" t="s">
        <v>604</v>
      </c>
      <c r="D824" s="274" t="s">
        <v>603</v>
      </c>
      <c r="E824" s="274">
        <v>8</v>
      </c>
      <c r="F824" s="274">
        <v>2016</v>
      </c>
      <c r="G824" s="277">
        <v>464</v>
      </c>
      <c r="H824" s="277">
        <v>29.45</v>
      </c>
      <c r="I824" s="277">
        <f>INDEX(HWI!$F$6:$I$131,MATCH(F824,HWI!$A$6:$A$131,0),MATCH(D824,HWI!$F$5:$I$5,0))</f>
        <v>2.0678787878787879</v>
      </c>
      <c r="J824" s="277">
        <f t="shared" si="24"/>
        <v>60.899030303030301</v>
      </c>
      <c r="L824" s="277">
        <f t="shared" si="25"/>
        <v>0.13124791013584117</v>
      </c>
    </row>
    <row r="825" spans="1:12" x14ac:dyDescent="0.25">
      <c r="A825" s="274" t="s">
        <v>587</v>
      </c>
      <c r="B825" s="274" t="s">
        <v>588</v>
      </c>
      <c r="C825" s="274" t="s">
        <v>604</v>
      </c>
      <c r="D825" s="274" t="s">
        <v>603</v>
      </c>
      <c r="E825" s="274">
        <v>8</v>
      </c>
      <c r="F825" s="274">
        <v>2017</v>
      </c>
      <c r="G825" s="277">
        <v>143</v>
      </c>
      <c r="H825" s="277">
        <v>45601.919999999998</v>
      </c>
      <c r="I825" s="277">
        <f>INDEX(HWI!$F$6:$I$131,MATCH(F825,HWI!$A$6:$A$131,0),MATCH(D825,HWI!$F$5:$I$5,0))</f>
        <v>1.9620471535365152</v>
      </c>
      <c r="J825" s="277">
        <f t="shared" si="24"/>
        <v>89473.117331799876</v>
      </c>
      <c r="L825" s="277">
        <f t="shared" si="25"/>
        <v>625.68613518741176</v>
      </c>
    </row>
    <row r="826" spans="1:12" x14ac:dyDescent="0.25">
      <c r="A826" s="274" t="s">
        <v>587</v>
      </c>
      <c r="B826" s="274" t="s">
        <v>588</v>
      </c>
      <c r="C826" s="274" t="s">
        <v>604</v>
      </c>
      <c r="D826" s="274" t="s">
        <v>603</v>
      </c>
      <c r="E826" s="274">
        <v>8</v>
      </c>
      <c r="F826" s="274">
        <v>2018</v>
      </c>
      <c r="G826" s="277">
        <v>30</v>
      </c>
      <c r="H826" s="277">
        <v>77099.08</v>
      </c>
      <c r="I826" s="277">
        <f>INDEX(HWI!$F$6:$I$131,MATCH(F826,HWI!$A$6:$A$131,0),MATCH(D826,HWI!$F$5:$I$5,0))</f>
        <v>1.8433279308481902</v>
      </c>
      <c r="J826" s="277">
        <f t="shared" si="24"/>
        <v>142118.88760669908</v>
      </c>
      <c r="L826" s="277">
        <f t="shared" si="25"/>
        <v>4737.2962535566357</v>
      </c>
    </row>
    <row r="827" spans="1:12" x14ac:dyDescent="0.25">
      <c r="A827" s="274" t="s">
        <v>587</v>
      </c>
      <c r="B827" s="274" t="s">
        <v>588</v>
      </c>
      <c r="C827" s="274" t="s">
        <v>604</v>
      </c>
      <c r="D827" s="274" t="s">
        <v>603</v>
      </c>
      <c r="E827" s="274">
        <v>8</v>
      </c>
      <c r="F827" s="274">
        <v>2020</v>
      </c>
      <c r="G827" s="277">
        <v>576</v>
      </c>
      <c r="H827" s="277">
        <v>1124038.5900000001</v>
      </c>
      <c r="I827" s="277">
        <f>INDEX(HWI!$F$6:$I$131,MATCH(F827,HWI!$A$6:$A$131,0),MATCH(D827,HWI!$F$5:$I$5,0))</f>
        <v>1.6713201077638991</v>
      </c>
      <c r="J827" s="277">
        <f t="shared" si="24"/>
        <v>1878628.2973695812</v>
      </c>
      <c r="L827" s="277">
        <f t="shared" si="25"/>
        <v>3261.5074607110782</v>
      </c>
    </row>
    <row r="828" spans="1:12" x14ac:dyDescent="0.25">
      <c r="A828" s="274" t="s">
        <v>587</v>
      </c>
      <c r="B828" s="274" t="s">
        <v>588</v>
      </c>
      <c r="C828" s="274" t="s">
        <v>604</v>
      </c>
      <c r="D828" s="274" t="s">
        <v>603</v>
      </c>
      <c r="E828" s="274">
        <v>8</v>
      </c>
      <c r="F828" s="274">
        <v>2021</v>
      </c>
      <c r="G828" s="277">
        <v>21</v>
      </c>
      <c r="H828" s="277">
        <v>37002.58</v>
      </c>
      <c r="I828" s="277">
        <f>INDEX(HWI!$F$6:$I$131,MATCH(F828,HWI!$A$6:$A$131,0),MATCH(D828,HWI!$F$5:$I$5,0))</f>
        <v>1.439662447257384</v>
      </c>
      <c r="J828" s="277">
        <f t="shared" si="24"/>
        <v>53271.224877637134</v>
      </c>
      <c r="L828" s="277">
        <f t="shared" si="25"/>
        <v>2536.724994173197</v>
      </c>
    </row>
    <row r="829" spans="1:12" x14ac:dyDescent="0.25">
      <c r="A829" s="274" t="s">
        <v>587</v>
      </c>
      <c r="B829" s="274" t="s">
        <v>588</v>
      </c>
      <c r="C829" s="274" t="s">
        <v>604</v>
      </c>
      <c r="D829" s="274" t="s">
        <v>603</v>
      </c>
      <c r="E829" s="274">
        <v>8</v>
      </c>
      <c r="F829" s="274">
        <v>2022</v>
      </c>
      <c r="G829" s="277">
        <v>710</v>
      </c>
      <c r="H829" s="277">
        <v>306066.12</v>
      </c>
      <c r="I829" s="277">
        <f>INDEX(HWI!$F$6:$I$131,MATCH(F829,HWI!$A$6:$A$131,0),MATCH(D829,HWI!$F$5:$I$5,0))</f>
        <v>1.2295495495495496</v>
      </c>
      <c r="J829" s="277">
        <f t="shared" si="24"/>
        <v>376323.45997837838</v>
      </c>
      <c r="L829" s="277">
        <f t="shared" si="25"/>
        <v>530.03304222306815</v>
      </c>
    </row>
    <row r="830" spans="1:12" x14ac:dyDescent="0.25">
      <c r="A830" s="274" t="s">
        <v>587</v>
      </c>
      <c r="B830" s="274" t="s">
        <v>588</v>
      </c>
      <c r="C830" s="274" t="s">
        <v>604</v>
      </c>
      <c r="D830" s="274" t="s">
        <v>603</v>
      </c>
      <c r="E830" s="274">
        <v>8</v>
      </c>
      <c r="F830" s="274">
        <v>2023</v>
      </c>
      <c r="G830" s="277">
        <v>1076</v>
      </c>
      <c r="H830" s="277">
        <v>461985.5</v>
      </c>
      <c r="I830" s="277">
        <f>INDEX(HWI!$F$6:$I$131,MATCH(F830,HWI!$A$6:$A$131,0),MATCH(D830,HWI!$F$5:$I$5,0))</f>
        <v>1.045503294009499</v>
      </c>
      <c r="J830" s="277">
        <f t="shared" si="24"/>
        <v>483007.36203462543</v>
      </c>
      <c r="L830" s="277">
        <f t="shared" si="25"/>
        <v>448.89160040392699</v>
      </c>
    </row>
    <row r="831" spans="1:12" x14ac:dyDescent="0.25">
      <c r="A831" s="274" t="s">
        <v>587</v>
      </c>
      <c r="B831" s="274" t="s">
        <v>588</v>
      </c>
      <c r="C831" s="274" t="s">
        <v>604</v>
      </c>
      <c r="D831" s="274" t="s">
        <v>603</v>
      </c>
      <c r="E831" s="274">
        <v>8</v>
      </c>
      <c r="F831" s="274">
        <v>2024</v>
      </c>
      <c r="G831" s="277">
        <v>4</v>
      </c>
      <c r="H831" s="277">
        <v>3893.9900000000002</v>
      </c>
      <c r="I831" s="277">
        <f>INDEX(HWI!$F$6:$I$131,MATCH(F831,HWI!$A$6:$A$131,0),MATCH(D831,HWI!$F$5:$I$5,0))</f>
        <v>1.0312830587879704</v>
      </c>
      <c r="J831" s="277">
        <f t="shared" si="24"/>
        <v>4015.8059180897694</v>
      </c>
      <c r="L831" s="277">
        <f t="shared" si="25"/>
        <v>1003.9514795224424</v>
      </c>
    </row>
    <row r="832" spans="1:12" x14ac:dyDescent="0.25">
      <c r="A832" s="274" t="s">
        <v>606</v>
      </c>
      <c r="B832" s="274" t="s">
        <v>588</v>
      </c>
      <c r="C832" s="274" t="s">
        <v>589</v>
      </c>
      <c r="D832" s="274" t="s">
        <v>607</v>
      </c>
      <c r="E832" s="274">
        <v>10</v>
      </c>
      <c r="F832" s="274">
        <v>1900</v>
      </c>
      <c r="G832" s="277">
        <v>4918</v>
      </c>
      <c r="H832" s="277">
        <v>10724.56</v>
      </c>
      <c r="I832" s="277">
        <f>INDEX(HWI!$F$6:$I$131,MATCH(F832,HWI!$A$6:$A$131,0),MATCH(D832,HWI!$F$5:$I$5,0))</f>
        <v>188</v>
      </c>
      <c r="J832" s="277">
        <f t="shared" si="24"/>
        <v>2016217.2799999998</v>
      </c>
      <c r="L832" s="277">
        <f t="shared" si="25"/>
        <v>409.96691337942246</v>
      </c>
    </row>
    <row r="833" spans="1:12" x14ac:dyDescent="0.25">
      <c r="A833" s="274" t="s">
        <v>606</v>
      </c>
      <c r="B833" s="274" t="s">
        <v>588</v>
      </c>
      <c r="C833" s="274" t="s">
        <v>589</v>
      </c>
      <c r="D833" s="274" t="s">
        <v>607</v>
      </c>
      <c r="E833" s="274">
        <v>10</v>
      </c>
      <c r="F833" s="274">
        <v>1906</v>
      </c>
      <c r="G833" s="277">
        <v>2632</v>
      </c>
      <c r="H833" s="277">
        <v>1349</v>
      </c>
      <c r="I833" s="277">
        <f>INDEX(HWI!$F$6:$I$131,MATCH(F833,HWI!$A$6:$A$131,0),MATCH(D833,HWI!$F$5:$I$5,0))</f>
        <v>188</v>
      </c>
      <c r="J833" s="277">
        <f t="shared" si="24"/>
        <v>253612</v>
      </c>
      <c r="L833" s="277">
        <f t="shared" si="25"/>
        <v>96.357142857142861</v>
      </c>
    </row>
    <row r="834" spans="1:12" x14ac:dyDescent="0.25">
      <c r="A834" s="274" t="s">
        <v>606</v>
      </c>
      <c r="B834" s="274" t="s">
        <v>588</v>
      </c>
      <c r="C834" s="274" t="s">
        <v>589</v>
      </c>
      <c r="D834" s="274" t="s">
        <v>607</v>
      </c>
      <c r="E834" s="274">
        <v>10</v>
      </c>
      <c r="F834" s="274">
        <v>1908</v>
      </c>
      <c r="G834" s="277">
        <v>190</v>
      </c>
      <c r="H834" s="277">
        <v>108.16</v>
      </c>
      <c r="I834" s="277">
        <f>INDEX(HWI!$F$6:$I$131,MATCH(F834,HWI!$A$6:$A$131,0),MATCH(D834,HWI!$F$5:$I$5,0))</f>
        <v>188</v>
      </c>
      <c r="J834" s="277">
        <f t="shared" ref="J834:J897" si="26">I834*H834</f>
        <v>20334.079999999998</v>
      </c>
      <c r="L834" s="277">
        <f t="shared" ref="L834:L897" si="27">J834/G834</f>
        <v>107.02147368421052</v>
      </c>
    </row>
    <row r="835" spans="1:12" x14ac:dyDescent="0.25">
      <c r="A835" s="274" t="s">
        <v>606</v>
      </c>
      <c r="B835" s="274" t="s">
        <v>588</v>
      </c>
      <c r="C835" s="274" t="s">
        <v>589</v>
      </c>
      <c r="D835" s="274" t="s">
        <v>607</v>
      </c>
      <c r="E835" s="274">
        <v>10</v>
      </c>
      <c r="F835" s="274">
        <v>1927</v>
      </c>
      <c r="G835" s="277">
        <v>426</v>
      </c>
      <c r="H835" s="277">
        <v>502.79</v>
      </c>
      <c r="I835" s="277">
        <f>INDEX(HWI!$F$6:$I$131,MATCH(F835,HWI!$A$6:$A$131,0),MATCH(D835,HWI!$F$5:$I$5,0))</f>
        <v>84.6</v>
      </c>
      <c r="J835" s="277">
        <f t="shared" si="26"/>
        <v>42536.034</v>
      </c>
      <c r="L835" s="277">
        <f t="shared" si="27"/>
        <v>99.849845070422532</v>
      </c>
    </row>
    <row r="836" spans="1:12" x14ac:dyDescent="0.25">
      <c r="A836" s="274" t="s">
        <v>606</v>
      </c>
      <c r="B836" s="274" t="s">
        <v>588</v>
      </c>
      <c r="C836" s="274" t="s">
        <v>589</v>
      </c>
      <c r="D836" s="274" t="s">
        <v>607</v>
      </c>
      <c r="E836" s="274">
        <v>10</v>
      </c>
      <c r="F836" s="274">
        <v>2022</v>
      </c>
      <c r="G836" s="277">
        <v>2</v>
      </c>
      <c r="H836" s="277">
        <v>89.98</v>
      </c>
      <c r="I836" s="277">
        <f>INDEX(HWI!$F$6:$I$131,MATCH(F836,HWI!$A$6:$A$131,0),MATCH(D836,HWI!$F$5:$I$5,0))</f>
        <v>1.3359652585866562</v>
      </c>
      <c r="J836" s="277">
        <f t="shared" si="26"/>
        <v>120.21015396762732</v>
      </c>
      <c r="L836" s="277">
        <f t="shared" si="27"/>
        <v>60.10507698381366</v>
      </c>
    </row>
    <row r="837" spans="1:12" x14ac:dyDescent="0.25">
      <c r="A837" s="274" t="s">
        <v>606</v>
      </c>
      <c r="B837" s="274" t="s">
        <v>588</v>
      </c>
      <c r="C837" s="274" t="s">
        <v>589</v>
      </c>
      <c r="D837" s="274" t="s">
        <v>607</v>
      </c>
      <c r="E837" s="274">
        <v>12</v>
      </c>
      <c r="F837" s="274">
        <v>1900</v>
      </c>
      <c r="G837" s="277">
        <v>4885</v>
      </c>
      <c r="H837" s="277">
        <v>10652.59</v>
      </c>
      <c r="I837" s="277">
        <f>INDEX(HWI!$F$6:$I$131,MATCH(F837,HWI!$A$6:$A$131,0),MATCH(D837,HWI!$F$5:$I$5,0))</f>
        <v>188</v>
      </c>
      <c r="J837" s="277">
        <f t="shared" si="26"/>
        <v>2002686.92</v>
      </c>
      <c r="L837" s="277">
        <f t="shared" si="27"/>
        <v>409.96661617195497</v>
      </c>
    </row>
    <row r="838" spans="1:12" x14ac:dyDescent="0.25">
      <c r="A838" s="274" t="s">
        <v>606</v>
      </c>
      <c r="B838" s="274" t="s">
        <v>588</v>
      </c>
      <c r="C838" s="274" t="s">
        <v>589</v>
      </c>
      <c r="D838" s="274" t="s">
        <v>607</v>
      </c>
      <c r="E838" s="274">
        <v>12</v>
      </c>
      <c r="F838" s="274">
        <v>1929</v>
      </c>
      <c r="G838" s="277">
        <v>676</v>
      </c>
      <c r="H838" s="277">
        <v>1245.97</v>
      </c>
      <c r="I838" s="277">
        <f>INDEX(HWI!$F$6:$I$131,MATCH(F838,HWI!$A$6:$A$131,0),MATCH(D838,HWI!$F$5:$I$5,0))</f>
        <v>84.6</v>
      </c>
      <c r="J838" s="277">
        <f t="shared" si="26"/>
        <v>105409.06199999999</v>
      </c>
      <c r="L838" s="277">
        <f t="shared" si="27"/>
        <v>155.93056508875739</v>
      </c>
    </row>
    <row r="839" spans="1:12" x14ac:dyDescent="0.25">
      <c r="A839" s="274" t="s">
        <v>606</v>
      </c>
      <c r="B839" s="274" t="s">
        <v>588</v>
      </c>
      <c r="C839" s="274" t="s">
        <v>589</v>
      </c>
      <c r="D839" s="274" t="s">
        <v>607</v>
      </c>
      <c r="E839" s="274">
        <v>16</v>
      </c>
      <c r="F839" s="274">
        <v>1900</v>
      </c>
      <c r="G839" s="277">
        <v>1245</v>
      </c>
      <c r="H839" s="277">
        <v>2716.16</v>
      </c>
      <c r="I839" s="277">
        <f>INDEX(HWI!$F$6:$I$131,MATCH(F839,HWI!$A$6:$A$131,0),MATCH(D839,HWI!$F$5:$I$5,0))</f>
        <v>188</v>
      </c>
      <c r="J839" s="277">
        <f t="shared" si="26"/>
        <v>510638.07999999996</v>
      </c>
      <c r="L839" s="277">
        <f t="shared" si="27"/>
        <v>410.15106827309233</v>
      </c>
    </row>
    <row r="840" spans="1:12" x14ac:dyDescent="0.25">
      <c r="A840" s="274" t="s">
        <v>606</v>
      </c>
      <c r="B840" s="274" t="s">
        <v>588</v>
      </c>
      <c r="C840" s="274" t="s">
        <v>589</v>
      </c>
      <c r="D840" s="274" t="s">
        <v>607</v>
      </c>
      <c r="E840" s="274">
        <v>16</v>
      </c>
      <c r="F840" s="274">
        <v>1912</v>
      </c>
      <c r="G840" s="277">
        <v>3</v>
      </c>
      <c r="H840" s="277">
        <v>3.31</v>
      </c>
      <c r="I840" s="277">
        <f>INDEX(HWI!$F$6:$I$131,MATCH(F840,HWI!$A$6:$A$131,0),MATCH(D840,HWI!$F$5:$I$5,0))</f>
        <v>188</v>
      </c>
      <c r="J840" s="277">
        <f t="shared" si="26"/>
        <v>622.28</v>
      </c>
      <c r="L840" s="277">
        <f t="shared" si="27"/>
        <v>207.42666666666665</v>
      </c>
    </row>
    <row r="841" spans="1:12" x14ac:dyDescent="0.25">
      <c r="A841" s="274" t="s">
        <v>606</v>
      </c>
      <c r="B841" s="274" t="s">
        <v>588</v>
      </c>
      <c r="C841" s="274" t="s">
        <v>589</v>
      </c>
      <c r="D841" s="274" t="s">
        <v>607</v>
      </c>
      <c r="E841" s="274">
        <v>20</v>
      </c>
      <c r="F841" s="274">
        <v>1900</v>
      </c>
      <c r="G841" s="277">
        <v>13330</v>
      </c>
      <c r="H841" s="277">
        <v>29072.32</v>
      </c>
      <c r="I841" s="277">
        <f>INDEX(HWI!$F$6:$I$131,MATCH(F841,HWI!$A$6:$A$131,0),MATCH(D841,HWI!$F$5:$I$5,0))</f>
        <v>188</v>
      </c>
      <c r="J841" s="277">
        <f t="shared" si="26"/>
        <v>5465596.1600000001</v>
      </c>
      <c r="L841" s="277">
        <f t="shared" si="27"/>
        <v>410.02221755438859</v>
      </c>
    </row>
    <row r="842" spans="1:12" x14ac:dyDescent="0.25">
      <c r="A842" s="274" t="s">
        <v>606</v>
      </c>
      <c r="B842" s="274" t="s">
        <v>588</v>
      </c>
      <c r="C842" s="274" t="s">
        <v>589</v>
      </c>
      <c r="D842" s="274" t="s">
        <v>607</v>
      </c>
      <c r="E842" s="274">
        <v>20</v>
      </c>
      <c r="F842" s="274">
        <v>1920</v>
      </c>
      <c r="G842" s="277">
        <v>148</v>
      </c>
      <c r="H842" s="277">
        <v>243.86</v>
      </c>
      <c r="I842" s="277">
        <f>INDEX(HWI!$F$6:$I$131,MATCH(F842,HWI!$A$6:$A$131,0),MATCH(D842,HWI!$F$5:$I$5,0))</f>
        <v>62.666666666666664</v>
      </c>
      <c r="J842" s="277">
        <f t="shared" si="26"/>
        <v>15281.893333333333</v>
      </c>
      <c r="L842" s="277">
        <f t="shared" si="27"/>
        <v>103.25603603603604</v>
      </c>
    </row>
    <row r="843" spans="1:12" x14ac:dyDescent="0.25">
      <c r="A843" s="274" t="s">
        <v>606</v>
      </c>
      <c r="B843" s="274" t="s">
        <v>588</v>
      </c>
      <c r="C843" s="274" t="s">
        <v>589</v>
      </c>
      <c r="D843" s="274" t="s">
        <v>607</v>
      </c>
      <c r="E843" s="274">
        <v>20</v>
      </c>
      <c r="F843" s="274">
        <v>1934</v>
      </c>
      <c r="G843" s="277">
        <v>24</v>
      </c>
      <c r="H843" s="277">
        <v>31.990000000000002</v>
      </c>
      <c r="I843" s="277">
        <f>INDEX(HWI!$F$6:$I$131,MATCH(F843,HWI!$A$6:$A$131,0),MATCH(D843,HWI!$F$5:$I$5,0))</f>
        <v>89.05263157894737</v>
      </c>
      <c r="J843" s="277">
        <f t="shared" si="26"/>
        <v>2848.7936842105264</v>
      </c>
      <c r="L843" s="277">
        <f t="shared" si="27"/>
        <v>118.69973684210527</v>
      </c>
    </row>
    <row r="844" spans="1:12" x14ac:dyDescent="0.25">
      <c r="A844" s="274" t="s">
        <v>606</v>
      </c>
      <c r="B844" s="274" t="s">
        <v>588</v>
      </c>
      <c r="C844" s="274" t="s">
        <v>589</v>
      </c>
      <c r="D844" s="274" t="s">
        <v>607</v>
      </c>
      <c r="E844" s="274">
        <v>20</v>
      </c>
      <c r="F844" s="274">
        <v>2023</v>
      </c>
      <c r="G844" s="277">
        <v>1</v>
      </c>
      <c r="H844" s="277">
        <v>3053.07</v>
      </c>
      <c r="I844" s="277">
        <f>INDEX(HWI!$F$6:$I$131,MATCH(F844,HWI!$A$6:$A$131,0),MATCH(D844,HWI!$F$5:$I$5,0))</f>
        <v>1.1815642458100559</v>
      </c>
      <c r="J844" s="277">
        <f t="shared" si="26"/>
        <v>3607.3983519553076</v>
      </c>
      <c r="L844" s="277">
        <f t="shared" si="27"/>
        <v>3607.3983519553076</v>
      </c>
    </row>
    <row r="845" spans="1:12" x14ac:dyDescent="0.25">
      <c r="A845" s="274" t="s">
        <v>606</v>
      </c>
      <c r="B845" s="274" t="s">
        <v>588</v>
      </c>
      <c r="C845" s="274" t="s">
        <v>589</v>
      </c>
      <c r="D845" s="274" t="s">
        <v>607</v>
      </c>
      <c r="E845" s="274">
        <v>24</v>
      </c>
      <c r="F845" s="274">
        <v>1900</v>
      </c>
      <c r="G845" s="277">
        <v>33116</v>
      </c>
      <c r="H845" s="277">
        <v>72228.240000000005</v>
      </c>
      <c r="I845" s="277">
        <f>INDEX(HWI!$F$6:$I$131,MATCH(F845,HWI!$A$6:$A$131,0),MATCH(D845,HWI!$F$5:$I$5,0))</f>
        <v>188</v>
      </c>
      <c r="J845" s="277">
        <f t="shared" si="26"/>
        <v>13578909.120000001</v>
      </c>
      <c r="L845" s="277">
        <f t="shared" si="27"/>
        <v>410.04073921971258</v>
      </c>
    </row>
    <row r="846" spans="1:12" x14ac:dyDescent="0.25">
      <c r="A846" s="274" t="s">
        <v>606</v>
      </c>
      <c r="B846" s="274" t="s">
        <v>588</v>
      </c>
      <c r="C846" s="274" t="s">
        <v>589</v>
      </c>
      <c r="D846" s="274" t="s">
        <v>607</v>
      </c>
      <c r="E846" s="274">
        <v>3</v>
      </c>
      <c r="F846" s="274">
        <v>1900</v>
      </c>
      <c r="G846" s="277">
        <v>2830</v>
      </c>
      <c r="H846" s="277">
        <v>6171.31</v>
      </c>
      <c r="I846" s="277">
        <f>INDEX(HWI!$F$6:$I$131,MATCH(F846,HWI!$A$6:$A$131,0),MATCH(D846,HWI!$F$5:$I$5,0))</f>
        <v>188</v>
      </c>
      <c r="J846" s="277">
        <f t="shared" si="26"/>
        <v>1160206.28</v>
      </c>
      <c r="L846" s="277">
        <f t="shared" si="27"/>
        <v>409.96688339222618</v>
      </c>
    </row>
    <row r="847" spans="1:12" x14ac:dyDescent="0.25">
      <c r="A847" s="274" t="s">
        <v>606</v>
      </c>
      <c r="B847" s="274" t="s">
        <v>588</v>
      </c>
      <c r="C847" s="274" t="s">
        <v>589</v>
      </c>
      <c r="D847" s="274" t="s">
        <v>607</v>
      </c>
      <c r="E847" s="274">
        <v>3</v>
      </c>
      <c r="F847" s="274">
        <v>1901</v>
      </c>
      <c r="G847" s="277">
        <v>1191</v>
      </c>
      <c r="H847" s="277">
        <v>1029.4000000000001</v>
      </c>
      <c r="I847" s="277">
        <f>INDEX(HWI!$F$6:$I$131,MATCH(F847,HWI!$A$6:$A$131,0),MATCH(D847,HWI!$F$5:$I$5,0))</f>
        <v>188</v>
      </c>
      <c r="J847" s="277">
        <f t="shared" si="26"/>
        <v>193527.2</v>
      </c>
      <c r="L847" s="277">
        <f t="shared" si="27"/>
        <v>162.49135180520571</v>
      </c>
    </row>
    <row r="848" spans="1:12" x14ac:dyDescent="0.25">
      <c r="A848" s="274" t="s">
        <v>606</v>
      </c>
      <c r="B848" s="274" t="s">
        <v>588</v>
      </c>
      <c r="C848" s="274" t="s">
        <v>589</v>
      </c>
      <c r="D848" s="274" t="s">
        <v>607</v>
      </c>
      <c r="E848" s="274">
        <v>3</v>
      </c>
      <c r="F848" s="274">
        <v>1902</v>
      </c>
      <c r="G848" s="277">
        <v>2968</v>
      </c>
      <c r="H848" s="277">
        <v>2734.11</v>
      </c>
      <c r="I848" s="277">
        <f>INDEX(HWI!$F$6:$I$131,MATCH(F848,HWI!$A$6:$A$131,0),MATCH(D848,HWI!$F$5:$I$5,0))</f>
        <v>188</v>
      </c>
      <c r="J848" s="277">
        <f t="shared" si="26"/>
        <v>514012.68000000005</v>
      </c>
      <c r="L848" s="277">
        <f t="shared" si="27"/>
        <v>173.18486522911053</v>
      </c>
    </row>
    <row r="849" spans="1:12" x14ac:dyDescent="0.25">
      <c r="A849" s="274" t="s">
        <v>606</v>
      </c>
      <c r="B849" s="274" t="s">
        <v>588</v>
      </c>
      <c r="C849" s="274" t="s">
        <v>589</v>
      </c>
      <c r="D849" s="274" t="s">
        <v>607</v>
      </c>
      <c r="E849" s="274">
        <v>3</v>
      </c>
      <c r="F849" s="274">
        <v>1903</v>
      </c>
      <c r="G849" s="277">
        <v>1184</v>
      </c>
      <c r="H849" s="277">
        <v>811.73</v>
      </c>
      <c r="I849" s="277">
        <f>INDEX(HWI!$F$6:$I$131,MATCH(F849,HWI!$A$6:$A$131,0),MATCH(D849,HWI!$F$5:$I$5,0))</f>
        <v>188</v>
      </c>
      <c r="J849" s="277">
        <f t="shared" si="26"/>
        <v>152605.24</v>
      </c>
      <c r="L849" s="277">
        <f t="shared" si="27"/>
        <v>128.88956081081079</v>
      </c>
    </row>
    <row r="850" spans="1:12" x14ac:dyDescent="0.25">
      <c r="A850" s="274" t="s">
        <v>606</v>
      </c>
      <c r="B850" s="274" t="s">
        <v>588</v>
      </c>
      <c r="C850" s="274" t="s">
        <v>589</v>
      </c>
      <c r="D850" s="274" t="s">
        <v>607</v>
      </c>
      <c r="E850" s="274">
        <v>3</v>
      </c>
      <c r="F850" s="274">
        <v>1904</v>
      </c>
      <c r="G850" s="277">
        <v>897</v>
      </c>
      <c r="H850" s="277">
        <v>339.15000000000003</v>
      </c>
      <c r="I850" s="277">
        <f>INDEX(HWI!$F$6:$I$131,MATCH(F850,HWI!$A$6:$A$131,0),MATCH(D850,HWI!$F$5:$I$5,0))</f>
        <v>188</v>
      </c>
      <c r="J850" s="277">
        <f t="shared" si="26"/>
        <v>63760.200000000004</v>
      </c>
      <c r="L850" s="277">
        <f t="shared" si="27"/>
        <v>71.08160535117058</v>
      </c>
    </row>
    <row r="851" spans="1:12" x14ac:dyDescent="0.25">
      <c r="A851" s="274" t="s">
        <v>606</v>
      </c>
      <c r="B851" s="274" t="s">
        <v>588</v>
      </c>
      <c r="C851" s="274" t="s">
        <v>589</v>
      </c>
      <c r="D851" s="274" t="s">
        <v>607</v>
      </c>
      <c r="E851" s="274">
        <v>3</v>
      </c>
      <c r="F851" s="274">
        <v>1905</v>
      </c>
      <c r="G851" s="277">
        <v>334</v>
      </c>
      <c r="H851" s="277">
        <v>200.46</v>
      </c>
      <c r="I851" s="277">
        <f>INDEX(HWI!$F$6:$I$131,MATCH(F851,HWI!$A$6:$A$131,0),MATCH(D851,HWI!$F$5:$I$5,0))</f>
        <v>188</v>
      </c>
      <c r="J851" s="277">
        <f t="shared" si="26"/>
        <v>37686.480000000003</v>
      </c>
      <c r="L851" s="277">
        <f t="shared" si="27"/>
        <v>112.83377245508983</v>
      </c>
    </row>
    <row r="852" spans="1:12" x14ac:dyDescent="0.25">
      <c r="A852" s="274" t="s">
        <v>606</v>
      </c>
      <c r="B852" s="274" t="s">
        <v>588</v>
      </c>
      <c r="C852" s="274" t="s">
        <v>589</v>
      </c>
      <c r="D852" s="274" t="s">
        <v>607</v>
      </c>
      <c r="E852" s="274">
        <v>3</v>
      </c>
      <c r="F852" s="274">
        <v>1906</v>
      </c>
      <c r="G852" s="277">
        <v>705.99</v>
      </c>
      <c r="H852" s="277">
        <v>362.68</v>
      </c>
      <c r="I852" s="277">
        <f>INDEX(HWI!$F$6:$I$131,MATCH(F852,HWI!$A$6:$A$131,0),MATCH(D852,HWI!$F$5:$I$5,0))</f>
        <v>188</v>
      </c>
      <c r="J852" s="277">
        <f t="shared" si="26"/>
        <v>68183.839999999997</v>
      </c>
      <c r="L852" s="277">
        <f t="shared" si="27"/>
        <v>96.579045028966405</v>
      </c>
    </row>
    <row r="853" spans="1:12" x14ac:dyDescent="0.25">
      <c r="A853" s="274" t="s">
        <v>606</v>
      </c>
      <c r="B853" s="274" t="s">
        <v>588</v>
      </c>
      <c r="C853" s="274" t="s">
        <v>589</v>
      </c>
      <c r="D853" s="274" t="s">
        <v>607</v>
      </c>
      <c r="E853" s="274">
        <v>3</v>
      </c>
      <c r="F853" s="274">
        <v>1907</v>
      </c>
      <c r="G853" s="277">
        <v>903</v>
      </c>
      <c r="H853" s="277">
        <v>637.14</v>
      </c>
      <c r="I853" s="277">
        <f>INDEX(HWI!$F$6:$I$131,MATCH(F853,HWI!$A$6:$A$131,0),MATCH(D853,HWI!$F$5:$I$5,0))</f>
        <v>188</v>
      </c>
      <c r="J853" s="277">
        <f t="shared" si="26"/>
        <v>119782.31999999999</v>
      </c>
      <c r="L853" s="277">
        <f t="shared" si="27"/>
        <v>132.64930232558137</v>
      </c>
    </row>
    <row r="854" spans="1:12" x14ac:dyDescent="0.25">
      <c r="A854" s="274" t="s">
        <v>606</v>
      </c>
      <c r="B854" s="274" t="s">
        <v>588</v>
      </c>
      <c r="C854" s="274" t="s">
        <v>589</v>
      </c>
      <c r="D854" s="274" t="s">
        <v>607</v>
      </c>
      <c r="E854" s="274">
        <v>3</v>
      </c>
      <c r="F854" s="274">
        <v>1908</v>
      </c>
      <c r="G854" s="277">
        <v>393</v>
      </c>
      <c r="H854" s="277">
        <v>223.55</v>
      </c>
      <c r="I854" s="277">
        <f>INDEX(HWI!$F$6:$I$131,MATCH(F854,HWI!$A$6:$A$131,0),MATCH(D854,HWI!$F$5:$I$5,0))</f>
        <v>188</v>
      </c>
      <c r="J854" s="277">
        <f t="shared" si="26"/>
        <v>42027.4</v>
      </c>
      <c r="L854" s="277">
        <f t="shared" si="27"/>
        <v>106.93994910941475</v>
      </c>
    </row>
    <row r="855" spans="1:12" x14ac:dyDescent="0.25">
      <c r="A855" s="274" t="s">
        <v>606</v>
      </c>
      <c r="B855" s="274" t="s">
        <v>588</v>
      </c>
      <c r="C855" s="274" t="s">
        <v>589</v>
      </c>
      <c r="D855" s="274" t="s">
        <v>607</v>
      </c>
      <c r="E855" s="274">
        <v>3</v>
      </c>
      <c r="F855" s="274">
        <v>1911</v>
      </c>
      <c r="G855" s="277">
        <v>227</v>
      </c>
      <c r="H855" s="277">
        <v>289.07</v>
      </c>
      <c r="I855" s="277">
        <f>INDEX(HWI!$F$6:$I$131,MATCH(F855,HWI!$A$6:$A$131,0),MATCH(D855,HWI!$F$5:$I$5,0))</f>
        <v>188</v>
      </c>
      <c r="J855" s="277">
        <f t="shared" si="26"/>
        <v>54345.159999999996</v>
      </c>
      <c r="L855" s="277">
        <f t="shared" si="27"/>
        <v>239.40599118942728</v>
      </c>
    </row>
    <row r="856" spans="1:12" x14ac:dyDescent="0.25">
      <c r="A856" s="274" t="s">
        <v>606</v>
      </c>
      <c r="B856" s="274" t="s">
        <v>588</v>
      </c>
      <c r="C856" s="274" t="s">
        <v>589</v>
      </c>
      <c r="D856" s="274" t="s">
        <v>607</v>
      </c>
      <c r="E856" s="274">
        <v>3</v>
      </c>
      <c r="F856" s="274">
        <v>1914</v>
      </c>
      <c r="G856" s="277">
        <v>50</v>
      </c>
      <c r="H856" s="277">
        <v>48.94</v>
      </c>
      <c r="I856" s="277">
        <f>INDEX(HWI!$F$6:$I$131,MATCH(F856,HWI!$A$6:$A$131,0),MATCH(D856,HWI!$F$5:$I$5,0))</f>
        <v>188</v>
      </c>
      <c r="J856" s="277">
        <f t="shared" si="26"/>
        <v>9200.7199999999993</v>
      </c>
      <c r="L856" s="277">
        <f t="shared" si="27"/>
        <v>184.01439999999999</v>
      </c>
    </row>
    <row r="857" spans="1:12" x14ac:dyDescent="0.25">
      <c r="A857" s="274" t="s">
        <v>606</v>
      </c>
      <c r="B857" s="274" t="s">
        <v>588</v>
      </c>
      <c r="C857" s="274" t="s">
        <v>589</v>
      </c>
      <c r="D857" s="274" t="s">
        <v>607</v>
      </c>
      <c r="E857" s="274">
        <v>3</v>
      </c>
      <c r="F857" s="274">
        <v>1915</v>
      </c>
      <c r="G857" s="277">
        <v>241.01</v>
      </c>
      <c r="H857" s="277">
        <v>183.64000000000001</v>
      </c>
      <c r="I857" s="277">
        <f>INDEX(HWI!$F$6:$I$131,MATCH(F857,HWI!$A$6:$A$131,0),MATCH(D857,HWI!$F$5:$I$5,0))</f>
        <v>169.2</v>
      </c>
      <c r="J857" s="277">
        <f t="shared" si="26"/>
        <v>31071.887999999999</v>
      </c>
      <c r="L857" s="277">
        <f t="shared" si="27"/>
        <v>128.92364632172939</v>
      </c>
    </row>
    <row r="858" spans="1:12" x14ac:dyDescent="0.25">
      <c r="A858" s="274" t="s">
        <v>606</v>
      </c>
      <c r="B858" s="274" t="s">
        <v>588</v>
      </c>
      <c r="C858" s="274" t="s">
        <v>589</v>
      </c>
      <c r="D858" s="274" t="s">
        <v>607</v>
      </c>
      <c r="E858" s="274">
        <v>3</v>
      </c>
      <c r="F858" s="274">
        <v>1921</v>
      </c>
      <c r="G858" s="277">
        <v>360</v>
      </c>
      <c r="H858" s="277">
        <v>625.11</v>
      </c>
      <c r="I858" s="277">
        <f>INDEX(HWI!$F$6:$I$131,MATCH(F858,HWI!$A$6:$A$131,0),MATCH(D858,HWI!$F$5:$I$5,0))</f>
        <v>76.909090909090907</v>
      </c>
      <c r="J858" s="277">
        <f t="shared" si="26"/>
        <v>48076.641818181815</v>
      </c>
      <c r="L858" s="277">
        <f t="shared" si="27"/>
        <v>133.54622727272726</v>
      </c>
    </row>
    <row r="859" spans="1:12" x14ac:dyDescent="0.25">
      <c r="A859" s="274" t="s">
        <v>606</v>
      </c>
      <c r="B859" s="274" t="s">
        <v>588</v>
      </c>
      <c r="C859" s="274" t="s">
        <v>589</v>
      </c>
      <c r="D859" s="274" t="s">
        <v>607</v>
      </c>
      <c r="E859" s="274">
        <v>3</v>
      </c>
      <c r="F859" s="274">
        <v>1922</v>
      </c>
      <c r="G859" s="277">
        <v>423</v>
      </c>
      <c r="H859" s="277">
        <v>570.43000000000006</v>
      </c>
      <c r="I859" s="277">
        <f>INDEX(HWI!$F$6:$I$131,MATCH(F859,HWI!$A$6:$A$131,0),MATCH(D859,HWI!$F$5:$I$5,0))</f>
        <v>84.6</v>
      </c>
      <c r="J859" s="277">
        <f t="shared" si="26"/>
        <v>48258.378000000004</v>
      </c>
      <c r="L859" s="277">
        <f t="shared" si="27"/>
        <v>114.08600000000001</v>
      </c>
    </row>
    <row r="860" spans="1:12" x14ac:dyDescent="0.25">
      <c r="A860" s="274" t="s">
        <v>606</v>
      </c>
      <c r="B860" s="274" t="s">
        <v>588</v>
      </c>
      <c r="C860" s="274" t="s">
        <v>589</v>
      </c>
      <c r="D860" s="274" t="s">
        <v>607</v>
      </c>
      <c r="E860" s="274">
        <v>3</v>
      </c>
      <c r="F860" s="274">
        <v>1924</v>
      </c>
      <c r="G860" s="277">
        <v>222</v>
      </c>
      <c r="H860" s="277">
        <v>478.77</v>
      </c>
      <c r="I860" s="277">
        <f>INDEX(HWI!$F$6:$I$131,MATCH(F860,HWI!$A$6:$A$131,0),MATCH(D860,HWI!$F$5:$I$5,0))</f>
        <v>70.5</v>
      </c>
      <c r="J860" s="277">
        <f t="shared" si="26"/>
        <v>33753.284999999996</v>
      </c>
      <c r="L860" s="277">
        <f t="shared" si="27"/>
        <v>152.0418243243243</v>
      </c>
    </row>
    <row r="861" spans="1:12" x14ac:dyDescent="0.25">
      <c r="A861" s="274" t="s">
        <v>606</v>
      </c>
      <c r="B861" s="274" t="s">
        <v>588</v>
      </c>
      <c r="C861" s="274" t="s">
        <v>589</v>
      </c>
      <c r="D861" s="274" t="s">
        <v>607</v>
      </c>
      <c r="E861" s="274">
        <v>3</v>
      </c>
      <c r="F861" s="274">
        <v>1925</v>
      </c>
      <c r="G861" s="277">
        <v>113</v>
      </c>
      <c r="H861" s="277">
        <v>134.26</v>
      </c>
      <c r="I861" s="277">
        <f>INDEX(HWI!$F$6:$I$131,MATCH(F861,HWI!$A$6:$A$131,0),MATCH(D861,HWI!$F$5:$I$5,0))</f>
        <v>76.909090909090907</v>
      </c>
      <c r="J861" s="277">
        <f t="shared" si="26"/>
        <v>10325.814545454545</v>
      </c>
      <c r="L861" s="277">
        <f t="shared" si="27"/>
        <v>91.378889782783588</v>
      </c>
    </row>
    <row r="862" spans="1:12" x14ac:dyDescent="0.25">
      <c r="A862" s="274" t="s">
        <v>606</v>
      </c>
      <c r="B862" s="274" t="s">
        <v>588</v>
      </c>
      <c r="C862" s="274" t="s">
        <v>589</v>
      </c>
      <c r="D862" s="274" t="s">
        <v>607</v>
      </c>
      <c r="E862" s="274">
        <v>3</v>
      </c>
      <c r="F862" s="274">
        <v>1926</v>
      </c>
      <c r="G862" s="277">
        <v>558</v>
      </c>
      <c r="H862" s="277">
        <v>784.30000000000007</v>
      </c>
      <c r="I862" s="277">
        <f>INDEX(HWI!$F$6:$I$131,MATCH(F862,HWI!$A$6:$A$131,0),MATCH(D862,HWI!$F$5:$I$5,0))</f>
        <v>76.909090909090907</v>
      </c>
      <c r="J862" s="277">
        <f t="shared" si="26"/>
        <v>60319.8</v>
      </c>
      <c r="L862" s="277">
        <f t="shared" si="27"/>
        <v>108.10000000000001</v>
      </c>
    </row>
    <row r="863" spans="1:12" x14ac:dyDescent="0.25">
      <c r="A863" s="274" t="s">
        <v>606</v>
      </c>
      <c r="B863" s="274" t="s">
        <v>588</v>
      </c>
      <c r="C863" s="274" t="s">
        <v>589</v>
      </c>
      <c r="D863" s="274" t="s">
        <v>607</v>
      </c>
      <c r="E863" s="274">
        <v>3</v>
      </c>
      <c r="F863" s="274">
        <v>1927</v>
      </c>
      <c r="G863" s="277">
        <v>814</v>
      </c>
      <c r="H863" s="277">
        <v>960.72</v>
      </c>
      <c r="I863" s="277">
        <f>INDEX(HWI!$F$6:$I$131,MATCH(F863,HWI!$A$6:$A$131,0),MATCH(D863,HWI!$F$5:$I$5,0))</f>
        <v>84.6</v>
      </c>
      <c r="J863" s="277">
        <f t="shared" si="26"/>
        <v>81276.911999999997</v>
      </c>
      <c r="L863" s="277">
        <f t="shared" si="27"/>
        <v>99.848786240786239</v>
      </c>
    </row>
    <row r="864" spans="1:12" x14ac:dyDescent="0.25">
      <c r="A864" s="274" t="s">
        <v>606</v>
      </c>
      <c r="B864" s="274" t="s">
        <v>588</v>
      </c>
      <c r="C864" s="274" t="s">
        <v>589</v>
      </c>
      <c r="D864" s="274" t="s">
        <v>607</v>
      </c>
      <c r="E864" s="274">
        <v>3</v>
      </c>
      <c r="F864" s="274">
        <v>1928</v>
      </c>
      <c r="G864" s="277">
        <v>2</v>
      </c>
      <c r="H864" s="277">
        <v>3.7</v>
      </c>
      <c r="I864" s="277">
        <f>INDEX(HWI!$F$6:$I$131,MATCH(F864,HWI!$A$6:$A$131,0),MATCH(D864,HWI!$F$5:$I$5,0))</f>
        <v>84.6</v>
      </c>
      <c r="J864" s="277">
        <f t="shared" si="26"/>
        <v>313.02</v>
      </c>
      <c r="L864" s="277">
        <f t="shared" si="27"/>
        <v>156.51</v>
      </c>
    </row>
    <row r="865" spans="1:12" x14ac:dyDescent="0.25">
      <c r="A865" s="274" t="s">
        <v>606</v>
      </c>
      <c r="B865" s="274" t="s">
        <v>588</v>
      </c>
      <c r="C865" s="274" t="s">
        <v>589</v>
      </c>
      <c r="D865" s="274" t="s">
        <v>607</v>
      </c>
      <c r="E865" s="274">
        <v>3</v>
      </c>
      <c r="F865" s="274">
        <v>1929</v>
      </c>
      <c r="G865" s="277">
        <v>224</v>
      </c>
      <c r="H865" s="277">
        <v>412.87</v>
      </c>
      <c r="I865" s="277">
        <f>INDEX(HWI!$F$6:$I$131,MATCH(F865,HWI!$A$6:$A$131,0),MATCH(D865,HWI!$F$5:$I$5,0))</f>
        <v>84.6</v>
      </c>
      <c r="J865" s="277">
        <f t="shared" si="26"/>
        <v>34928.801999999996</v>
      </c>
      <c r="L865" s="277">
        <f t="shared" si="27"/>
        <v>155.93215178571427</v>
      </c>
    </row>
    <row r="866" spans="1:12" x14ac:dyDescent="0.25">
      <c r="A866" s="274" t="s">
        <v>606</v>
      </c>
      <c r="B866" s="274" t="s">
        <v>588</v>
      </c>
      <c r="C866" s="274" t="s">
        <v>589</v>
      </c>
      <c r="D866" s="274" t="s">
        <v>607</v>
      </c>
      <c r="E866" s="274">
        <v>3</v>
      </c>
      <c r="F866" s="274">
        <v>1930</v>
      </c>
      <c r="G866" s="277">
        <v>1086</v>
      </c>
      <c r="H866" s="277">
        <v>1270.1200000000001</v>
      </c>
      <c r="I866" s="277">
        <f>INDEX(HWI!$F$6:$I$131,MATCH(F866,HWI!$A$6:$A$131,0),MATCH(D866,HWI!$F$5:$I$5,0))</f>
        <v>84.6</v>
      </c>
      <c r="J866" s="277">
        <f t="shared" si="26"/>
        <v>107452.152</v>
      </c>
      <c r="L866" s="277">
        <f t="shared" si="27"/>
        <v>98.943049723756914</v>
      </c>
    </row>
    <row r="867" spans="1:12" x14ac:dyDescent="0.25">
      <c r="A867" s="274" t="s">
        <v>606</v>
      </c>
      <c r="B867" s="274" t="s">
        <v>588</v>
      </c>
      <c r="C867" s="274" t="s">
        <v>589</v>
      </c>
      <c r="D867" s="274" t="s">
        <v>607</v>
      </c>
      <c r="E867" s="274">
        <v>3</v>
      </c>
      <c r="F867" s="274">
        <v>1932</v>
      </c>
      <c r="G867" s="277">
        <v>234</v>
      </c>
      <c r="H867" s="277">
        <v>522.65</v>
      </c>
      <c r="I867" s="277">
        <f>INDEX(HWI!$F$6:$I$131,MATCH(F867,HWI!$A$6:$A$131,0),MATCH(D867,HWI!$F$5:$I$5,0))</f>
        <v>105.75</v>
      </c>
      <c r="J867" s="277">
        <f t="shared" si="26"/>
        <v>55270.237499999996</v>
      </c>
      <c r="L867" s="277">
        <f t="shared" si="27"/>
        <v>236.19759615384615</v>
      </c>
    </row>
    <row r="868" spans="1:12" x14ac:dyDescent="0.25">
      <c r="A868" s="274" t="s">
        <v>606</v>
      </c>
      <c r="B868" s="274" t="s">
        <v>588</v>
      </c>
      <c r="C868" s="274" t="s">
        <v>589</v>
      </c>
      <c r="D868" s="274" t="s">
        <v>607</v>
      </c>
      <c r="E868" s="274">
        <v>3</v>
      </c>
      <c r="F868" s="274">
        <v>1937</v>
      </c>
      <c r="G868" s="277">
        <v>122</v>
      </c>
      <c r="H868" s="277">
        <v>216.36</v>
      </c>
      <c r="I868" s="277">
        <f>INDEX(HWI!$F$6:$I$131,MATCH(F868,HWI!$A$6:$A$131,0),MATCH(D868,HWI!$F$5:$I$5,0))</f>
        <v>76.909090909090907</v>
      </c>
      <c r="J868" s="277">
        <f t="shared" si="26"/>
        <v>16640.050909090911</v>
      </c>
      <c r="L868" s="277">
        <f t="shared" si="27"/>
        <v>136.39385991058123</v>
      </c>
    </row>
    <row r="869" spans="1:12" x14ac:dyDescent="0.25">
      <c r="A869" s="274" t="s">
        <v>606</v>
      </c>
      <c r="B869" s="274" t="s">
        <v>588</v>
      </c>
      <c r="C869" s="274" t="s">
        <v>589</v>
      </c>
      <c r="D869" s="274" t="s">
        <v>607</v>
      </c>
      <c r="E869" s="274">
        <v>3</v>
      </c>
      <c r="F869" s="274">
        <v>1938</v>
      </c>
      <c r="G869" s="277">
        <v>50</v>
      </c>
      <c r="H869" s="277">
        <v>112.45</v>
      </c>
      <c r="I869" s="277">
        <f>INDEX(HWI!$F$6:$I$131,MATCH(F869,HWI!$A$6:$A$131,0),MATCH(D869,HWI!$F$5:$I$5,0))</f>
        <v>73.565217391304344</v>
      </c>
      <c r="J869" s="277">
        <f t="shared" si="26"/>
        <v>8272.4086956521733</v>
      </c>
      <c r="L869" s="277">
        <f t="shared" si="27"/>
        <v>165.44817391304346</v>
      </c>
    </row>
    <row r="870" spans="1:12" x14ac:dyDescent="0.25">
      <c r="A870" s="274" t="s">
        <v>606</v>
      </c>
      <c r="B870" s="274" t="s">
        <v>588</v>
      </c>
      <c r="C870" s="274" t="s">
        <v>589</v>
      </c>
      <c r="D870" s="274" t="s">
        <v>607</v>
      </c>
      <c r="E870" s="274">
        <v>30</v>
      </c>
      <c r="F870" s="274">
        <v>1900</v>
      </c>
      <c r="G870" s="277">
        <v>16576</v>
      </c>
      <c r="H870" s="277">
        <v>36146.85</v>
      </c>
      <c r="I870" s="277">
        <f>INDEX(HWI!$F$6:$I$131,MATCH(F870,HWI!$A$6:$A$131,0),MATCH(D870,HWI!$F$5:$I$5,0))</f>
        <v>188</v>
      </c>
      <c r="J870" s="277">
        <f t="shared" si="26"/>
        <v>6795607.7999999998</v>
      </c>
      <c r="L870" s="277">
        <f t="shared" si="27"/>
        <v>409.96668677606175</v>
      </c>
    </row>
    <row r="871" spans="1:12" x14ac:dyDescent="0.25">
      <c r="A871" s="274" t="s">
        <v>606</v>
      </c>
      <c r="B871" s="274" t="s">
        <v>588</v>
      </c>
      <c r="C871" s="274" t="s">
        <v>589</v>
      </c>
      <c r="D871" s="274" t="s">
        <v>607</v>
      </c>
      <c r="E871" s="274">
        <v>36</v>
      </c>
      <c r="F871" s="274">
        <v>1900</v>
      </c>
      <c r="G871" s="277">
        <v>17957</v>
      </c>
      <c r="H871" s="277">
        <v>39158.36</v>
      </c>
      <c r="I871" s="277">
        <f>INDEX(HWI!$F$6:$I$131,MATCH(F871,HWI!$A$6:$A$131,0),MATCH(D871,HWI!$F$5:$I$5,0))</f>
        <v>188</v>
      </c>
      <c r="J871" s="277">
        <f t="shared" si="26"/>
        <v>7361771.6799999997</v>
      </c>
      <c r="L871" s="277">
        <f t="shared" si="27"/>
        <v>409.96668040318536</v>
      </c>
    </row>
    <row r="872" spans="1:12" x14ac:dyDescent="0.25">
      <c r="A872" s="274" t="s">
        <v>606</v>
      </c>
      <c r="B872" s="274" t="s">
        <v>588</v>
      </c>
      <c r="C872" s="274" t="s">
        <v>589</v>
      </c>
      <c r="D872" s="274" t="s">
        <v>607</v>
      </c>
      <c r="E872" s="274">
        <v>36</v>
      </c>
      <c r="F872" s="274">
        <v>1901</v>
      </c>
      <c r="G872" s="277">
        <v>46</v>
      </c>
      <c r="H872" s="277">
        <v>40.33</v>
      </c>
      <c r="I872" s="277">
        <f>INDEX(HWI!$F$6:$I$131,MATCH(F872,HWI!$A$6:$A$131,0),MATCH(D872,HWI!$F$5:$I$5,0))</f>
        <v>188</v>
      </c>
      <c r="J872" s="277">
        <f t="shared" si="26"/>
        <v>7582.04</v>
      </c>
      <c r="L872" s="277">
        <f t="shared" si="27"/>
        <v>164.82695652173913</v>
      </c>
    </row>
    <row r="873" spans="1:12" x14ac:dyDescent="0.25">
      <c r="A873" s="274" t="s">
        <v>606</v>
      </c>
      <c r="B873" s="274" t="s">
        <v>588</v>
      </c>
      <c r="C873" s="274" t="s">
        <v>589</v>
      </c>
      <c r="D873" s="274" t="s">
        <v>607</v>
      </c>
      <c r="E873" s="274">
        <v>4</v>
      </c>
      <c r="F873" s="274">
        <v>1900</v>
      </c>
      <c r="G873" s="277">
        <v>6156</v>
      </c>
      <c r="H873" s="277">
        <v>13424.220000000001</v>
      </c>
      <c r="I873" s="277">
        <f>INDEX(HWI!$F$6:$I$131,MATCH(F873,HWI!$A$6:$A$131,0),MATCH(D873,HWI!$F$5:$I$5,0))</f>
        <v>188</v>
      </c>
      <c r="J873" s="277">
        <f t="shared" si="26"/>
        <v>2523753.3600000003</v>
      </c>
      <c r="L873" s="277">
        <f t="shared" si="27"/>
        <v>409.96643274853807</v>
      </c>
    </row>
    <row r="874" spans="1:12" x14ac:dyDescent="0.25">
      <c r="A874" s="274" t="s">
        <v>606</v>
      </c>
      <c r="B874" s="274" t="s">
        <v>588</v>
      </c>
      <c r="C874" s="274" t="s">
        <v>589</v>
      </c>
      <c r="D874" s="274" t="s">
        <v>607</v>
      </c>
      <c r="E874" s="274">
        <v>4</v>
      </c>
      <c r="F874" s="274">
        <v>1901</v>
      </c>
      <c r="G874" s="277">
        <v>1226</v>
      </c>
      <c r="H874" s="277">
        <v>1059.6500000000001</v>
      </c>
      <c r="I874" s="277">
        <f>INDEX(HWI!$F$6:$I$131,MATCH(F874,HWI!$A$6:$A$131,0),MATCH(D874,HWI!$F$5:$I$5,0))</f>
        <v>188</v>
      </c>
      <c r="J874" s="277">
        <f t="shared" si="26"/>
        <v>199214.2</v>
      </c>
      <c r="L874" s="277">
        <f t="shared" si="27"/>
        <v>162.49119086460033</v>
      </c>
    </row>
    <row r="875" spans="1:12" x14ac:dyDescent="0.25">
      <c r="A875" s="274" t="s">
        <v>606</v>
      </c>
      <c r="B875" s="274" t="s">
        <v>588</v>
      </c>
      <c r="C875" s="274" t="s">
        <v>589</v>
      </c>
      <c r="D875" s="274" t="s">
        <v>607</v>
      </c>
      <c r="E875" s="274">
        <v>4</v>
      </c>
      <c r="F875" s="274">
        <v>1902</v>
      </c>
      <c r="G875" s="277">
        <v>8162</v>
      </c>
      <c r="H875" s="277">
        <v>7518.79</v>
      </c>
      <c r="I875" s="277">
        <f>INDEX(HWI!$F$6:$I$131,MATCH(F875,HWI!$A$6:$A$131,0),MATCH(D875,HWI!$F$5:$I$5,0))</f>
        <v>188</v>
      </c>
      <c r="J875" s="277">
        <f t="shared" si="26"/>
        <v>1413532.52</v>
      </c>
      <c r="L875" s="277">
        <f t="shared" si="27"/>
        <v>173.18457730948296</v>
      </c>
    </row>
    <row r="876" spans="1:12" x14ac:dyDescent="0.25">
      <c r="A876" s="274" t="s">
        <v>606</v>
      </c>
      <c r="B876" s="274" t="s">
        <v>588</v>
      </c>
      <c r="C876" s="274" t="s">
        <v>589</v>
      </c>
      <c r="D876" s="274" t="s">
        <v>607</v>
      </c>
      <c r="E876" s="274">
        <v>4</v>
      </c>
      <c r="F876" s="274">
        <v>1903</v>
      </c>
      <c r="G876" s="277">
        <v>1276.99</v>
      </c>
      <c r="H876" s="277">
        <v>875.48</v>
      </c>
      <c r="I876" s="277">
        <f>INDEX(HWI!$F$6:$I$131,MATCH(F876,HWI!$A$6:$A$131,0),MATCH(D876,HWI!$F$5:$I$5,0))</f>
        <v>188</v>
      </c>
      <c r="J876" s="277">
        <f t="shared" si="26"/>
        <v>164590.24</v>
      </c>
      <c r="L876" s="277">
        <f t="shared" si="27"/>
        <v>128.88921604711078</v>
      </c>
    </row>
    <row r="877" spans="1:12" x14ac:dyDescent="0.25">
      <c r="A877" s="274" t="s">
        <v>606</v>
      </c>
      <c r="B877" s="274" t="s">
        <v>588</v>
      </c>
      <c r="C877" s="274" t="s">
        <v>589</v>
      </c>
      <c r="D877" s="274" t="s">
        <v>607</v>
      </c>
      <c r="E877" s="274">
        <v>4</v>
      </c>
      <c r="F877" s="274">
        <v>1904</v>
      </c>
      <c r="G877" s="277">
        <v>496</v>
      </c>
      <c r="H877" s="277">
        <v>187.29</v>
      </c>
      <c r="I877" s="277">
        <f>INDEX(HWI!$F$6:$I$131,MATCH(F877,HWI!$A$6:$A$131,0),MATCH(D877,HWI!$F$5:$I$5,0))</f>
        <v>188</v>
      </c>
      <c r="J877" s="277">
        <f t="shared" si="26"/>
        <v>35210.519999999997</v>
      </c>
      <c r="L877" s="277">
        <f t="shared" si="27"/>
        <v>70.988951612903222</v>
      </c>
    </row>
    <row r="878" spans="1:12" x14ac:dyDescent="0.25">
      <c r="A878" s="274" t="s">
        <v>606</v>
      </c>
      <c r="B878" s="274" t="s">
        <v>588</v>
      </c>
      <c r="C878" s="274" t="s">
        <v>589</v>
      </c>
      <c r="D878" s="274" t="s">
        <v>607</v>
      </c>
      <c r="E878" s="274">
        <v>4</v>
      </c>
      <c r="F878" s="274">
        <v>1905</v>
      </c>
      <c r="G878" s="277">
        <v>1923.01</v>
      </c>
      <c r="H878" s="277">
        <v>1154.1500000000001</v>
      </c>
      <c r="I878" s="277">
        <f>INDEX(HWI!$F$6:$I$131,MATCH(F878,HWI!$A$6:$A$131,0),MATCH(D878,HWI!$F$5:$I$5,0))</f>
        <v>188</v>
      </c>
      <c r="J878" s="277">
        <f t="shared" si="26"/>
        <v>216980.2</v>
      </c>
      <c r="L878" s="277">
        <f t="shared" si="27"/>
        <v>112.83363061034525</v>
      </c>
    </row>
    <row r="879" spans="1:12" x14ac:dyDescent="0.25">
      <c r="A879" s="274" t="s">
        <v>606</v>
      </c>
      <c r="B879" s="274" t="s">
        <v>588</v>
      </c>
      <c r="C879" s="274" t="s">
        <v>589</v>
      </c>
      <c r="D879" s="274" t="s">
        <v>607</v>
      </c>
      <c r="E879" s="274">
        <v>4</v>
      </c>
      <c r="F879" s="274">
        <v>1906</v>
      </c>
      <c r="G879" s="277">
        <v>1707.01</v>
      </c>
      <c r="H879" s="277">
        <v>876.92000000000007</v>
      </c>
      <c r="I879" s="277">
        <f>INDEX(HWI!$F$6:$I$131,MATCH(F879,HWI!$A$6:$A$131,0),MATCH(D879,HWI!$F$5:$I$5,0))</f>
        <v>188</v>
      </c>
      <c r="J879" s="277">
        <f t="shared" si="26"/>
        <v>164860.96000000002</v>
      </c>
      <c r="L879" s="277">
        <f t="shared" si="27"/>
        <v>96.578789813767941</v>
      </c>
    </row>
    <row r="880" spans="1:12" x14ac:dyDescent="0.25">
      <c r="A880" s="274" t="s">
        <v>606</v>
      </c>
      <c r="B880" s="274" t="s">
        <v>588</v>
      </c>
      <c r="C880" s="274" t="s">
        <v>589</v>
      </c>
      <c r="D880" s="274" t="s">
        <v>607</v>
      </c>
      <c r="E880" s="274">
        <v>4</v>
      </c>
      <c r="F880" s="274">
        <v>1907</v>
      </c>
      <c r="G880" s="277">
        <v>1614.99</v>
      </c>
      <c r="H880" s="277">
        <v>1139.49</v>
      </c>
      <c r="I880" s="277">
        <f>INDEX(HWI!$F$6:$I$131,MATCH(F880,HWI!$A$6:$A$131,0),MATCH(D880,HWI!$F$5:$I$5,0))</f>
        <v>188</v>
      </c>
      <c r="J880" s="277">
        <f t="shared" si="26"/>
        <v>214224.12</v>
      </c>
      <c r="L880" s="277">
        <f t="shared" si="27"/>
        <v>132.64733527761783</v>
      </c>
    </row>
    <row r="881" spans="1:12" x14ac:dyDescent="0.25">
      <c r="A881" s="274" t="s">
        <v>606</v>
      </c>
      <c r="B881" s="274" t="s">
        <v>588</v>
      </c>
      <c r="C881" s="274" t="s">
        <v>589</v>
      </c>
      <c r="D881" s="274" t="s">
        <v>607</v>
      </c>
      <c r="E881" s="274">
        <v>4</v>
      </c>
      <c r="F881" s="274">
        <v>1910</v>
      </c>
      <c r="G881" s="277">
        <v>547</v>
      </c>
      <c r="H881" s="277">
        <v>445.99</v>
      </c>
      <c r="I881" s="277">
        <f>INDEX(HWI!$F$6:$I$131,MATCH(F881,HWI!$A$6:$A$131,0),MATCH(D881,HWI!$F$5:$I$5,0))</f>
        <v>188</v>
      </c>
      <c r="J881" s="277">
        <f t="shared" si="26"/>
        <v>83846.12</v>
      </c>
      <c r="L881" s="277">
        <f t="shared" si="27"/>
        <v>153.28358318098719</v>
      </c>
    </row>
    <row r="882" spans="1:12" x14ac:dyDescent="0.25">
      <c r="A882" s="274" t="s">
        <v>606</v>
      </c>
      <c r="B882" s="274" t="s">
        <v>588</v>
      </c>
      <c r="C882" s="274" t="s">
        <v>589</v>
      </c>
      <c r="D882" s="274" t="s">
        <v>607</v>
      </c>
      <c r="E882" s="274">
        <v>4</v>
      </c>
      <c r="F882" s="274">
        <v>1911</v>
      </c>
      <c r="G882" s="277">
        <v>877</v>
      </c>
      <c r="H882" s="277">
        <v>1116.9100000000001</v>
      </c>
      <c r="I882" s="277">
        <f>INDEX(HWI!$F$6:$I$131,MATCH(F882,HWI!$A$6:$A$131,0),MATCH(D882,HWI!$F$5:$I$5,0))</f>
        <v>188</v>
      </c>
      <c r="J882" s="277">
        <f t="shared" si="26"/>
        <v>209979.08000000002</v>
      </c>
      <c r="L882" s="277">
        <f t="shared" si="27"/>
        <v>239.42882554161918</v>
      </c>
    </row>
    <row r="883" spans="1:12" x14ac:dyDescent="0.25">
      <c r="A883" s="274" t="s">
        <v>606</v>
      </c>
      <c r="B883" s="274" t="s">
        <v>588</v>
      </c>
      <c r="C883" s="274" t="s">
        <v>589</v>
      </c>
      <c r="D883" s="274" t="s">
        <v>607</v>
      </c>
      <c r="E883" s="274">
        <v>4</v>
      </c>
      <c r="F883" s="274">
        <v>1912</v>
      </c>
      <c r="G883" s="277">
        <v>439</v>
      </c>
      <c r="H883" s="277">
        <v>477.71000000000004</v>
      </c>
      <c r="I883" s="277">
        <f>INDEX(HWI!$F$6:$I$131,MATCH(F883,HWI!$A$6:$A$131,0),MATCH(D883,HWI!$F$5:$I$5,0))</f>
        <v>188</v>
      </c>
      <c r="J883" s="277">
        <f t="shared" si="26"/>
        <v>89809.48000000001</v>
      </c>
      <c r="L883" s="277">
        <f t="shared" si="27"/>
        <v>204.57740318906608</v>
      </c>
    </row>
    <row r="884" spans="1:12" x14ac:dyDescent="0.25">
      <c r="A884" s="274" t="s">
        <v>606</v>
      </c>
      <c r="B884" s="274" t="s">
        <v>588</v>
      </c>
      <c r="C884" s="274" t="s">
        <v>589</v>
      </c>
      <c r="D884" s="274" t="s">
        <v>607</v>
      </c>
      <c r="E884" s="274">
        <v>4</v>
      </c>
      <c r="F884" s="274">
        <v>1913</v>
      </c>
      <c r="G884" s="277">
        <v>91</v>
      </c>
      <c r="H884" s="277">
        <v>115.92</v>
      </c>
      <c r="I884" s="277">
        <f>INDEX(HWI!$F$6:$I$131,MATCH(F884,HWI!$A$6:$A$131,0),MATCH(D884,HWI!$F$5:$I$5,0))</f>
        <v>169.2</v>
      </c>
      <c r="J884" s="277">
        <f t="shared" si="26"/>
        <v>19613.664000000001</v>
      </c>
      <c r="L884" s="277">
        <f t="shared" si="27"/>
        <v>215.53476923076923</v>
      </c>
    </row>
    <row r="885" spans="1:12" x14ac:dyDescent="0.25">
      <c r="A885" s="274" t="s">
        <v>606</v>
      </c>
      <c r="B885" s="274" t="s">
        <v>588</v>
      </c>
      <c r="C885" s="274" t="s">
        <v>589</v>
      </c>
      <c r="D885" s="274" t="s">
        <v>607</v>
      </c>
      <c r="E885" s="274">
        <v>4</v>
      </c>
      <c r="F885" s="274">
        <v>1915</v>
      </c>
      <c r="G885" s="277">
        <v>684</v>
      </c>
      <c r="H885" s="277">
        <v>520.99</v>
      </c>
      <c r="I885" s="277">
        <f>INDEX(HWI!$F$6:$I$131,MATCH(F885,HWI!$A$6:$A$131,0),MATCH(D885,HWI!$F$5:$I$5,0))</f>
        <v>169.2</v>
      </c>
      <c r="J885" s="277">
        <f t="shared" si="26"/>
        <v>88151.508000000002</v>
      </c>
      <c r="L885" s="277">
        <f t="shared" si="27"/>
        <v>128.87647368421054</v>
      </c>
    </row>
    <row r="886" spans="1:12" x14ac:dyDescent="0.25">
      <c r="A886" s="274" t="s">
        <v>606</v>
      </c>
      <c r="B886" s="274" t="s">
        <v>588</v>
      </c>
      <c r="C886" s="274" t="s">
        <v>589</v>
      </c>
      <c r="D886" s="274" t="s">
        <v>607</v>
      </c>
      <c r="E886" s="274">
        <v>4</v>
      </c>
      <c r="F886" s="274">
        <v>1916</v>
      </c>
      <c r="G886" s="277">
        <v>1054</v>
      </c>
      <c r="H886" s="277">
        <v>1042.42</v>
      </c>
      <c r="I886" s="277">
        <f>INDEX(HWI!$F$6:$I$131,MATCH(F886,HWI!$A$6:$A$131,0),MATCH(D886,HWI!$F$5:$I$5,0))</f>
        <v>141</v>
      </c>
      <c r="J886" s="277">
        <f t="shared" si="26"/>
        <v>146981.22</v>
      </c>
      <c r="L886" s="277">
        <f t="shared" si="27"/>
        <v>139.45087286527513</v>
      </c>
    </row>
    <row r="887" spans="1:12" x14ac:dyDescent="0.25">
      <c r="A887" s="274" t="s">
        <v>606</v>
      </c>
      <c r="B887" s="274" t="s">
        <v>588</v>
      </c>
      <c r="C887" s="274" t="s">
        <v>589</v>
      </c>
      <c r="D887" s="274" t="s">
        <v>607</v>
      </c>
      <c r="E887" s="274">
        <v>4</v>
      </c>
      <c r="F887" s="274">
        <v>1918</v>
      </c>
      <c r="G887" s="277">
        <v>35</v>
      </c>
      <c r="H887" s="277">
        <v>47.25</v>
      </c>
      <c r="I887" s="277">
        <f>INDEX(HWI!$F$6:$I$131,MATCH(F887,HWI!$A$6:$A$131,0),MATCH(D887,HWI!$F$5:$I$5,0))</f>
        <v>76.909090909090907</v>
      </c>
      <c r="J887" s="277">
        <f t="shared" si="26"/>
        <v>3633.9545454545455</v>
      </c>
      <c r="L887" s="277">
        <f t="shared" si="27"/>
        <v>103.82727272727273</v>
      </c>
    </row>
    <row r="888" spans="1:12" x14ac:dyDescent="0.25">
      <c r="A888" s="274" t="s">
        <v>606</v>
      </c>
      <c r="B888" s="274" t="s">
        <v>588</v>
      </c>
      <c r="C888" s="274" t="s">
        <v>589</v>
      </c>
      <c r="D888" s="274" t="s">
        <v>607</v>
      </c>
      <c r="E888" s="274">
        <v>4</v>
      </c>
      <c r="F888" s="274">
        <v>1922</v>
      </c>
      <c r="G888" s="277">
        <v>9</v>
      </c>
      <c r="H888" s="277">
        <v>12.15</v>
      </c>
      <c r="I888" s="277">
        <f>INDEX(HWI!$F$6:$I$131,MATCH(F888,HWI!$A$6:$A$131,0),MATCH(D888,HWI!$F$5:$I$5,0))</f>
        <v>84.6</v>
      </c>
      <c r="J888" s="277">
        <f t="shared" si="26"/>
        <v>1027.8899999999999</v>
      </c>
      <c r="L888" s="277">
        <f t="shared" si="27"/>
        <v>114.20999999999998</v>
      </c>
    </row>
    <row r="889" spans="1:12" x14ac:dyDescent="0.25">
      <c r="A889" s="274" t="s">
        <v>606</v>
      </c>
      <c r="B889" s="274" t="s">
        <v>588</v>
      </c>
      <c r="C889" s="274" t="s">
        <v>589</v>
      </c>
      <c r="D889" s="274" t="s">
        <v>607</v>
      </c>
      <c r="E889" s="274">
        <v>4</v>
      </c>
      <c r="F889" s="274">
        <v>1924</v>
      </c>
      <c r="G889" s="277">
        <v>1020</v>
      </c>
      <c r="H889" s="277">
        <v>2200.15</v>
      </c>
      <c r="I889" s="277">
        <f>INDEX(HWI!$F$6:$I$131,MATCH(F889,HWI!$A$6:$A$131,0),MATCH(D889,HWI!$F$5:$I$5,0))</f>
        <v>70.5</v>
      </c>
      <c r="J889" s="277">
        <f t="shared" si="26"/>
        <v>155110.57500000001</v>
      </c>
      <c r="L889" s="277">
        <f t="shared" si="27"/>
        <v>152.06919117647061</v>
      </c>
    </row>
    <row r="890" spans="1:12" x14ac:dyDescent="0.25">
      <c r="A890" s="274" t="s">
        <v>606</v>
      </c>
      <c r="B890" s="274" t="s">
        <v>588</v>
      </c>
      <c r="C890" s="274" t="s">
        <v>589</v>
      </c>
      <c r="D890" s="274" t="s">
        <v>607</v>
      </c>
      <c r="E890" s="274">
        <v>4</v>
      </c>
      <c r="F890" s="274">
        <v>1925</v>
      </c>
      <c r="G890" s="277">
        <v>817</v>
      </c>
      <c r="H890" s="277">
        <v>969.87</v>
      </c>
      <c r="I890" s="277">
        <f>INDEX(HWI!$F$6:$I$131,MATCH(F890,HWI!$A$6:$A$131,0),MATCH(D890,HWI!$F$5:$I$5,0))</f>
        <v>76.909090909090907</v>
      </c>
      <c r="J890" s="277">
        <f t="shared" si="26"/>
        <v>74591.819999999992</v>
      </c>
      <c r="L890" s="277">
        <f t="shared" si="27"/>
        <v>91.299657282741734</v>
      </c>
    </row>
    <row r="891" spans="1:12" x14ac:dyDescent="0.25">
      <c r="A891" s="274" t="s">
        <v>606</v>
      </c>
      <c r="B891" s="274" t="s">
        <v>588</v>
      </c>
      <c r="C891" s="274" t="s">
        <v>589</v>
      </c>
      <c r="D891" s="274" t="s">
        <v>607</v>
      </c>
      <c r="E891" s="274">
        <v>4</v>
      </c>
      <c r="F891" s="274">
        <v>1927</v>
      </c>
      <c r="G891" s="277">
        <v>296</v>
      </c>
      <c r="H891" s="277">
        <v>349.36</v>
      </c>
      <c r="I891" s="277">
        <f>INDEX(HWI!$F$6:$I$131,MATCH(F891,HWI!$A$6:$A$131,0),MATCH(D891,HWI!$F$5:$I$5,0))</f>
        <v>84.6</v>
      </c>
      <c r="J891" s="277">
        <f t="shared" si="26"/>
        <v>29555.856</v>
      </c>
      <c r="L891" s="277">
        <f t="shared" si="27"/>
        <v>99.85086486486486</v>
      </c>
    </row>
    <row r="892" spans="1:12" x14ac:dyDescent="0.25">
      <c r="A892" s="274" t="s">
        <v>606</v>
      </c>
      <c r="B892" s="274" t="s">
        <v>588</v>
      </c>
      <c r="C892" s="274" t="s">
        <v>589</v>
      </c>
      <c r="D892" s="274" t="s">
        <v>607</v>
      </c>
      <c r="E892" s="274">
        <v>4</v>
      </c>
      <c r="F892" s="274">
        <v>1928</v>
      </c>
      <c r="G892" s="277">
        <v>438</v>
      </c>
      <c r="H892" s="277">
        <v>810.61</v>
      </c>
      <c r="I892" s="277">
        <f>INDEX(HWI!$F$6:$I$131,MATCH(F892,HWI!$A$6:$A$131,0),MATCH(D892,HWI!$F$5:$I$5,0))</f>
        <v>84.6</v>
      </c>
      <c r="J892" s="277">
        <f t="shared" si="26"/>
        <v>68577.606</v>
      </c>
      <c r="L892" s="277">
        <f t="shared" si="27"/>
        <v>156.56987671232878</v>
      </c>
    </row>
    <row r="893" spans="1:12" x14ac:dyDescent="0.25">
      <c r="A893" s="274" t="s">
        <v>606</v>
      </c>
      <c r="B893" s="274" t="s">
        <v>588</v>
      </c>
      <c r="C893" s="274" t="s">
        <v>589</v>
      </c>
      <c r="D893" s="274" t="s">
        <v>607</v>
      </c>
      <c r="E893" s="274">
        <v>4</v>
      </c>
      <c r="F893" s="274">
        <v>1929</v>
      </c>
      <c r="G893" s="277">
        <v>249</v>
      </c>
      <c r="H893" s="277">
        <v>458.97</v>
      </c>
      <c r="I893" s="277">
        <f>INDEX(HWI!$F$6:$I$131,MATCH(F893,HWI!$A$6:$A$131,0),MATCH(D893,HWI!$F$5:$I$5,0))</f>
        <v>84.6</v>
      </c>
      <c r="J893" s="277">
        <f t="shared" si="26"/>
        <v>38828.862000000001</v>
      </c>
      <c r="L893" s="277">
        <f t="shared" si="27"/>
        <v>155.93920481927711</v>
      </c>
    </row>
    <row r="894" spans="1:12" x14ac:dyDescent="0.25">
      <c r="A894" s="274" t="s">
        <v>606</v>
      </c>
      <c r="B894" s="274" t="s">
        <v>588</v>
      </c>
      <c r="C894" s="274" t="s">
        <v>589</v>
      </c>
      <c r="D894" s="274" t="s">
        <v>607</v>
      </c>
      <c r="E894" s="274">
        <v>4</v>
      </c>
      <c r="F894" s="274">
        <v>1930</v>
      </c>
      <c r="G894" s="277">
        <v>939</v>
      </c>
      <c r="H894" s="277">
        <v>1098.2</v>
      </c>
      <c r="I894" s="277">
        <f>INDEX(HWI!$F$6:$I$131,MATCH(F894,HWI!$A$6:$A$131,0),MATCH(D894,HWI!$F$5:$I$5,0))</f>
        <v>84.6</v>
      </c>
      <c r="J894" s="277">
        <f t="shared" si="26"/>
        <v>92907.72</v>
      </c>
      <c r="L894" s="277">
        <f t="shared" si="27"/>
        <v>98.94325878594249</v>
      </c>
    </row>
    <row r="895" spans="1:12" x14ac:dyDescent="0.25">
      <c r="A895" s="274" t="s">
        <v>606</v>
      </c>
      <c r="B895" s="274" t="s">
        <v>588</v>
      </c>
      <c r="C895" s="274" t="s">
        <v>589</v>
      </c>
      <c r="D895" s="274" t="s">
        <v>607</v>
      </c>
      <c r="E895" s="274">
        <v>4</v>
      </c>
      <c r="F895" s="274">
        <v>1933</v>
      </c>
      <c r="G895" s="277">
        <v>62</v>
      </c>
      <c r="H895" s="277">
        <v>124.83</v>
      </c>
      <c r="I895" s="277">
        <f>INDEX(HWI!$F$6:$I$131,MATCH(F895,HWI!$A$6:$A$131,0),MATCH(D895,HWI!$F$5:$I$5,0))</f>
        <v>112.8</v>
      </c>
      <c r="J895" s="277">
        <f t="shared" si="26"/>
        <v>14080.823999999999</v>
      </c>
      <c r="L895" s="277">
        <f t="shared" si="27"/>
        <v>227.110064516129</v>
      </c>
    </row>
    <row r="896" spans="1:12" x14ac:dyDescent="0.25">
      <c r="A896" s="274" t="s">
        <v>606</v>
      </c>
      <c r="B896" s="274" t="s">
        <v>588</v>
      </c>
      <c r="C896" s="274" t="s">
        <v>589</v>
      </c>
      <c r="D896" s="274" t="s">
        <v>607</v>
      </c>
      <c r="E896" s="274">
        <v>4</v>
      </c>
      <c r="F896" s="274">
        <v>1937</v>
      </c>
      <c r="G896" s="277">
        <v>90</v>
      </c>
      <c r="H896" s="277">
        <v>159.07</v>
      </c>
      <c r="I896" s="277">
        <f>INDEX(HWI!$F$6:$I$131,MATCH(F896,HWI!$A$6:$A$131,0),MATCH(D896,HWI!$F$5:$I$5,0))</f>
        <v>76.909090909090907</v>
      </c>
      <c r="J896" s="277">
        <f t="shared" si="26"/>
        <v>12233.929090909091</v>
      </c>
      <c r="L896" s="277">
        <f t="shared" si="27"/>
        <v>135.93254545454545</v>
      </c>
    </row>
    <row r="897" spans="1:12" x14ac:dyDescent="0.25">
      <c r="A897" s="274" t="s">
        <v>606</v>
      </c>
      <c r="B897" s="274" t="s">
        <v>588</v>
      </c>
      <c r="C897" s="274" t="s">
        <v>589</v>
      </c>
      <c r="D897" s="274" t="s">
        <v>607</v>
      </c>
      <c r="E897" s="274">
        <v>4</v>
      </c>
      <c r="F897" s="274">
        <v>1938</v>
      </c>
      <c r="G897" s="277">
        <v>65</v>
      </c>
      <c r="H897" s="277">
        <v>145.54</v>
      </c>
      <c r="I897" s="277">
        <f>INDEX(HWI!$F$6:$I$131,MATCH(F897,HWI!$A$6:$A$131,0),MATCH(D897,HWI!$F$5:$I$5,0))</f>
        <v>73.565217391304344</v>
      </c>
      <c r="J897" s="277">
        <f t="shared" si="26"/>
        <v>10706.681739130434</v>
      </c>
      <c r="L897" s="277">
        <f t="shared" si="27"/>
        <v>164.71818060200667</v>
      </c>
    </row>
    <row r="898" spans="1:12" x14ac:dyDescent="0.25">
      <c r="A898" s="274" t="s">
        <v>606</v>
      </c>
      <c r="B898" s="274" t="s">
        <v>588</v>
      </c>
      <c r="C898" s="274" t="s">
        <v>589</v>
      </c>
      <c r="D898" s="274" t="s">
        <v>607</v>
      </c>
      <c r="E898" s="274">
        <v>4</v>
      </c>
      <c r="F898" s="274">
        <v>1943</v>
      </c>
      <c r="G898" s="277">
        <v>1041</v>
      </c>
      <c r="H898" s="277">
        <v>4930.0600000000004</v>
      </c>
      <c r="I898" s="277">
        <f>INDEX(HWI!$F$6:$I$131,MATCH(F898,HWI!$A$6:$A$131,0),MATCH(D898,HWI!$F$5:$I$5,0))</f>
        <v>65.07692307692308</v>
      </c>
      <c r="J898" s="277">
        <f t="shared" ref="J898:J961" si="28">I898*H898</f>
        <v>320833.13538461545</v>
      </c>
      <c r="L898" s="277">
        <f t="shared" ref="L898:L961" si="29">J898/G898</f>
        <v>308.19705608512533</v>
      </c>
    </row>
    <row r="899" spans="1:12" x14ac:dyDescent="0.25">
      <c r="A899" s="274" t="s">
        <v>606</v>
      </c>
      <c r="B899" s="274" t="s">
        <v>588</v>
      </c>
      <c r="C899" s="274" t="s">
        <v>589</v>
      </c>
      <c r="D899" s="274" t="s">
        <v>607</v>
      </c>
      <c r="E899" s="274">
        <v>5</v>
      </c>
      <c r="F899" s="274">
        <v>1900</v>
      </c>
      <c r="G899" s="277">
        <v>542</v>
      </c>
      <c r="H899" s="277">
        <v>1181.8800000000001</v>
      </c>
      <c r="I899" s="277">
        <f>INDEX(HWI!$F$6:$I$131,MATCH(F899,HWI!$A$6:$A$131,0),MATCH(D899,HWI!$F$5:$I$5,0))</f>
        <v>188</v>
      </c>
      <c r="J899" s="277">
        <f t="shared" si="28"/>
        <v>222193.44000000003</v>
      </c>
      <c r="L899" s="277">
        <f t="shared" si="29"/>
        <v>409.95099630996316</v>
      </c>
    </row>
    <row r="900" spans="1:12" x14ac:dyDescent="0.25">
      <c r="A900" s="274" t="s">
        <v>606</v>
      </c>
      <c r="B900" s="274" t="s">
        <v>588</v>
      </c>
      <c r="C900" s="274" t="s">
        <v>589</v>
      </c>
      <c r="D900" s="274" t="s">
        <v>607</v>
      </c>
      <c r="E900" s="274">
        <v>5</v>
      </c>
      <c r="F900" s="274">
        <v>1901</v>
      </c>
      <c r="G900" s="277">
        <v>614</v>
      </c>
      <c r="H900" s="277">
        <v>530.93000000000006</v>
      </c>
      <c r="I900" s="277">
        <f>INDEX(HWI!$F$6:$I$131,MATCH(F900,HWI!$A$6:$A$131,0),MATCH(D900,HWI!$F$5:$I$5,0))</f>
        <v>188</v>
      </c>
      <c r="J900" s="277">
        <f t="shared" si="28"/>
        <v>99814.840000000011</v>
      </c>
      <c r="L900" s="277">
        <f t="shared" si="29"/>
        <v>162.56488599348535</v>
      </c>
    </row>
    <row r="901" spans="1:12" x14ac:dyDescent="0.25">
      <c r="A901" s="274" t="s">
        <v>606</v>
      </c>
      <c r="B901" s="274" t="s">
        <v>588</v>
      </c>
      <c r="C901" s="274" t="s">
        <v>589</v>
      </c>
      <c r="D901" s="274" t="s">
        <v>607</v>
      </c>
      <c r="E901" s="274">
        <v>5</v>
      </c>
      <c r="F901" s="274">
        <v>1902</v>
      </c>
      <c r="G901" s="277">
        <v>256</v>
      </c>
      <c r="H901" s="277">
        <v>235.83</v>
      </c>
      <c r="I901" s="277">
        <f>INDEX(HWI!$F$6:$I$131,MATCH(F901,HWI!$A$6:$A$131,0),MATCH(D901,HWI!$F$5:$I$5,0))</f>
        <v>188</v>
      </c>
      <c r="J901" s="277">
        <f t="shared" si="28"/>
        <v>44336.04</v>
      </c>
      <c r="L901" s="277">
        <f t="shared" si="29"/>
        <v>173.18765625</v>
      </c>
    </row>
    <row r="902" spans="1:12" x14ac:dyDescent="0.25">
      <c r="A902" s="274" t="s">
        <v>606</v>
      </c>
      <c r="B902" s="274" t="s">
        <v>588</v>
      </c>
      <c r="C902" s="274" t="s">
        <v>589</v>
      </c>
      <c r="D902" s="274" t="s">
        <v>607</v>
      </c>
      <c r="E902" s="274">
        <v>5</v>
      </c>
      <c r="F902" s="274">
        <v>1906</v>
      </c>
      <c r="G902" s="277">
        <v>465</v>
      </c>
      <c r="H902" s="277">
        <v>238.97</v>
      </c>
      <c r="I902" s="277">
        <f>INDEX(HWI!$F$6:$I$131,MATCH(F902,HWI!$A$6:$A$131,0),MATCH(D902,HWI!$F$5:$I$5,0))</f>
        <v>188</v>
      </c>
      <c r="J902" s="277">
        <f t="shared" si="28"/>
        <v>44926.36</v>
      </c>
      <c r="L902" s="277">
        <f t="shared" si="29"/>
        <v>96.61582795698925</v>
      </c>
    </row>
    <row r="903" spans="1:12" x14ac:dyDescent="0.25">
      <c r="A903" s="274" t="s">
        <v>606</v>
      </c>
      <c r="B903" s="274" t="s">
        <v>588</v>
      </c>
      <c r="C903" s="274" t="s">
        <v>589</v>
      </c>
      <c r="D903" s="274" t="s">
        <v>607</v>
      </c>
      <c r="E903" s="274">
        <v>5</v>
      </c>
      <c r="F903" s="274">
        <v>1908</v>
      </c>
      <c r="G903" s="277">
        <v>369</v>
      </c>
      <c r="H903" s="277">
        <v>209.87</v>
      </c>
      <c r="I903" s="277">
        <f>INDEX(HWI!$F$6:$I$131,MATCH(F903,HWI!$A$6:$A$131,0),MATCH(D903,HWI!$F$5:$I$5,0))</f>
        <v>188</v>
      </c>
      <c r="J903" s="277">
        <f t="shared" si="28"/>
        <v>39455.56</v>
      </c>
      <c r="L903" s="277">
        <f t="shared" si="29"/>
        <v>106.92563685636856</v>
      </c>
    </row>
    <row r="904" spans="1:12" x14ac:dyDescent="0.25">
      <c r="A904" s="274" t="s">
        <v>606</v>
      </c>
      <c r="B904" s="274" t="s">
        <v>588</v>
      </c>
      <c r="C904" s="274" t="s">
        <v>589</v>
      </c>
      <c r="D904" s="274" t="s">
        <v>607</v>
      </c>
      <c r="E904" s="274">
        <v>6</v>
      </c>
      <c r="F904" s="274">
        <v>1900</v>
      </c>
      <c r="G904" s="277">
        <v>26780</v>
      </c>
      <c r="H904" s="277">
        <v>58398.44</v>
      </c>
      <c r="I904" s="277">
        <f>INDEX(HWI!$F$6:$I$131,MATCH(F904,HWI!$A$6:$A$131,0),MATCH(D904,HWI!$F$5:$I$5,0))</f>
        <v>188</v>
      </c>
      <c r="J904" s="277">
        <f t="shared" si="28"/>
        <v>10978906.720000001</v>
      </c>
      <c r="L904" s="277">
        <f t="shared" si="29"/>
        <v>409.96664376400304</v>
      </c>
    </row>
    <row r="905" spans="1:12" x14ac:dyDescent="0.25">
      <c r="A905" s="274" t="s">
        <v>606</v>
      </c>
      <c r="B905" s="274" t="s">
        <v>588</v>
      </c>
      <c r="C905" s="274" t="s">
        <v>589</v>
      </c>
      <c r="D905" s="274" t="s">
        <v>607</v>
      </c>
      <c r="E905" s="274">
        <v>6</v>
      </c>
      <c r="F905" s="274">
        <v>1901</v>
      </c>
      <c r="G905" s="277">
        <v>1667</v>
      </c>
      <c r="H905" s="277">
        <v>1440.81</v>
      </c>
      <c r="I905" s="277">
        <f>INDEX(HWI!$F$6:$I$131,MATCH(F905,HWI!$A$6:$A$131,0),MATCH(D905,HWI!$F$5:$I$5,0))</f>
        <v>188</v>
      </c>
      <c r="J905" s="277">
        <f t="shared" si="28"/>
        <v>270872.27999999997</v>
      </c>
      <c r="L905" s="277">
        <f t="shared" si="29"/>
        <v>162.49086982603478</v>
      </c>
    </row>
    <row r="906" spans="1:12" x14ac:dyDescent="0.25">
      <c r="A906" s="274" t="s">
        <v>606</v>
      </c>
      <c r="B906" s="274" t="s">
        <v>588</v>
      </c>
      <c r="C906" s="274" t="s">
        <v>589</v>
      </c>
      <c r="D906" s="274" t="s">
        <v>607</v>
      </c>
      <c r="E906" s="274">
        <v>6</v>
      </c>
      <c r="F906" s="274">
        <v>1902</v>
      </c>
      <c r="G906" s="277">
        <v>9310</v>
      </c>
      <c r="H906" s="277">
        <v>8576.33</v>
      </c>
      <c r="I906" s="277">
        <f>INDEX(HWI!$F$6:$I$131,MATCH(F906,HWI!$A$6:$A$131,0),MATCH(D906,HWI!$F$5:$I$5,0))</f>
        <v>188</v>
      </c>
      <c r="J906" s="277">
        <f t="shared" si="28"/>
        <v>1612350.04</v>
      </c>
      <c r="L906" s="277">
        <f t="shared" si="29"/>
        <v>173.18475187969926</v>
      </c>
    </row>
    <row r="907" spans="1:12" x14ac:dyDescent="0.25">
      <c r="A907" s="274" t="s">
        <v>606</v>
      </c>
      <c r="B907" s="274" t="s">
        <v>588</v>
      </c>
      <c r="C907" s="274" t="s">
        <v>589</v>
      </c>
      <c r="D907" s="274" t="s">
        <v>607</v>
      </c>
      <c r="E907" s="274">
        <v>6</v>
      </c>
      <c r="F907" s="274">
        <v>1903</v>
      </c>
      <c r="G907" s="277">
        <v>2500</v>
      </c>
      <c r="H907" s="277">
        <v>1712.97</v>
      </c>
      <c r="I907" s="277">
        <f>INDEX(HWI!$F$6:$I$131,MATCH(F907,HWI!$A$6:$A$131,0),MATCH(D907,HWI!$F$5:$I$5,0))</f>
        <v>188</v>
      </c>
      <c r="J907" s="277">
        <f t="shared" si="28"/>
        <v>322038.36</v>
      </c>
      <c r="L907" s="277">
        <f t="shared" si="29"/>
        <v>128.81534399999998</v>
      </c>
    </row>
    <row r="908" spans="1:12" x14ac:dyDescent="0.25">
      <c r="A908" s="274" t="s">
        <v>606</v>
      </c>
      <c r="B908" s="274" t="s">
        <v>588</v>
      </c>
      <c r="C908" s="274" t="s">
        <v>589</v>
      </c>
      <c r="D908" s="274" t="s">
        <v>607</v>
      </c>
      <c r="E908" s="274">
        <v>6</v>
      </c>
      <c r="F908" s="274">
        <v>1904</v>
      </c>
      <c r="G908" s="277">
        <v>589</v>
      </c>
      <c r="H908" s="277">
        <v>222.41</v>
      </c>
      <c r="I908" s="277">
        <f>INDEX(HWI!$F$6:$I$131,MATCH(F908,HWI!$A$6:$A$131,0),MATCH(D908,HWI!$F$5:$I$5,0))</f>
        <v>188</v>
      </c>
      <c r="J908" s="277">
        <f t="shared" si="28"/>
        <v>41813.08</v>
      </c>
      <c r="L908" s="277">
        <f t="shared" si="29"/>
        <v>70.989949066213924</v>
      </c>
    </row>
    <row r="909" spans="1:12" x14ac:dyDescent="0.25">
      <c r="A909" s="274" t="s">
        <v>606</v>
      </c>
      <c r="B909" s="274" t="s">
        <v>588</v>
      </c>
      <c r="C909" s="274" t="s">
        <v>589</v>
      </c>
      <c r="D909" s="274" t="s">
        <v>607</v>
      </c>
      <c r="E909" s="274">
        <v>6</v>
      </c>
      <c r="F909" s="274">
        <v>1905</v>
      </c>
      <c r="G909" s="277">
        <v>1307</v>
      </c>
      <c r="H909" s="277">
        <v>783.37</v>
      </c>
      <c r="I909" s="277">
        <f>INDEX(HWI!$F$6:$I$131,MATCH(F909,HWI!$A$6:$A$131,0),MATCH(D909,HWI!$F$5:$I$5,0))</f>
        <v>188</v>
      </c>
      <c r="J909" s="277">
        <f t="shared" si="28"/>
        <v>147273.56</v>
      </c>
      <c r="L909" s="277">
        <f t="shared" si="29"/>
        <v>112.68061208875287</v>
      </c>
    </row>
    <row r="910" spans="1:12" x14ac:dyDescent="0.25">
      <c r="A910" s="274" t="s">
        <v>606</v>
      </c>
      <c r="B910" s="274" t="s">
        <v>588</v>
      </c>
      <c r="C910" s="274" t="s">
        <v>589</v>
      </c>
      <c r="D910" s="274" t="s">
        <v>607</v>
      </c>
      <c r="E910" s="274">
        <v>6</v>
      </c>
      <c r="F910" s="274">
        <v>1906</v>
      </c>
      <c r="G910" s="277">
        <v>4882.79</v>
      </c>
      <c r="H910" s="277">
        <v>2508.38</v>
      </c>
      <c r="I910" s="277">
        <f>INDEX(HWI!$F$6:$I$131,MATCH(F910,HWI!$A$6:$A$131,0),MATCH(D910,HWI!$F$5:$I$5,0))</f>
        <v>188</v>
      </c>
      <c r="J910" s="277">
        <f t="shared" si="28"/>
        <v>471575.44</v>
      </c>
      <c r="L910" s="277">
        <f t="shared" si="29"/>
        <v>96.579095148470444</v>
      </c>
    </row>
    <row r="911" spans="1:12" x14ac:dyDescent="0.25">
      <c r="A911" s="274" t="s">
        <v>606</v>
      </c>
      <c r="B911" s="274" t="s">
        <v>588</v>
      </c>
      <c r="C911" s="274" t="s">
        <v>589</v>
      </c>
      <c r="D911" s="274" t="s">
        <v>607</v>
      </c>
      <c r="E911" s="274">
        <v>6</v>
      </c>
      <c r="F911" s="274">
        <v>1907</v>
      </c>
      <c r="G911" s="277">
        <v>157</v>
      </c>
      <c r="H911" s="277">
        <v>110.79</v>
      </c>
      <c r="I911" s="277">
        <f>INDEX(HWI!$F$6:$I$131,MATCH(F911,HWI!$A$6:$A$131,0),MATCH(D911,HWI!$F$5:$I$5,0))</f>
        <v>188</v>
      </c>
      <c r="J911" s="277">
        <f t="shared" si="28"/>
        <v>20828.52</v>
      </c>
      <c r="L911" s="277">
        <f t="shared" si="29"/>
        <v>132.66573248407644</v>
      </c>
    </row>
    <row r="912" spans="1:12" x14ac:dyDescent="0.25">
      <c r="A912" s="274" t="s">
        <v>606</v>
      </c>
      <c r="B912" s="274" t="s">
        <v>588</v>
      </c>
      <c r="C912" s="274" t="s">
        <v>589</v>
      </c>
      <c r="D912" s="274" t="s">
        <v>607</v>
      </c>
      <c r="E912" s="274">
        <v>6</v>
      </c>
      <c r="F912" s="274">
        <v>1908</v>
      </c>
      <c r="G912" s="277">
        <v>468</v>
      </c>
      <c r="H912" s="277">
        <v>266.17</v>
      </c>
      <c r="I912" s="277">
        <f>INDEX(HWI!$F$6:$I$131,MATCH(F912,HWI!$A$6:$A$131,0),MATCH(D912,HWI!$F$5:$I$5,0))</f>
        <v>188</v>
      </c>
      <c r="J912" s="277">
        <f t="shared" si="28"/>
        <v>50039.960000000006</v>
      </c>
      <c r="L912" s="277">
        <f t="shared" si="29"/>
        <v>106.92299145299147</v>
      </c>
    </row>
    <row r="913" spans="1:12" x14ac:dyDescent="0.25">
      <c r="A913" s="274" t="s">
        <v>606</v>
      </c>
      <c r="B913" s="274" t="s">
        <v>588</v>
      </c>
      <c r="C913" s="274" t="s">
        <v>589</v>
      </c>
      <c r="D913" s="274" t="s">
        <v>607</v>
      </c>
      <c r="E913" s="274">
        <v>6</v>
      </c>
      <c r="F913" s="274">
        <v>1909</v>
      </c>
      <c r="G913" s="277">
        <v>771</v>
      </c>
      <c r="H913" s="277">
        <v>381.2</v>
      </c>
      <c r="I913" s="277">
        <f>INDEX(HWI!$F$6:$I$131,MATCH(F913,HWI!$A$6:$A$131,0),MATCH(D913,HWI!$F$5:$I$5,0))</f>
        <v>188</v>
      </c>
      <c r="J913" s="277">
        <f t="shared" si="28"/>
        <v>71665.599999999991</v>
      </c>
      <c r="L913" s="277">
        <f t="shared" si="29"/>
        <v>92.951491569390384</v>
      </c>
    </row>
    <row r="914" spans="1:12" x14ac:dyDescent="0.25">
      <c r="A914" s="274" t="s">
        <v>606</v>
      </c>
      <c r="B914" s="274" t="s">
        <v>588</v>
      </c>
      <c r="C914" s="274" t="s">
        <v>589</v>
      </c>
      <c r="D914" s="274" t="s">
        <v>607</v>
      </c>
      <c r="E914" s="274">
        <v>6</v>
      </c>
      <c r="F914" s="274">
        <v>1910</v>
      </c>
      <c r="G914" s="277">
        <v>795</v>
      </c>
      <c r="H914" s="277">
        <v>648.19000000000005</v>
      </c>
      <c r="I914" s="277">
        <f>INDEX(HWI!$F$6:$I$131,MATCH(F914,HWI!$A$6:$A$131,0),MATCH(D914,HWI!$F$5:$I$5,0))</f>
        <v>188</v>
      </c>
      <c r="J914" s="277">
        <f t="shared" si="28"/>
        <v>121859.72000000002</v>
      </c>
      <c r="L914" s="277">
        <f t="shared" si="29"/>
        <v>153.2826666666667</v>
      </c>
    </row>
    <row r="915" spans="1:12" x14ac:dyDescent="0.25">
      <c r="A915" s="274" t="s">
        <v>606</v>
      </c>
      <c r="B915" s="274" t="s">
        <v>588</v>
      </c>
      <c r="C915" s="274" t="s">
        <v>589</v>
      </c>
      <c r="D915" s="274" t="s">
        <v>607</v>
      </c>
      <c r="E915" s="274">
        <v>6</v>
      </c>
      <c r="F915" s="274">
        <v>1912</v>
      </c>
      <c r="G915" s="277">
        <v>54</v>
      </c>
      <c r="H915" s="277">
        <v>58.79</v>
      </c>
      <c r="I915" s="277">
        <f>INDEX(HWI!$F$6:$I$131,MATCH(F915,HWI!$A$6:$A$131,0),MATCH(D915,HWI!$F$5:$I$5,0))</f>
        <v>188</v>
      </c>
      <c r="J915" s="277">
        <f t="shared" si="28"/>
        <v>11052.52</v>
      </c>
      <c r="L915" s="277">
        <f t="shared" si="29"/>
        <v>204.6762962962963</v>
      </c>
    </row>
    <row r="916" spans="1:12" x14ac:dyDescent="0.25">
      <c r="A916" s="274" t="s">
        <v>606</v>
      </c>
      <c r="B916" s="274" t="s">
        <v>588</v>
      </c>
      <c r="C916" s="274" t="s">
        <v>589</v>
      </c>
      <c r="D916" s="274" t="s">
        <v>607</v>
      </c>
      <c r="E916" s="274">
        <v>6</v>
      </c>
      <c r="F916" s="274">
        <v>1913</v>
      </c>
      <c r="G916" s="277">
        <v>1428</v>
      </c>
      <c r="H916" s="277">
        <v>1819.26</v>
      </c>
      <c r="I916" s="277">
        <f>INDEX(HWI!$F$6:$I$131,MATCH(F916,HWI!$A$6:$A$131,0),MATCH(D916,HWI!$F$5:$I$5,0))</f>
        <v>169.2</v>
      </c>
      <c r="J916" s="277">
        <f t="shared" si="28"/>
        <v>307818.79199999996</v>
      </c>
      <c r="L916" s="277">
        <f t="shared" si="29"/>
        <v>215.55937815126046</v>
      </c>
    </row>
    <row r="917" spans="1:12" x14ac:dyDescent="0.25">
      <c r="A917" s="274" t="s">
        <v>606</v>
      </c>
      <c r="B917" s="274" t="s">
        <v>588</v>
      </c>
      <c r="C917" s="274" t="s">
        <v>589</v>
      </c>
      <c r="D917" s="274" t="s">
        <v>607</v>
      </c>
      <c r="E917" s="274">
        <v>6</v>
      </c>
      <c r="F917" s="274">
        <v>1914</v>
      </c>
      <c r="G917" s="277">
        <v>767</v>
      </c>
      <c r="H917" s="277">
        <v>744.22</v>
      </c>
      <c r="I917" s="277">
        <f>INDEX(HWI!$F$6:$I$131,MATCH(F917,HWI!$A$6:$A$131,0),MATCH(D917,HWI!$F$5:$I$5,0))</f>
        <v>188</v>
      </c>
      <c r="J917" s="277">
        <f t="shared" si="28"/>
        <v>139913.36000000002</v>
      </c>
      <c r="L917" s="277">
        <f t="shared" si="29"/>
        <v>182.41637548891788</v>
      </c>
    </row>
    <row r="918" spans="1:12" x14ac:dyDescent="0.25">
      <c r="A918" s="274" t="s">
        <v>606</v>
      </c>
      <c r="B918" s="274" t="s">
        <v>588</v>
      </c>
      <c r="C918" s="274" t="s">
        <v>589</v>
      </c>
      <c r="D918" s="274" t="s">
        <v>607</v>
      </c>
      <c r="E918" s="274">
        <v>6</v>
      </c>
      <c r="F918" s="274">
        <v>1915</v>
      </c>
      <c r="G918" s="277">
        <v>1485</v>
      </c>
      <c r="H918" s="277">
        <v>1130.05</v>
      </c>
      <c r="I918" s="277">
        <f>INDEX(HWI!$F$6:$I$131,MATCH(F918,HWI!$A$6:$A$131,0),MATCH(D918,HWI!$F$5:$I$5,0))</f>
        <v>169.2</v>
      </c>
      <c r="J918" s="277">
        <f t="shared" si="28"/>
        <v>191204.46</v>
      </c>
      <c r="L918" s="277">
        <f t="shared" si="29"/>
        <v>128.75721212121212</v>
      </c>
    </row>
    <row r="919" spans="1:12" x14ac:dyDescent="0.25">
      <c r="A919" s="274" t="s">
        <v>606</v>
      </c>
      <c r="B919" s="274" t="s">
        <v>588</v>
      </c>
      <c r="C919" s="274" t="s">
        <v>589</v>
      </c>
      <c r="D919" s="274" t="s">
        <v>607</v>
      </c>
      <c r="E919" s="274">
        <v>6</v>
      </c>
      <c r="F919" s="274">
        <v>1916</v>
      </c>
      <c r="G919" s="277">
        <v>733</v>
      </c>
      <c r="H919" s="277">
        <v>724.94</v>
      </c>
      <c r="I919" s="277">
        <f>INDEX(HWI!$F$6:$I$131,MATCH(F919,HWI!$A$6:$A$131,0),MATCH(D919,HWI!$F$5:$I$5,0))</f>
        <v>141</v>
      </c>
      <c r="J919" s="277">
        <f t="shared" si="28"/>
        <v>102216.54000000001</v>
      </c>
      <c r="L919" s="277">
        <f t="shared" si="29"/>
        <v>139.44957708049114</v>
      </c>
    </row>
    <row r="920" spans="1:12" x14ac:dyDescent="0.25">
      <c r="A920" s="274" t="s">
        <v>606</v>
      </c>
      <c r="B920" s="274" t="s">
        <v>588</v>
      </c>
      <c r="C920" s="274" t="s">
        <v>589</v>
      </c>
      <c r="D920" s="274" t="s">
        <v>607</v>
      </c>
      <c r="E920" s="274">
        <v>6</v>
      </c>
      <c r="F920" s="274">
        <v>1917</v>
      </c>
      <c r="G920" s="277">
        <v>686</v>
      </c>
      <c r="H920" s="277">
        <v>609.29</v>
      </c>
      <c r="I920" s="277">
        <f>INDEX(HWI!$F$6:$I$131,MATCH(F920,HWI!$A$6:$A$131,0),MATCH(D920,HWI!$F$5:$I$5,0))</f>
        <v>99.529411764705884</v>
      </c>
      <c r="J920" s="277">
        <f t="shared" si="28"/>
        <v>60642.275294117644</v>
      </c>
      <c r="L920" s="277">
        <f t="shared" si="29"/>
        <v>88.399818212999477</v>
      </c>
    </row>
    <row r="921" spans="1:12" x14ac:dyDescent="0.25">
      <c r="A921" s="274" t="s">
        <v>606</v>
      </c>
      <c r="B921" s="274" t="s">
        <v>588</v>
      </c>
      <c r="C921" s="274" t="s">
        <v>589</v>
      </c>
      <c r="D921" s="274" t="s">
        <v>607</v>
      </c>
      <c r="E921" s="274">
        <v>6</v>
      </c>
      <c r="F921" s="274">
        <v>1918</v>
      </c>
      <c r="G921" s="277">
        <v>836</v>
      </c>
      <c r="H921" s="277">
        <v>1128.9100000000001</v>
      </c>
      <c r="I921" s="277">
        <f>INDEX(HWI!$F$6:$I$131,MATCH(F921,HWI!$A$6:$A$131,0),MATCH(D921,HWI!$F$5:$I$5,0))</f>
        <v>76.909090909090907</v>
      </c>
      <c r="J921" s="277">
        <f t="shared" si="28"/>
        <v>86823.441818181818</v>
      </c>
      <c r="L921" s="277">
        <f t="shared" si="29"/>
        <v>103.85579164854285</v>
      </c>
    </row>
    <row r="922" spans="1:12" x14ac:dyDescent="0.25">
      <c r="A922" s="274" t="s">
        <v>606</v>
      </c>
      <c r="B922" s="274" t="s">
        <v>588</v>
      </c>
      <c r="C922" s="274" t="s">
        <v>589</v>
      </c>
      <c r="D922" s="274" t="s">
        <v>607</v>
      </c>
      <c r="E922" s="274">
        <v>6</v>
      </c>
      <c r="F922" s="274">
        <v>1924</v>
      </c>
      <c r="G922" s="277">
        <v>18</v>
      </c>
      <c r="H922" s="277">
        <v>38.82</v>
      </c>
      <c r="I922" s="277">
        <f>INDEX(HWI!$F$6:$I$131,MATCH(F922,HWI!$A$6:$A$131,0),MATCH(D922,HWI!$F$5:$I$5,0))</f>
        <v>70.5</v>
      </c>
      <c r="J922" s="277">
        <f t="shared" si="28"/>
        <v>2736.81</v>
      </c>
      <c r="L922" s="277">
        <f t="shared" si="29"/>
        <v>152.04499999999999</v>
      </c>
    </row>
    <row r="923" spans="1:12" x14ac:dyDescent="0.25">
      <c r="A923" s="274" t="s">
        <v>606</v>
      </c>
      <c r="B923" s="274" t="s">
        <v>588</v>
      </c>
      <c r="C923" s="274" t="s">
        <v>589</v>
      </c>
      <c r="D923" s="274" t="s">
        <v>607</v>
      </c>
      <c r="E923" s="274">
        <v>6</v>
      </c>
      <c r="F923" s="274">
        <v>1925</v>
      </c>
      <c r="G923" s="277">
        <v>909</v>
      </c>
      <c r="H923" s="277">
        <v>1079.08</v>
      </c>
      <c r="I923" s="277">
        <f>INDEX(HWI!$F$6:$I$131,MATCH(F923,HWI!$A$6:$A$131,0),MATCH(D923,HWI!$F$5:$I$5,0))</f>
        <v>76.909090909090907</v>
      </c>
      <c r="J923" s="277">
        <f t="shared" si="28"/>
        <v>82991.061818181814</v>
      </c>
      <c r="L923" s="277">
        <f t="shared" si="29"/>
        <v>91.299297929792971</v>
      </c>
    </row>
    <row r="924" spans="1:12" x14ac:dyDescent="0.25">
      <c r="A924" s="274" t="s">
        <v>606</v>
      </c>
      <c r="B924" s="274" t="s">
        <v>588</v>
      </c>
      <c r="C924" s="274" t="s">
        <v>589</v>
      </c>
      <c r="D924" s="274" t="s">
        <v>607</v>
      </c>
      <c r="E924" s="274">
        <v>6</v>
      </c>
      <c r="F924" s="274">
        <v>1926</v>
      </c>
      <c r="G924" s="277">
        <v>278</v>
      </c>
      <c r="H924" s="277">
        <v>390.69</v>
      </c>
      <c r="I924" s="277">
        <f>INDEX(HWI!$F$6:$I$131,MATCH(F924,HWI!$A$6:$A$131,0),MATCH(D924,HWI!$F$5:$I$5,0))</f>
        <v>76.909090909090907</v>
      </c>
      <c r="J924" s="277">
        <f t="shared" si="28"/>
        <v>30047.612727272724</v>
      </c>
      <c r="L924" s="277">
        <f t="shared" si="29"/>
        <v>108.0849378678875</v>
      </c>
    </row>
    <row r="925" spans="1:12" x14ac:dyDescent="0.25">
      <c r="A925" s="274" t="s">
        <v>606</v>
      </c>
      <c r="B925" s="274" t="s">
        <v>588</v>
      </c>
      <c r="C925" s="274" t="s">
        <v>589</v>
      </c>
      <c r="D925" s="274" t="s">
        <v>607</v>
      </c>
      <c r="E925" s="274">
        <v>6</v>
      </c>
      <c r="F925" s="274">
        <v>1927</v>
      </c>
      <c r="G925" s="277">
        <v>413</v>
      </c>
      <c r="H925" s="277">
        <v>487.44</v>
      </c>
      <c r="I925" s="277">
        <f>INDEX(HWI!$F$6:$I$131,MATCH(F925,HWI!$A$6:$A$131,0),MATCH(D925,HWI!$F$5:$I$5,0))</f>
        <v>84.6</v>
      </c>
      <c r="J925" s="277">
        <f t="shared" si="28"/>
        <v>41237.423999999999</v>
      </c>
      <c r="L925" s="277">
        <f t="shared" si="29"/>
        <v>99.848484261501213</v>
      </c>
    </row>
    <row r="926" spans="1:12" x14ac:dyDescent="0.25">
      <c r="A926" s="274" t="s">
        <v>606</v>
      </c>
      <c r="B926" s="274" t="s">
        <v>588</v>
      </c>
      <c r="C926" s="274" t="s">
        <v>589</v>
      </c>
      <c r="D926" s="274" t="s">
        <v>607</v>
      </c>
      <c r="E926" s="274">
        <v>6</v>
      </c>
      <c r="F926" s="274">
        <v>1928</v>
      </c>
      <c r="G926" s="277">
        <v>91</v>
      </c>
      <c r="H926" s="277">
        <v>168.41</v>
      </c>
      <c r="I926" s="277">
        <f>INDEX(HWI!$F$6:$I$131,MATCH(F926,HWI!$A$6:$A$131,0),MATCH(D926,HWI!$F$5:$I$5,0))</f>
        <v>84.6</v>
      </c>
      <c r="J926" s="277">
        <f t="shared" si="28"/>
        <v>14247.485999999999</v>
      </c>
      <c r="L926" s="277">
        <f t="shared" si="29"/>
        <v>156.56578021978021</v>
      </c>
    </row>
    <row r="927" spans="1:12" x14ac:dyDescent="0.25">
      <c r="A927" s="274" t="s">
        <v>606</v>
      </c>
      <c r="B927" s="274" t="s">
        <v>588</v>
      </c>
      <c r="C927" s="274" t="s">
        <v>589</v>
      </c>
      <c r="D927" s="274" t="s">
        <v>607</v>
      </c>
      <c r="E927" s="274">
        <v>6</v>
      </c>
      <c r="F927" s="274">
        <v>1931</v>
      </c>
      <c r="G927" s="277">
        <v>268</v>
      </c>
      <c r="H927" s="277">
        <v>454.58</v>
      </c>
      <c r="I927" s="277">
        <f>INDEX(HWI!$F$6:$I$131,MATCH(F927,HWI!$A$6:$A$131,0),MATCH(D927,HWI!$F$5:$I$5,0))</f>
        <v>89.05263157894737</v>
      </c>
      <c r="J927" s="277">
        <f t="shared" si="28"/>
        <v>40481.545263157896</v>
      </c>
      <c r="L927" s="277">
        <f t="shared" si="29"/>
        <v>151.05054202670857</v>
      </c>
    </row>
    <row r="928" spans="1:12" x14ac:dyDescent="0.25">
      <c r="A928" s="274" t="s">
        <v>606</v>
      </c>
      <c r="B928" s="274" t="s">
        <v>588</v>
      </c>
      <c r="C928" s="274" t="s">
        <v>589</v>
      </c>
      <c r="D928" s="274" t="s">
        <v>607</v>
      </c>
      <c r="E928" s="274">
        <v>6</v>
      </c>
      <c r="F928" s="274">
        <v>1965</v>
      </c>
      <c r="G928" s="277">
        <v>19</v>
      </c>
      <c r="H928" s="277">
        <v>520.82000000000005</v>
      </c>
      <c r="I928" s="277">
        <f>INDEX(HWI!$F$6:$I$131,MATCH(F928,HWI!$A$6:$A$131,0),MATCH(D928,HWI!$F$5:$I$5,0))</f>
        <v>20.3855421686747</v>
      </c>
      <c r="J928" s="277">
        <f t="shared" si="28"/>
        <v>10617.198072289159</v>
      </c>
      <c r="L928" s="277">
        <f t="shared" si="29"/>
        <v>558.79989854153462</v>
      </c>
    </row>
    <row r="929" spans="1:12" x14ac:dyDescent="0.25">
      <c r="A929" s="274" t="s">
        <v>606</v>
      </c>
      <c r="B929" s="274" t="s">
        <v>588</v>
      </c>
      <c r="C929" s="274" t="s">
        <v>589</v>
      </c>
      <c r="D929" s="274" t="s">
        <v>607</v>
      </c>
      <c r="E929" s="274">
        <v>6</v>
      </c>
      <c r="F929" s="274">
        <v>1978</v>
      </c>
      <c r="G929" s="277">
        <v>1</v>
      </c>
      <c r="H929" s="277">
        <v>4.5600000000000005</v>
      </c>
      <c r="I929" s="277">
        <f>INDEX(HWI!$F$6:$I$131,MATCH(F929,HWI!$A$6:$A$131,0),MATCH(D929,HWI!$F$5:$I$5,0))</f>
        <v>9.7241379310344822</v>
      </c>
      <c r="J929" s="277">
        <f t="shared" si="28"/>
        <v>44.342068965517242</v>
      </c>
      <c r="L929" s="277">
        <f t="shared" si="29"/>
        <v>44.342068965517242</v>
      </c>
    </row>
    <row r="930" spans="1:12" x14ac:dyDescent="0.25">
      <c r="A930" s="274" t="s">
        <v>606</v>
      </c>
      <c r="B930" s="274" t="s">
        <v>588</v>
      </c>
      <c r="C930" s="274" t="s">
        <v>589</v>
      </c>
      <c r="D930" s="274" t="s">
        <v>608</v>
      </c>
      <c r="E930" s="274">
        <v>2</v>
      </c>
      <c r="F930" s="274">
        <v>1900</v>
      </c>
      <c r="G930" s="277">
        <v>828</v>
      </c>
      <c r="H930" s="277">
        <v>1805.6000000000001</v>
      </c>
      <c r="I930" s="277">
        <f>INDEX(HWI!$F$6:$I$131,MATCH(F930,HWI!$A$6:$A$131,0),MATCH(D930,HWI!$F$5:$I$5,0))</f>
        <v>188</v>
      </c>
      <c r="J930" s="277">
        <f t="shared" si="28"/>
        <v>339452.80000000005</v>
      </c>
      <c r="L930" s="277">
        <f t="shared" si="29"/>
        <v>409.96714975845418</v>
      </c>
    </row>
    <row r="931" spans="1:12" x14ac:dyDescent="0.25">
      <c r="A931" s="274" t="s">
        <v>606</v>
      </c>
      <c r="B931" s="274" t="s">
        <v>588</v>
      </c>
      <c r="C931" s="274" t="s">
        <v>589</v>
      </c>
      <c r="D931" s="274" t="s">
        <v>608</v>
      </c>
      <c r="E931" s="274">
        <v>2</v>
      </c>
      <c r="F931" s="274">
        <v>1901</v>
      </c>
      <c r="G931" s="277">
        <v>180</v>
      </c>
      <c r="H931" s="277">
        <v>155.74</v>
      </c>
      <c r="I931" s="277">
        <f>INDEX(HWI!$F$6:$I$131,MATCH(F931,HWI!$A$6:$A$131,0),MATCH(D931,HWI!$F$5:$I$5,0))</f>
        <v>188</v>
      </c>
      <c r="J931" s="277">
        <f t="shared" si="28"/>
        <v>29279.120000000003</v>
      </c>
      <c r="L931" s="277">
        <f t="shared" si="29"/>
        <v>162.66177777777779</v>
      </c>
    </row>
    <row r="932" spans="1:12" x14ac:dyDescent="0.25">
      <c r="A932" s="274" t="s">
        <v>606</v>
      </c>
      <c r="B932" s="274" t="s">
        <v>588</v>
      </c>
      <c r="C932" s="274" t="s">
        <v>589</v>
      </c>
      <c r="D932" s="274" t="s">
        <v>608</v>
      </c>
      <c r="E932" s="274">
        <v>2</v>
      </c>
      <c r="F932" s="274">
        <v>1902</v>
      </c>
      <c r="G932" s="277">
        <v>250</v>
      </c>
      <c r="H932" s="277">
        <v>230.3</v>
      </c>
      <c r="I932" s="277">
        <f>INDEX(HWI!$F$6:$I$131,MATCH(F932,HWI!$A$6:$A$131,0),MATCH(D932,HWI!$F$5:$I$5,0))</f>
        <v>188</v>
      </c>
      <c r="J932" s="277">
        <f t="shared" si="28"/>
        <v>43296.4</v>
      </c>
      <c r="L932" s="277">
        <f t="shared" si="29"/>
        <v>173.18559999999999</v>
      </c>
    </row>
    <row r="933" spans="1:12" x14ac:dyDescent="0.25">
      <c r="A933" s="274" t="s">
        <v>606</v>
      </c>
      <c r="B933" s="274" t="s">
        <v>588</v>
      </c>
      <c r="C933" s="274" t="s">
        <v>589</v>
      </c>
      <c r="D933" s="274" t="s">
        <v>608</v>
      </c>
      <c r="E933" s="274">
        <v>2</v>
      </c>
      <c r="F933" s="274">
        <v>1903</v>
      </c>
      <c r="G933" s="277">
        <v>518</v>
      </c>
      <c r="H933" s="277">
        <v>355.94</v>
      </c>
      <c r="I933" s="277">
        <f>INDEX(HWI!$F$6:$I$131,MATCH(F933,HWI!$A$6:$A$131,0),MATCH(D933,HWI!$F$5:$I$5,0))</f>
        <v>188</v>
      </c>
      <c r="J933" s="277">
        <f t="shared" si="28"/>
        <v>66916.72</v>
      </c>
      <c r="L933" s="277">
        <f t="shared" si="29"/>
        <v>129.18285714285716</v>
      </c>
    </row>
    <row r="934" spans="1:12" x14ac:dyDescent="0.25">
      <c r="A934" s="274" t="s">
        <v>606</v>
      </c>
      <c r="B934" s="274" t="s">
        <v>588</v>
      </c>
      <c r="C934" s="274" t="s">
        <v>589</v>
      </c>
      <c r="D934" s="274" t="s">
        <v>608</v>
      </c>
      <c r="E934" s="274">
        <v>2</v>
      </c>
      <c r="F934" s="274">
        <v>1904</v>
      </c>
      <c r="G934" s="277">
        <v>223</v>
      </c>
      <c r="H934" s="277">
        <v>84.11</v>
      </c>
      <c r="I934" s="277">
        <f>INDEX(HWI!$F$6:$I$131,MATCH(F934,HWI!$A$6:$A$131,0),MATCH(D934,HWI!$F$5:$I$5,0))</f>
        <v>188</v>
      </c>
      <c r="J934" s="277">
        <f t="shared" si="28"/>
        <v>15812.68</v>
      </c>
      <c r="L934" s="277">
        <f t="shared" si="29"/>
        <v>70.908878923766821</v>
      </c>
    </row>
    <row r="935" spans="1:12" x14ac:dyDescent="0.25">
      <c r="A935" s="274" t="s">
        <v>606</v>
      </c>
      <c r="B935" s="274" t="s">
        <v>588</v>
      </c>
      <c r="C935" s="274" t="s">
        <v>589</v>
      </c>
      <c r="D935" s="274" t="s">
        <v>608</v>
      </c>
      <c r="E935" s="274">
        <v>2</v>
      </c>
      <c r="F935" s="274">
        <v>1905</v>
      </c>
      <c r="G935" s="277">
        <v>5</v>
      </c>
      <c r="H935" s="277">
        <v>3</v>
      </c>
      <c r="I935" s="277">
        <f>INDEX(HWI!$F$6:$I$131,MATCH(F935,HWI!$A$6:$A$131,0),MATCH(D935,HWI!$F$5:$I$5,0))</f>
        <v>188</v>
      </c>
      <c r="J935" s="277">
        <f t="shared" si="28"/>
        <v>564</v>
      </c>
      <c r="L935" s="277">
        <f t="shared" si="29"/>
        <v>112.8</v>
      </c>
    </row>
    <row r="936" spans="1:12" x14ac:dyDescent="0.25">
      <c r="A936" s="274" t="s">
        <v>606</v>
      </c>
      <c r="B936" s="274" t="s">
        <v>588</v>
      </c>
      <c r="C936" s="274" t="s">
        <v>589</v>
      </c>
      <c r="D936" s="274" t="s">
        <v>608</v>
      </c>
      <c r="E936" s="274">
        <v>2</v>
      </c>
      <c r="F936" s="274">
        <v>1906</v>
      </c>
      <c r="G936" s="277">
        <v>87</v>
      </c>
      <c r="H936" s="277">
        <v>44.76</v>
      </c>
      <c r="I936" s="277">
        <f>INDEX(HWI!$F$6:$I$131,MATCH(F936,HWI!$A$6:$A$131,0),MATCH(D936,HWI!$F$5:$I$5,0))</f>
        <v>188</v>
      </c>
      <c r="J936" s="277">
        <f t="shared" si="28"/>
        <v>8414.8799999999992</v>
      </c>
      <c r="L936" s="277">
        <f t="shared" si="29"/>
        <v>96.722758620689646</v>
      </c>
    </row>
    <row r="937" spans="1:12" x14ac:dyDescent="0.25">
      <c r="A937" s="274" t="s">
        <v>606</v>
      </c>
      <c r="B937" s="274" t="s">
        <v>588</v>
      </c>
      <c r="C937" s="274" t="s">
        <v>589</v>
      </c>
      <c r="D937" s="274" t="s">
        <v>608</v>
      </c>
      <c r="E937" s="274">
        <v>2</v>
      </c>
      <c r="F937" s="274">
        <v>1907</v>
      </c>
      <c r="G937" s="277">
        <v>128</v>
      </c>
      <c r="H937" s="277">
        <v>90.34</v>
      </c>
      <c r="I937" s="277">
        <f>INDEX(HWI!$F$6:$I$131,MATCH(F937,HWI!$A$6:$A$131,0),MATCH(D937,HWI!$F$5:$I$5,0))</f>
        <v>188</v>
      </c>
      <c r="J937" s="277">
        <f t="shared" si="28"/>
        <v>16983.920000000002</v>
      </c>
      <c r="L937" s="277">
        <f t="shared" si="29"/>
        <v>132.68687500000001</v>
      </c>
    </row>
    <row r="938" spans="1:12" x14ac:dyDescent="0.25">
      <c r="A938" s="274" t="s">
        <v>606</v>
      </c>
      <c r="B938" s="274" t="s">
        <v>588</v>
      </c>
      <c r="C938" s="274" t="s">
        <v>589</v>
      </c>
      <c r="D938" s="274" t="s">
        <v>608</v>
      </c>
      <c r="E938" s="274">
        <v>2</v>
      </c>
      <c r="F938" s="274">
        <v>1908</v>
      </c>
      <c r="G938" s="277">
        <v>528</v>
      </c>
      <c r="H938" s="277">
        <v>300.29000000000002</v>
      </c>
      <c r="I938" s="277">
        <f>INDEX(HWI!$F$6:$I$131,MATCH(F938,HWI!$A$6:$A$131,0),MATCH(D938,HWI!$F$5:$I$5,0))</f>
        <v>188</v>
      </c>
      <c r="J938" s="277">
        <f t="shared" si="28"/>
        <v>56454.520000000004</v>
      </c>
      <c r="L938" s="277">
        <f t="shared" si="29"/>
        <v>106.92143939393941</v>
      </c>
    </row>
    <row r="939" spans="1:12" x14ac:dyDescent="0.25">
      <c r="A939" s="274" t="s">
        <v>606</v>
      </c>
      <c r="B939" s="274" t="s">
        <v>588</v>
      </c>
      <c r="C939" s="274" t="s">
        <v>589</v>
      </c>
      <c r="D939" s="274" t="s">
        <v>608</v>
      </c>
      <c r="E939" s="274">
        <v>2</v>
      </c>
      <c r="F939" s="274">
        <v>1909</v>
      </c>
      <c r="G939" s="277">
        <v>94</v>
      </c>
      <c r="H939" s="277">
        <v>46.53</v>
      </c>
      <c r="I939" s="277">
        <f>INDEX(HWI!$F$6:$I$131,MATCH(F939,HWI!$A$6:$A$131,0),MATCH(D939,HWI!$F$5:$I$5,0))</f>
        <v>188</v>
      </c>
      <c r="J939" s="277">
        <f t="shared" si="28"/>
        <v>8747.64</v>
      </c>
      <c r="L939" s="277">
        <f t="shared" si="29"/>
        <v>93.059999999999988</v>
      </c>
    </row>
    <row r="940" spans="1:12" x14ac:dyDescent="0.25">
      <c r="A940" s="274" t="s">
        <v>606</v>
      </c>
      <c r="B940" s="274" t="s">
        <v>588</v>
      </c>
      <c r="C940" s="274" t="s">
        <v>589</v>
      </c>
      <c r="D940" s="274" t="s">
        <v>608</v>
      </c>
      <c r="E940" s="274">
        <v>2</v>
      </c>
      <c r="F940" s="274">
        <v>1912</v>
      </c>
      <c r="G940" s="277">
        <v>299</v>
      </c>
      <c r="H940" s="277">
        <v>325.37</v>
      </c>
      <c r="I940" s="277">
        <f>INDEX(HWI!$F$6:$I$131,MATCH(F940,HWI!$A$6:$A$131,0),MATCH(D940,HWI!$F$5:$I$5,0))</f>
        <v>188</v>
      </c>
      <c r="J940" s="277">
        <f t="shared" si="28"/>
        <v>61169.56</v>
      </c>
      <c r="L940" s="277">
        <f t="shared" si="29"/>
        <v>204.58046822742475</v>
      </c>
    </row>
    <row r="941" spans="1:12" x14ac:dyDescent="0.25">
      <c r="A941" s="274" t="s">
        <v>606</v>
      </c>
      <c r="B941" s="274" t="s">
        <v>588</v>
      </c>
      <c r="C941" s="274" t="s">
        <v>589</v>
      </c>
      <c r="D941" s="274" t="s">
        <v>608</v>
      </c>
      <c r="E941" s="274">
        <v>2</v>
      </c>
      <c r="F941" s="274">
        <v>1915</v>
      </c>
      <c r="G941" s="277">
        <v>66</v>
      </c>
      <c r="H941" s="277">
        <v>50.33</v>
      </c>
      <c r="I941" s="277">
        <f>INDEX(HWI!$F$6:$I$131,MATCH(F941,HWI!$A$6:$A$131,0),MATCH(D941,HWI!$F$5:$I$5,0))</f>
        <v>169.2</v>
      </c>
      <c r="J941" s="277">
        <f t="shared" si="28"/>
        <v>8515.8359999999993</v>
      </c>
      <c r="L941" s="277">
        <f t="shared" si="29"/>
        <v>129.02781818181816</v>
      </c>
    </row>
    <row r="942" spans="1:12" x14ac:dyDescent="0.25">
      <c r="A942" s="274" t="s">
        <v>606</v>
      </c>
      <c r="B942" s="274" t="s">
        <v>588</v>
      </c>
      <c r="C942" s="274" t="s">
        <v>589</v>
      </c>
      <c r="D942" s="274" t="s">
        <v>608</v>
      </c>
      <c r="E942" s="274">
        <v>2</v>
      </c>
      <c r="F942" s="274">
        <v>1917</v>
      </c>
      <c r="G942" s="277">
        <v>11</v>
      </c>
      <c r="H942" s="277">
        <v>9.83</v>
      </c>
      <c r="I942" s="277">
        <f>INDEX(HWI!$F$6:$I$131,MATCH(F942,HWI!$A$6:$A$131,0),MATCH(D942,HWI!$F$5:$I$5,0))</f>
        <v>99.529411764705884</v>
      </c>
      <c r="J942" s="277">
        <f t="shared" si="28"/>
        <v>978.37411764705882</v>
      </c>
      <c r="L942" s="277">
        <f t="shared" si="29"/>
        <v>88.94310160427807</v>
      </c>
    </row>
    <row r="943" spans="1:12" x14ac:dyDescent="0.25">
      <c r="A943" s="274" t="s">
        <v>606</v>
      </c>
      <c r="B943" s="274" t="s">
        <v>588</v>
      </c>
      <c r="C943" s="274" t="s">
        <v>589</v>
      </c>
      <c r="D943" s="274" t="s">
        <v>608</v>
      </c>
      <c r="E943" s="274">
        <v>2</v>
      </c>
      <c r="F943" s="274">
        <v>1930</v>
      </c>
      <c r="G943" s="277">
        <v>539</v>
      </c>
      <c r="H943" s="277">
        <v>630.38</v>
      </c>
      <c r="I943" s="277">
        <f>INDEX(HWI!$F$6:$I$131,MATCH(F943,HWI!$A$6:$A$131,0),MATCH(D943,HWI!$F$5:$I$5,0))</f>
        <v>84.6</v>
      </c>
      <c r="J943" s="277">
        <f t="shared" si="28"/>
        <v>53330.147999999994</v>
      </c>
      <c r="L943" s="277">
        <f t="shared" si="29"/>
        <v>98.942760667903514</v>
      </c>
    </row>
    <row r="944" spans="1:12" x14ac:dyDescent="0.25">
      <c r="A944" s="274" t="s">
        <v>606</v>
      </c>
      <c r="B944" s="274" t="s">
        <v>588</v>
      </c>
      <c r="C944" s="274" t="s">
        <v>589</v>
      </c>
      <c r="D944" s="274" t="s">
        <v>608</v>
      </c>
      <c r="E944" s="274">
        <v>2</v>
      </c>
      <c r="F944" s="274">
        <v>1934</v>
      </c>
      <c r="G944" s="277">
        <v>791</v>
      </c>
      <c r="H944" s="277">
        <v>1053.9000000000001</v>
      </c>
      <c r="I944" s="277">
        <f>INDEX(HWI!$F$6:$I$131,MATCH(F944,HWI!$A$6:$A$131,0),MATCH(D944,HWI!$F$5:$I$5,0))</f>
        <v>89.05263157894737</v>
      </c>
      <c r="J944" s="277">
        <f t="shared" si="28"/>
        <v>93852.568421052638</v>
      </c>
      <c r="L944" s="277">
        <f t="shared" si="29"/>
        <v>118.65052897731054</v>
      </c>
    </row>
    <row r="945" spans="1:12" x14ac:dyDescent="0.25">
      <c r="A945" s="274" t="s">
        <v>606</v>
      </c>
      <c r="B945" s="274" t="s">
        <v>588</v>
      </c>
      <c r="C945" s="274" t="s">
        <v>589</v>
      </c>
      <c r="D945" s="274" t="s">
        <v>608</v>
      </c>
      <c r="E945" s="274">
        <v>2</v>
      </c>
      <c r="F945" s="274">
        <v>1937</v>
      </c>
      <c r="G945" s="277">
        <v>228</v>
      </c>
      <c r="H945" s="277">
        <v>404.35</v>
      </c>
      <c r="I945" s="277">
        <f>INDEX(HWI!$F$6:$I$131,MATCH(F945,HWI!$A$6:$A$131,0),MATCH(D945,HWI!$F$5:$I$5,0))</f>
        <v>76.909090909090907</v>
      </c>
      <c r="J945" s="277">
        <f t="shared" si="28"/>
        <v>31098.19090909091</v>
      </c>
      <c r="L945" s="277">
        <f t="shared" si="29"/>
        <v>136.39557416267942</v>
      </c>
    </row>
    <row r="946" spans="1:12" x14ac:dyDescent="0.25">
      <c r="A946" s="274" t="s">
        <v>606</v>
      </c>
      <c r="B946" s="274" t="s">
        <v>588</v>
      </c>
      <c r="C946" s="274" t="s">
        <v>589</v>
      </c>
      <c r="D946" s="274" t="s">
        <v>608</v>
      </c>
      <c r="E946" s="274">
        <v>2</v>
      </c>
      <c r="F946" s="274">
        <v>1938</v>
      </c>
      <c r="G946" s="277">
        <v>340</v>
      </c>
      <c r="H946" s="277">
        <v>765.08</v>
      </c>
      <c r="I946" s="277">
        <f>INDEX(HWI!$F$6:$I$131,MATCH(F946,HWI!$A$6:$A$131,0),MATCH(D946,HWI!$F$5:$I$5,0))</f>
        <v>73.565217391304344</v>
      </c>
      <c r="J946" s="277">
        <f t="shared" si="28"/>
        <v>56283.276521739128</v>
      </c>
      <c r="L946" s="277">
        <f t="shared" si="29"/>
        <v>165.53904859335037</v>
      </c>
    </row>
    <row r="947" spans="1:12" x14ac:dyDescent="0.25">
      <c r="A947" s="274" t="s">
        <v>606</v>
      </c>
      <c r="B947" s="274" t="s">
        <v>588</v>
      </c>
      <c r="C947" s="274" t="s">
        <v>589</v>
      </c>
      <c r="D947" s="274" t="s">
        <v>608</v>
      </c>
      <c r="E947" s="274">
        <v>8</v>
      </c>
      <c r="F947" s="274">
        <v>1900</v>
      </c>
      <c r="G947" s="277">
        <v>14004</v>
      </c>
      <c r="H947" s="277">
        <v>30538.16</v>
      </c>
      <c r="I947" s="277">
        <f>INDEX(HWI!$F$6:$I$131,MATCH(F947,HWI!$A$6:$A$131,0),MATCH(D947,HWI!$F$5:$I$5,0))</f>
        <v>188</v>
      </c>
      <c r="J947" s="277">
        <f t="shared" si="28"/>
        <v>5741174.0800000001</v>
      </c>
      <c r="L947" s="277">
        <f t="shared" si="29"/>
        <v>409.96672950585548</v>
      </c>
    </row>
    <row r="948" spans="1:12" x14ac:dyDescent="0.25">
      <c r="A948" s="274" t="s">
        <v>606</v>
      </c>
      <c r="B948" s="274" t="s">
        <v>588</v>
      </c>
      <c r="C948" s="274" t="s">
        <v>589</v>
      </c>
      <c r="D948" s="274" t="s">
        <v>608</v>
      </c>
      <c r="E948" s="274">
        <v>8</v>
      </c>
      <c r="F948" s="274">
        <v>1902</v>
      </c>
      <c r="G948" s="277">
        <v>1164</v>
      </c>
      <c r="H948" s="277">
        <v>1072.27</v>
      </c>
      <c r="I948" s="277">
        <f>INDEX(HWI!$F$6:$I$131,MATCH(F948,HWI!$A$6:$A$131,0),MATCH(D948,HWI!$F$5:$I$5,0))</f>
        <v>188</v>
      </c>
      <c r="J948" s="277">
        <f t="shared" si="28"/>
        <v>201586.76</v>
      </c>
      <c r="L948" s="277">
        <f t="shared" si="29"/>
        <v>173.18450171821306</v>
      </c>
    </row>
    <row r="949" spans="1:12" x14ac:dyDescent="0.25">
      <c r="A949" s="274" t="s">
        <v>606</v>
      </c>
      <c r="B949" s="274" t="s">
        <v>588</v>
      </c>
      <c r="C949" s="274" t="s">
        <v>589</v>
      </c>
      <c r="D949" s="274" t="s">
        <v>608</v>
      </c>
      <c r="E949" s="274">
        <v>8</v>
      </c>
      <c r="F949" s="274">
        <v>1904</v>
      </c>
      <c r="G949" s="277">
        <v>179</v>
      </c>
      <c r="H949" s="277">
        <v>67.7</v>
      </c>
      <c r="I949" s="277">
        <f>INDEX(HWI!$F$6:$I$131,MATCH(F949,HWI!$A$6:$A$131,0),MATCH(D949,HWI!$F$5:$I$5,0))</f>
        <v>188</v>
      </c>
      <c r="J949" s="277">
        <f t="shared" si="28"/>
        <v>12727.6</v>
      </c>
      <c r="L949" s="277">
        <f t="shared" si="29"/>
        <v>71.103910614525148</v>
      </c>
    </row>
    <row r="950" spans="1:12" x14ac:dyDescent="0.25">
      <c r="A950" s="274" t="s">
        <v>606</v>
      </c>
      <c r="B950" s="274" t="s">
        <v>588</v>
      </c>
      <c r="C950" s="274" t="s">
        <v>589</v>
      </c>
      <c r="D950" s="274" t="s">
        <v>608</v>
      </c>
      <c r="E950" s="274">
        <v>8</v>
      </c>
      <c r="F950" s="274">
        <v>1910</v>
      </c>
      <c r="G950" s="277">
        <v>221</v>
      </c>
      <c r="H950" s="277">
        <v>180.42000000000002</v>
      </c>
      <c r="I950" s="277">
        <f>INDEX(HWI!$F$6:$I$131,MATCH(F950,HWI!$A$6:$A$131,0),MATCH(D950,HWI!$F$5:$I$5,0))</f>
        <v>188</v>
      </c>
      <c r="J950" s="277">
        <f t="shared" si="28"/>
        <v>33918.960000000006</v>
      </c>
      <c r="L950" s="277">
        <f t="shared" si="29"/>
        <v>153.47945701357469</v>
      </c>
    </row>
    <row r="951" spans="1:12" x14ac:dyDescent="0.25">
      <c r="A951" s="274" t="s">
        <v>606</v>
      </c>
      <c r="B951" s="274" t="s">
        <v>588</v>
      </c>
      <c r="C951" s="274" t="s">
        <v>589</v>
      </c>
      <c r="D951" s="274" t="s">
        <v>608</v>
      </c>
      <c r="E951" s="274">
        <v>8</v>
      </c>
      <c r="F951" s="274">
        <v>1912</v>
      </c>
      <c r="G951" s="277">
        <v>925</v>
      </c>
      <c r="H951" s="277">
        <v>1006.3100000000001</v>
      </c>
      <c r="I951" s="277">
        <f>INDEX(HWI!$F$6:$I$131,MATCH(F951,HWI!$A$6:$A$131,0),MATCH(D951,HWI!$F$5:$I$5,0))</f>
        <v>188</v>
      </c>
      <c r="J951" s="277">
        <f t="shared" si="28"/>
        <v>189186.28</v>
      </c>
      <c r="L951" s="277">
        <f t="shared" si="29"/>
        <v>204.52570810810812</v>
      </c>
    </row>
    <row r="952" spans="1:12" x14ac:dyDescent="0.25">
      <c r="A952" s="274" t="s">
        <v>606</v>
      </c>
      <c r="B952" s="274" t="s">
        <v>588</v>
      </c>
      <c r="C952" s="274" t="s">
        <v>589</v>
      </c>
      <c r="D952" s="274" t="s">
        <v>608</v>
      </c>
      <c r="E952" s="274">
        <v>8</v>
      </c>
      <c r="F952" s="274">
        <v>1914</v>
      </c>
      <c r="G952" s="277">
        <v>1429</v>
      </c>
      <c r="H952" s="277">
        <v>1386.57</v>
      </c>
      <c r="I952" s="277">
        <f>INDEX(HWI!$F$6:$I$131,MATCH(F952,HWI!$A$6:$A$131,0),MATCH(D952,HWI!$F$5:$I$5,0))</f>
        <v>188</v>
      </c>
      <c r="J952" s="277">
        <f t="shared" si="28"/>
        <v>260675.15999999997</v>
      </c>
      <c r="L952" s="277">
        <f t="shared" si="29"/>
        <v>182.41788663400979</v>
      </c>
    </row>
    <row r="953" spans="1:12" x14ac:dyDescent="0.25">
      <c r="A953" s="274" t="s">
        <v>606</v>
      </c>
      <c r="B953" s="274" t="s">
        <v>588</v>
      </c>
      <c r="C953" s="274" t="s">
        <v>589</v>
      </c>
      <c r="D953" s="274" t="s">
        <v>608</v>
      </c>
      <c r="E953" s="274">
        <v>8</v>
      </c>
      <c r="F953" s="274">
        <v>1927</v>
      </c>
      <c r="G953" s="277">
        <v>459</v>
      </c>
      <c r="H953" s="277">
        <v>541.74</v>
      </c>
      <c r="I953" s="277">
        <f>INDEX(HWI!$F$6:$I$131,MATCH(F953,HWI!$A$6:$A$131,0),MATCH(D953,HWI!$F$5:$I$5,0))</f>
        <v>84.6</v>
      </c>
      <c r="J953" s="277">
        <f t="shared" si="28"/>
        <v>45831.203999999998</v>
      </c>
      <c r="L953" s="277">
        <f t="shared" si="29"/>
        <v>99.850117647058823</v>
      </c>
    </row>
    <row r="954" spans="1:12" x14ac:dyDescent="0.25">
      <c r="A954" s="274" t="s">
        <v>606</v>
      </c>
      <c r="B954" s="274" t="s">
        <v>588</v>
      </c>
      <c r="C954" s="274" t="s">
        <v>589</v>
      </c>
      <c r="D954" s="274" t="s">
        <v>608</v>
      </c>
      <c r="E954" s="274">
        <v>8</v>
      </c>
      <c r="F954" s="274">
        <v>1928</v>
      </c>
      <c r="G954" s="277">
        <v>953</v>
      </c>
      <c r="H954" s="277">
        <v>1763.73</v>
      </c>
      <c r="I954" s="277">
        <f>INDEX(HWI!$F$6:$I$131,MATCH(F954,HWI!$A$6:$A$131,0),MATCH(D954,HWI!$F$5:$I$5,0))</f>
        <v>84.6</v>
      </c>
      <c r="J954" s="277">
        <f t="shared" si="28"/>
        <v>149211.55799999999</v>
      </c>
      <c r="L954" s="277">
        <f t="shared" si="29"/>
        <v>156.57036516264426</v>
      </c>
    </row>
    <row r="955" spans="1:12" x14ac:dyDescent="0.25">
      <c r="A955" s="274" t="s">
        <v>606</v>
      </c>
      <c r="B955" s="274" t="s">
        <v>588</v>
      </c>
      <c r="C955" s="274" t="s">
        <v>589</v>
      </c>
      <c r="D955" s="274" t="s">
        <v>608</v>
      </c>
      <c r="E955" s="274">
        <v>8</v>
      </c>
      <c r="F955" s="274">
        <v>1929</v>
      </c>
      <c r="G955" s="277">
        <v>459</v>
      </c>
      <c r="H955" s="277">
        <v>846</v>
      </c>
      <c r="I955" s="277">
        <f>INDEX(HWI!$F$6:$I$131,MATCH(F955,HWI!$A$6:$A$131,0),MATCH(D955,HWI!$F$5:$I$5,0))</f>
        <v>84.6</v>
      </c>
      <c r="J955" s="277">
        <f t="shared" si="28"/>
        <v>71571.599999999991</v>
      </c>
      <c r="L955" s="277">
        <f t="shared" si="29"/>
        <v>155.92941176470586</v>
      </c>
    </row>
    <row r="956" spans="1:12" x14ac:dyDescent="0.25">
      <c r="A956" s="274" t="s">
        <v>606</v>
      </c>
      <c r="B956" s="274" t="s">
        <v>588</v>
      </c>
      <c r="C956" s="274" t="s">
        <v>589</v>
      </c>
      <c r="D956" s="274" t="s">
        <v>608</v>
      </c>
      <c r="E956" s="274">
        <v>8</v>
      </c>
      <c r="F956" s="274">
        <v>1931</v>
      </c>
      <c r="G956" s="277">
        <v>230</v>
      </c>
      <c r="H956" s="277">
        <v>390.35</v>
      </c>
      <c r="I956" s="277">
        <f>INDEX(HWI!$F$6:$I$131,MATCH(F956,HWI!$A$6:$A$131,0),MATCH(D956,HWI!$F$5:$I$5,0))</f>
        <v>89.05263157894737</v>
      </c>
      <c r="J956" s="277">
        <f t="shared" si="28"/>
        <v>34761.69473684211</v>
      </c>
      <c r="L956" s="277">
        <f t="shared" si="29"/>
        <v>151.13780320366135</v>
      </c>
    </row>
    <row r="957" spans="1:12" x14ac:dyDescent="0.25">
      <c r="A957" s="274" t="s">
        <v>606</v>
      </c>
      <c r="B957" s="274" t="s">
        <v>588</v>
      </c>
      <c r="C957" s="274" t="s">
        <v>589</v>
      </c>
      <c r="D957" s="274" t="s">
        <v>608</v>
      </c>
      <c r="E957" s="274">
        <v>8</v>
      </c>
      <c r="F957" s="274">
        <v>1978</v>
      </c>
      <c r="G957" s="277">
        <v>2</v>
      </c>
      <c r="H957" s="277">
        <v>9.120000000000001</v>
      </c>
      <c r="I957" s="277">
        <f>INDEX(HWI!$F$6:$I$131,MATCH(F957,HWI!$A$6:$A$131,0),MATCH(D957,HWI!$F$5:$I$5,0))</f>
        <v>9.7241379310344822</v>
      </c>
      <c r="J957" s="277">
        <f t="shared" si="28"/>
        <v>88.684137931034485</v>
      </c>
      <c r="L957" s="277">
        <f t="shared" si="29"/>
        <v>44.342068965517242</v>
      </c>
    </row>
    <row r="958" spans="1:12" x14ac:dyDescent="0.25">
      <c r="A958" s="274" t="s">
        <v>606</v>
      </c>
      <c r="B958" s="274" t="s">
        <v>588</v>
      </c>
      <c r="C958" s="274" t="s">
        <v>589</v>
      </c>
      <c r="D958" s="274" t="s">
        <v>590</v>
      </c>
      <c r="E958" s="274">
        <v>10</v>
      </c>
      <c r="F958" s="274">
        <v>1993</v>
      </c>
      <c r="G958" s="277">
        <v>1796</v>
      </c>
      <c r="H958" s="277">
        <v>159220.06</v>
      </c>
      <c r="I958" s="277">
        <f>INDEX(HWI!$F$6:$I$131,MATCH(F958,HWI!$A$6:$A$131,0),MATCH(D958,HWI!$F$5:$I$5,0))</f>
        <v>2.6225806451612903</v>
      </c>
      <c r="J958" s="277">
        <f t="shared" si="28"/>
        <v>417567.44767741935</v>
      </c>
      <c r="L958" s="277">
        <f t="shared" si="29"/>
        <v>232.49857888497738</v>
      </c>
    </row>
    <row r="959" spans="1:12" x14ac:dyDescent="0.25">
      <c r="A959" s="274" t="s">
        <v>606</v>
      </c>
      <c r="B959" s="274" t="s">
        <v>588</v>
      </c>
      <c r="C959" s="274" t="s">
        <v>589</v>
      </c>
      <c r="D959" s="274" t="s">
        <v>590</v>
      </c>
      <c r="E959" s="274">
        <v>10</v>
      </c>
      <c r="F959" s="274">
        <v>1995</v>
      </c>
      <c r="G959" s="277">
        <v>9</v>
      </c>
      <c r="H959" s="277">
        <v>19107.45</v>
      </c>
      <c r="I959" s="277">
        <f>INDEX(HWI!$F$6:$I$131,MATCH(F959,HWI!$A$6:$A$131,0),MATCH(D959,HWI!$F$5:$I$5,0))</f>
        <v>2.5248447204968945</v>
      </c>
      <c r="J959" s="277">
        <f t="shared" si="28"/>
        <v>48243.34425465839</v>
      </c>
      <c r="L959" s="277">
        <f t="shared" si="29"/>
        <v>5360.3715838509324</v>
      </c>
    </row>
    <row r="960" spans="1:12" x14ac:dyDescent="0.25">
      <c r="A960" s="274" t="s">
        <v>606</v>
      </c>
      <c r="B960" s="274" t="s">
        <v>588</v>
      </c>
      <c r="C960" s="274" t="s">
        <v>589</v>
      </c>
      <c r="D960" s="274" t="s">
        <v>590</v>
      </c>
      <c r="E960" s="274">
        <v>10</v>
      </c>
      <c r="F960" s="274">
        <v>1996</v>
      </c>
      <c r="G960" s="277">
        <v>12</v>
      </c>
      <c r="H960" s="277">
        <v>368.18</v>
      </c>
      <c r="I960" s="277">
        <f>INDEX(HWI!$F$6:$I$131,MATCH(F960,HWI!$A$6:$A$131,0),MATCH(D960,HWI!$F$5:$I$5,0))</f>
        <v>2.4673748103186646</v>
      </c>
      <c r="J960" s="277">
        <f t="shared" si="28"/>
        <v>908.43805766312596</v>
      </c>
      <c r="L960" s="277">
        <f t="shared" si="29"/>
        <v>75.703171471927163</v>
      </c>
    </row>
    <row r="961" spans="1:12" x14ac:dyDescent="0.25">
      <c r="A961" s="274" t="s">
        <v>606</v>
      </c>
      <c r="B961" s="274" t="s">
        <v>588</v>
      </c>
      <c r="C961" s="274" t="s">
        <v>589</v>
      </c>
      <c r="D961" s="274" t="s">
        <v>590</v>
      </c>
      <c r="E961" s="274">
        <v>10</v>
      </c>
      <c r="F961" s="274">
        <v>1999</v>
      </c>
      <c r="G961" s="277">
        <v>124</v>
      </c>
      <c r="H961" s="277">
        <v>8855.7199999999993</v>
      </c>
      <c r="I961" s="277">
        <f>INDEX(HWI!$F$6:$I$131,MATCH(F961,HWI!$A$6:$A$131,0),MATCH(D961,HWI!$F$5:$I$5,0))</f>
        <v>2.3195435092724681</v>
      </c>
      <c r="J961" s="277">
        <f t="shared" si="28"/>
        <v>20541.22784593438</v>
      </c>
      <c r="L961" s="277">
        <f t="shared" si="29"/>
        <v>165.65506327366435</v>
      </c>
    </row>
    <row r="962" spans="1:12" x14ac:dyDescent="0.25">
      <c r="A962" s="274" t="s">
        <v>606</v>
      </c>
      <c r="B962" s="274" t="s">
        <v>588</v>
      </c>
      <c r="C962" s="274" t="s">
        <v>589</v>
      </c>
      <c r="D962" s="274" t="s">
        <v>590</v>
      </c>
      <c r="E962" s="274">
        <v>10</v>
      </c>
      <c r="F962" s="274">
        <v>2002</v>
      </c>
      <c r="G962" s="277">
        <v>2803</v>
      </c>
      <c r="H962" s="277">
        <v>361899.24</v>
      </c>
      <c r="I962" s="277">
        <f>INDEX(HWI!$F$6:$I$131,MATCH(F962,HWI!$A$6:$A$131,0),MATCH(D962,HWI!$F$5:$I$5,0))</f>
        <v>2.1723446893787575</v>
      </c>
      <c r="J962" s="277">
        <f t="shared" ref="J962:J1025" si="30">I962*H962</f>
        <v>786169.89210420835</v>
      </c>
      <c r="L962" s="277">
        <f t="shared" ref="L962:L1025" si="31">J962/G962</f>
        <v>280.47445312315676</v>
      </c>
    </row>
    <row r="963" spans="1:12" x14ac:dyDescent="0.25">
      <c r="A963" s="274" t="s">
        <v>606</v>
      </c>
      <c r="B963" s="274" t="s">
        <v>588</v>
      </c>
      <c r="C963" s="274" t="s">
        <v>589</v>
      </c>
      <c r="D963" s="274" t="s">
        <v>590</v>
      </c>
      <c r="E963" s="274">
        <v>10</v>
      </c>
      <c r="F963" s="274">
        <v>2003</v>
      </c>
      <c r="G963" s="277">
        <v>47</v>
      </c>
      <c r="H963" s="277">
        <v>8612.01</v>
      </c>
      <c r="I963" s="277">
        <f>INDEX(HWI!$F$6:$I$131,MATCH(F963,HWI!$A$6:$A$131,0),MATCH(D963,HWI!$F$5:$I$5,0))</f>
        <v>2.1352593565331581</v>
      </c>
      <c r="J963" s="277">
        <f t="shared" si="30"/>
        <v>18388.874931057122</v>
      </c>
      <c r="L963" s="277">
        <f t="shared" si="31"/>
        <v>391.25265810759834</v>
      </c>
    </row>
    <row r="964" spans="1:12" x14ac:dyDescent="0.25">
      <c r="A964" s="274" t="s">
        <v>606</v>
      </c>
      <c r="B964" s="274" t="s">
        <v>588</v>
      </c>
      <c r="C964" s="274" t="s">
        <v>589</v>
      </c>
      <c r="D964" s="274" t="s">
        <v>590</v>
      </c>
      <c r="E964" s="274">
        <v>10</v>
      </c>
      <c r="F964" s="274">
        <v>2005</v>
      </c>
      <c r="G964" s="277">
        <v>3</v>
      </c>
      <c r="H964" s="277">
        <v>496.8</v>
      </c>
      <c r="I964" s="277">
        <f>INDEX(HWI!$F$6:$I$131,MATCH(F964,HWI!$A$6:$A$131,0),MATCH(D964,HWI!$F$5:$I$5,0))</f>
        <v>1.9288256227758007</v>
      </c>
      <c r="J964" s="277">
        <f t="shared" si="30"/>
        <v>958.24056939501781</v>
      </c>
      <c r="L964" s="277">
        <f t="shared" si="31"/>
        <v>319.4135231316726</v>
      </c>
    </row>
    <row r="965" spans="1:12" x14ac:dyDescent="0.25">
      <c r="A965" s="274" t="s">
        <v>606</v>
      </c>
      <c r="B965" s="274" t="s">
        <v>588</v>
      </c>
      <c r="C965" s="274" t="s">
        <v>589</v>
      </c>
      <c r="D965" s="274" t="s">
        <v>590</v>
      </c>
      <c r="E965" s="274">
        <v>10</v>
      </c>
      <c r="F965" s="274">
        <v>2006</v>
      </c>
      <c r="G965" s="277">
        <v>22</v>
      </c>
      <c r="H965" s="277">
        <v>3075.23</v>
      </c>
      <c r="I965" s="277">
        <f>INDEX(HWI!$F$6:$I$131,MATCH(F965,HWI!$A$6:$A$131,0),MATCH(D965,HWI!$F$5:$I$5,0))</f>
        <v>1.8341793570219966</v>
      </c>
      <c r="J965" s="277">
        <f t="shared" si="30"/>
        <v>5640.5233840947549</v>
      </c>
      <c r="L965" s="277">
        <f t="shared" si="31"/>
        <v>256.38742654976159</v>
      </c>
    </row>
    <row r="966" spans="1:12" x14ac:dyDescent="0.25">
      <c r="A966" s="274" t="s">
        <v>606</v>
      </c>
      <c r="B966" s="274" t="s">
        <v>588</v>
      </c>
      <c r="C966" s="274" t="s">
        <v>589</v>
      </c>
      <c r="D966" s="274" t="s">
        <v>590</v>
      </c>
      <c r="E966" s="274">
        <v>10</v>
      </c>
      <c r="F966" s="274">
        <v>2007</v>
      </c>
      <c r="G966" s="277">
        <v>4</v>
      </c>
      <c r="H966" s="277">
        <v>496.15000000000003</v>
      </c>
      <c r="I966" s="277">
        <f>INDEX(HWI!$F$6:$I$131,MATCH(F966,HWI!$A$6:$A$131,0),MATCH(D966,HWI!$F$5:$I$5,0))</f>
        <v>1.7398645022217842</v>
      </c>
      <c r="J966" s="277">
        <f t="shared" si="30"/>
        <v>863.23377277733834</v>
      </c>
      <c r="L966" s="277">
        <f t="shared" si="31"/>
        <v>215.80844319433459</v>
      </c>
    </row>
    <row r="967" spans="1:12" x14ac:dyDescent="0.25">
      <c r="A967" s="274" t="s">
        <v>606</v>
      </c>
      <c r="B967" s="274" t="s">
        <v>588</v>
      </c>
      <c r="C967" s="274" t="s">
        <v>589</v>
      </c>
      <c r="D967" s="274" t="s">
        <v>590</v>
      </c>
      <c r="E967" s="274">
        <v>10</v>
      </c>
      <c r="F967" s="274">
        <v>2008</v>
      </c>
      <c r="G967" s="277">
        <v>3</v>
      </c>
      <c r="H967" s="277">
        <v>432.6</v>
      </c>
      <c r="I967" s="277">
        <f>INDEX(HWI!$F$6:$I$131,MATCH(F967,HWI!$A$6:$A$131,0),MATCH(D967,HWI!$F$5:$I$5,0))</f>
        <v>1.65412004069176</v>
      </c>
      <c r="J967" s="277">
        <f t="shared" si="30"/>
        <v>715.57232960325541</v>
      </c>
      <c r="L967" s="277">
        <f t="shared" si="31"/>
        <v>238.5241098677518</v>
      </c>
    </row>
    <row r="968" spans="1:12" x14ac:dyDescent="0.25">
      <c r="A968" s="274" t="s">
        <v>606</v>
      </c>
      <c r="B968" s="274" t="s">
        <v>588</v>
      </c>
      <c r="C968" s="274" t="s">
        <v>589</v>
      </c>
      <c r="D968" s="274" t="s">
        <v>590</v>
      </c>
      <c r="E968" s="274">
        <v>10</v>
      </c>
      <c r="F968" s="274">
        <v>2009</v>
      </c>
      <c r="G968" s="277">
        <v>14</v>
      </c>
      <c r="H968" s="277">
        <v>2332.9500000000003</v>
      </c>
      <c r="I968" s="277">
        <f>INDEX(HWI!$F$6:$I$131,MATCH(F968,HWI!$A$6:$A$131,0),MATCH(D968,HWI!$F$5:$I$5,0))</f>
        <v>1.587890625</v>
      </c>
      <c r="J968" s="277">
        <f t="shared" si="30"/>
        <v>3704.4694335937506</v>
      </c>
      <c r="L968" s="277">
        <f t="shared" si="31"/>
        <v>264.60495954241077</v>
      </c>
    </row>
    <row r="969" spans="1:12" x14ac:dyDescent="0.25">
      <c r="A969" s="274" t="s">
        <v>606</v>
      </c>
      <c r="B969" s="274" t="s">
        <v>588</v>
      </c>
      <c r="C969" s="274" t="s">
        <v>589</v>
      </c>
      <c r="D969" s="274" t="s">
        <v>590</v>
      </c>
      <c r="E969" s="274">
        <v>10</v>
      </c>
      <c r="F969" s="274">
        <v>2010</v>
      </c>
      <c r="G969" s="277">
        <v>34</v>
      </c>
      <c r="H969" s="277">
        <v>6530.75</v>
      </c>
      <c r="I969" s="277">
        <f>INDEX(HWI!$F$6:$I$131,MATCH(F969,HWI!$A$6:$A$131,0),MATCH(D969,HWI!$F$5:$I$5,0))</f>
        <v>1.6106983655274889</v>
      </c>
      <c r="J969" s="277">
        <f t="shared" si="30"/>
        <v>10519.068350668647</v>
      </c>
      <c r="L969" s="277">
        <f t="shared" si="31"/>
        <v>309.38436325496019</v>
      </c>
    </row>
    <row r="970" spans="1:12" x14ac:dyDescent="0.25">
      <c r="A970" s="274" t="s">
        <v>606</v>
      </c>
      <c r="B970" s="274" t="s">
        <v>588</v>
      </c>
      <c r="C970" s="274" t="s">
        <v>589</v>
      </c>
      <c r="D970" s="274" t="s">
        <v>590</v>
      </c>
      <c r="E970" s="274">
        <v>10</v>
      </c>
      <c r="F970" s="274">
        <v>2011</v>
      </c>
      <c r="G970" s="277">
        <v>2</v>
      </c>
      <c r="H970" s="277">
        <v>744.42</v>
      </c>
      <c r="I970" s="277">
        <f>INDEX(HWI!$F$6:$I$131,MATCH(F970,HWI!$A$6:$A$131,0),MATCH(D970,HWI!$F$5:$I$5,0))</f>
        <v>1.5582175371346429</v>
      </c>
      <c r="J970" s="277">
        <f t="shared" si="30"/>
        <v>1159.9682989937708</v>
      </c>
      <c r="L970" s="277">
        <f t="shared" si="31"/>
        <v>579.98414949688538</v>
      </c>
    </row>
    <row r="971" spans="1:12" x14ac:dyDescent="0.25">
      <c r="A971" s="274" t="s">
        <v>606</v>
      </c>
      <c r="B971" s="274" t="s">
        <v>588</v>
      </c>
      <c r="C971" s="274" t="s">
        <v>589</v>
      </c>
      <c r="D971" s="274" t="s">
        <v>590</v>
      </c>
      <c r="E971" s="274">
        <v>10</v>
      </c>
      <c r="F971" s="274">
        <v>2012</v>
      </c>
      <c r="G971" s="277">
        <v>231</v>
      </c>
      <c r="H971" s="277">
        <v>52100.200000000004</v>
      </c>
      <c r="I971" s="277">
        <f>INDEX(HWI!$F$6:$I$131,MATCH(F971,HWI!$A$6:$A$131,0),MATCH(D971,HWI!$F$5:$I$5,0))</f>
        <v>1.5027726432532347</v>
      </c>
      <c r="J971" s="277">
        <f t="shared" si="30"/>
        <v>78294.755268022185</v>
      </c>
      <c r="L971" s="277">
        <f t="shared" si="31"/>
        <v>338.93833449360255</v>
      </c>
    </row>
    <row r="972" spans="1:12" x14ac:dyDescent="0.25">
      <c r="A972" s="274" t="s">
        <v>606</v>
      </c>
      <c r="B972" s="274" t="s">
        <v>588</v>
      </c>
      <c r="C972" s="274" t="s">
        <v>589</v>
      </c>
      <c r="D972" s="274" t="s">
        <v>590</v>
      </c>
      <c r="E972" s="274">
        <v>10</v>
      </c>
      <c r="F972" s="274">
        <v>2013</v>
      </c>
      <c r="G972" s="277">
        <v>88</v>
      </c>
      <c r="H972" s="277">
        <v>16870.510000000002</v>
      </c>
      <c r="I972" s="277">
        <f>INDEX(HWI!$F$6:$I$131,MATCH(F972,HWI!$A$6:$A$131,0),MATCH(D972,HWI!$F$5:$I$5,0))</f>
        <v>1.4931129476584022</v>
      </c>
      <c r="J972" s="277">
        <f t="shared" si="30"/>
        <v>25189.576914600555</v>
      </c>
      <c r="L972" s="277">
        <f t="shared" si="31"/>
        <v>286.24519221136995</v>
      </c>
    </row>
    <row r="973" spans="1:12" x14ac:dyDescent="0.25">
      <c r="A973" s="274" t="s">
        <v>606</v>
      </c>
      <c r="B973" s="274" t="s">
        <v>588</v>
      </c>
      <c r="C973" s="274" t="s">
        <v>589</v>
      </c>
      <c r="D973" s="274" t="s">
        <v>590</v>
      </c>
      <c r="E973" s="274">
        <v>10</v>
      </c>
      <c r="F973" s="274">
        <v>2014</v>
      </c>
      <c r="G973" s="277">
        <v>80</v>
      </c>
      <c r="H973" s="277">
        <v>2101.5100000000002</v>
      </c>
      <c r="I973" s="277">
        <f>INDEX(HWI!$F$6:$I$131,MATCH(F973,HWI!$A$6:$A$131,0),MATCH(D973,HWI!$F$5:$I$5,0))</f>
        <v>1.4768392370572208</v>
      </c>
      <c r="J973" s="277">
        <f t="shared" si="30"/>
        <v>3103.5924250681205</v>
      </c>
      <c r="L973" s="277">
        <f t="shared" si="31"/>
        <v>38.794905313351506</v>
      </c>
    </row>
    <row r="974" spans="1:12" x14ac:dyDescent="0.25">
      <c r="A974" s="274" t="s">
        <v>606</v>
      </c>
      <c r="B974" s="274" t="s">
        <v>588</v>
      </c>
      <c r="C974" s="274" t="s">
        <v>589</v>
      </c>
      <c r="D974" s="274" t="s">
        <v>590</v>
      </c>
      <c r="E974" s="274">
        <v>10</v>
      </c>
      <c r="F974" s="274">
        <v>2015</v>
      </c>
      <c r="G974" s="277">
        <v>170</v>
      </c>
      <c r="H974" s="277">
        <v>2527.7000000000003</v>
      </c>
      <c r="I974" s="277">
        <f>INDEX(HWI!$F$6:$I$131,MATCH(F974,HWI!$A$6:$A$131,0),MATCH(D974,HWI!$F$5:$I$5,0))</f>
        <v>1.4550335570469799</v>
      </c>
      <c r="J974" s="277">
        <f t="shared" si="30"/>
        <v>3677.8883221476517</v>
      </c>
      <c r="L974" s="277">
        <f t="shared" si="31"/>
        <v>21.634637189103834</v>
      </c>
    </row>
    <row r="975" spans="1:12" x14ac:dyDescent="0.25">
      <c r="A975" s="274" t="s">
        <v>606</v>
      </c>
      <c r="B975" s="274" t="s">
        <v>588</v>
      </c>
      <c r="C975" s="274" t="s">
        <v>589</v>
      </c>
      <c r="D975" s="274" t="s">
        <v>590</v>
      </c>
      <c r="E975" s="274">
        <v>10</v>
      </c>
      <c r="F975" s="274">
        <v>2016</v>
      </c>
      <c r="G975" s="277">
        <v>9</v>
      </c>
      <c r="H975" s="277">
        <v>3858.8</v>
      </c>
      <c r="I975" s="277">
        <f>INDEX(HWI!$F$6:$I$131,MATCH(F975,HWI!$A$6:$A$131,0),MATCH(D975,HWI!$F$5:$I$5,0))</f>
        <v>1.4351279788172993</v>
      </c>
      <c r="J975" s="277">
        <f t="shared" si="30"/>
        <v>5537.8718446601943</v>
      </c>
      <c r="L975" s="277">
        <f t="shared" si="31"/>
        <v>615.31909385113272</v>
      </c>
    </row>
    <row r="976" spans="1:12" x14ac:dyDescent="0.25">
      <c r="A976" s="274" t="s">
        <v>606</v>
      </c>
      <c r="B976" s="274" t="s">
        <v>588</v>
      </c>
      <c r="C976" s="274" t="s">
        <v>589</v>
      </c>
      <c r="D976" s="274" t="s">
        <v>590</v>
      </c>
      <c r="E976" s="274">
        <v>10</v>
      </c>
      <c r="F976" s="274">
        <v>2017</v>
      </c>
      <c r="G976" s="277">
        <v>8</v>
      </c>
      <c r="H976" s="277">
        <v>383.07</v>
      </c>
      <c r="I976" s="277">
        <f>INDEX(HWI!$F$6:$I$131,MATCH(F976,HWI!$A$6:$A$131,0),MATCH(D976,HWI!$F$5:$I$5,0))</f>
        <v>1.4145280556763811</v>
      </c>
      <c r="J976" s="277">
        <f t="shared" si="30"/>
        <v>541.86326228795133</v>
      </c>
      <c r="L976" s="277">
        <f t="shared" si="31"/>
        <v>67.732907785993916</v>
      </c>
    </row>
    <row r="977" spans="1:12" x14ac:dyDescent="0.25">
      <c r="A977" s="274" t="s">
        <v>606</v>
      </c>
      <c r="B977" s="274" t="s">
        <v>588</v>
      </c>
      <c r="C977" s="274" t="s">
        <v>589</v>
      </c>
      <c r="D977" s="274" t="s">
        <v>590</v>
      </c>
      <c r="E977" s="274">
        <v>10</v>
      </c>
      <c r="F977" s="274">
        <v>2022</v>
      </c>
      <c r="G977" s="277">
        <v>3</v>
      </c>
      <c r="H977" s="277">
        <v>800.94</v>
      </c>
      <c r="I977" s="277">
        <f>INDEX(HWI!$F$6:$I$131,MATCH(F977,HWI!$A$6:$A$131,0),MATCH(D977,HWI!$F$5:$I$5,0))</f>
        <v>1.1434599156118144</v>
      </c>
      <c r="J977" s="277">
        <f t="shared" si="30"/>
        <v>915.84278481012666</v>
      </c>
      <c r="L977" s="277">
        <f t="shared" si="31"/>
        <v>305.28092827004224</v>
      </c>
    </row>
    <row r="978" spans="1:12" x14ac:dyDescent="0.25">
      <c r="A978" s="274" t="s">
        <v>606</v>
      </c>
      <c r="B978" s="274" t="s">
        <v>588</v>
      </c>
      <c r="C978" s="274" t="s">
        <v>589</v>
      </c>
      <c r="D978" s="274" t="s">
        <v>590</v>
      </c>
      <c r="E978" s="274">
        <v>10</v>
      </c>
      <c r="F978" s="274">
        <v>2023</v>
      </c>
      <c r="G978" s="277">
        <v>379</v>
      </c>
      <c r="H978" s="277">
        <v>30011.43</v>
      </c>
      <c r="I978" s="277">
        <f>INDEX(HWI!$F$6:$I$131,MATCH(F978,HWI!$A$6:$A$131,0),MATCH(D978,HWI!$F$5:$I$5,0))</f>
        <v>1.069033530571992</v>
      </c>
      <c r="J978" s="277">
        <f t="shared" si="30"/>
        <v>32083.224970414198</v>
      </c>
      <c r="L978" s="277">
        <f t="shared" si="31"/>
        <v>84.65230862906121</v>
      </c>
    </row>
    <row r="979" spans="1:12" x14ac:dyDescent="0.25">
      <c r="A979" s="274" t="s">
        <v>606</v>
      </c>
      <c r="B979" s="274" t="s">
        <v>588</v>
      </c>
      <c r="C979" s="274" t="s">
        <v>589</v>
      </c>
      <c r="D979" s="274" t="s">
        <v>590</v>
      </c>
      <c r="E979" s="274">
        <v>12</v>
      </c>
      <c r="F979" s="274">
        <v>1998</v>
      </c>
      <c r="G979" s="277">
        <v>658</v>
      </c>
      <c r="H979" s="277">
        <v>53965.72</v>
      </c>
      <c r="I979" s="277">
        <f>INDEX(HWI!$F$6:$I$131,MATCH(F979,HWI!$A$6:$A$131,0),MATCH(D979,HWI!$F$5:$I$5,0))</f>
        <v>2.3650909090909091</v>
      </c>
      <c r="J979" s="277">
        <f t="shared" si="30"/>
        <v>127633.83377454546</v>
      </c>
      <c r="L979" s="277">
        <f t="shared" si="31"/>
        <v>193.97239175462838</v>
      </c>
    </row>
    <row r="980" spans="1:12" x14ac:dyDescent="0.25">
      <c r="A980" s="274" t="s">
        <v>606</v>
      </c>
      <c r="B980" s="274" t="s">
        <v>588</v>
      </c>
      <c r="C980" s="274" t="s">
        <v>589</v>
      </c>
      <c r="D980" s="274" t="s">
        <v>590</v>
      </c>
      <c r="E980" s="274">
        <v>12</v>
      </c>
      <c r="F980" s="274">
        <v>1999</v>
      </c>
      <c r="G980" s="277">
        <v>475</v>
      </c>
      <c r="H980" s="277">
        <v>11911.75</v>
      </c>
      <c r="I980" s="277">
        <f>INDEX(HWI!$F$6:$I$131,MATCH(F980,HWI!$A$6:$A$131,0),MATCH(D980,HWI!$F$5:$I$5,0))</f>
        <v>2.3195435092724681</v>
      </c>
      <c r="J980" s="277">
        <f t="shared" si="30"/>
        <v>27629.822396576321</v>
      </c>
      <c r="L980" s="277">
        <f t="shared" si="31"/>
        <v>58.168047150686988</v>
      </c>
    </row>
    <row r="981" spans="1:12" x14ac:dyDescent="0.25">
      <c r="A981" s="274" t="s">
        <v>606</v>
      </c>
      <c r="B981" s="274" t="s">
        <v>588</v>
      </c>
      <c r="C981" s="274" t="s">
        <v>589</v>
      </c>
      <c r="D981" s="274" t="s">
        <v>590</v>
      </c>
      <c r="E981" s="274">
        <v>12</v>
      </c>
      <c r="F981" s="274">
        <v>2001</v>
      </c>
      <c r="G981" s="277">
        <v>709</v>
      </c>
      <c r="H981" s="277">
        <v>80303.320000000007</v>
      </c>
      <c r="I981" s="277">
        <f>INDEX(HWI!$F$6:$I$131,MATCH(F981,HWI!$A$6:$A$131,0),MATCH(D981,HWI!$F$5:$I$5,0))</f>
        <v>2.2167689161554192</v>
      </c>
      <c r="J981" s="277">
        <f t="shared" si="30"/>
        <v>178013.90364008181</v>
      </c>
      <c r="L981" s="277">
        <f t="shared" si="31"/>
        <v>251.07743813833824</v>
      </c>
    </row>
    <row r="982" spans="1:12" x14ac:dyDescent="0.25">
      <c r="A982" s="274" t="s">
        <v>606</v>
      </c>
      <c r="B982" s="274" t="s">
        <v>588</v>
      </c>
      <c r="C982" s="274" t="s">
        <v>589</v>
      </c>
      <c r="D982" s="274" t="s">
        <v>590</v>
      </c>
      <c r="E982" s="274">
        <v>12</v>
      </c>
      <c r="F982" s="274">
        <v>2003</v>
      </c>
      <c r="G982" s="277">
        <v>485</v>
      </c>
      <c r="H982" s="277">
        <v>107540.2</v>
      </c>
      <c r="I982" s="277">
        <f>INDEX(HWI!$F$6:$I$131,MATCH(F982,HWI!$A$6:$A$131,0),MATCH(D982,HWI!$F$5:$I$5,0))</f>
        <v>2.1352593565331581</v>
      </c>
      <c r="J982" s="277">
        <f t="shared" si="30"/>
        <v>229626.21825344712</v>
      </c>
      <c r="L982" s="277">
        <f t="shared" si="31"/>
        <v>473.45612011020023</v>
      </c>
    </row>
    <row r="983" spans="1:12" x14ac:dyDescent="0.25">
      <c r="A983" s="274" t="s">
        <v>606</v>
      </c>
      <c r="B983" s="274" t="s">
        <v>588</v>
      </c>
      <c r="C983" s="274" t="s">
        <v>589</v>
      </c>
      <c r="D983" s="274" t="s">
        <v>590</v>
      </c>
      <c r="E983" s="274">
        <v>12</v>
      </c>
      <c r="F983" s="274">
        <v>2004</v>
      </c>
      <c r="G983" s="277">
        <v>4</v>
      </c>
      <c r="H983" s="277">
        <v>819.07</v>
      </c>
      <c r="I983" s="277">
        <f>INDEX(HWI!$F$6:$I$131,MATCH(F983,HWI!$A$6:$A$131,0),MATCH(D983,HWI!$F$5:$I$5,0))</f>
        <v>2.0478589420654911</v>
      </c>
      <c r="J983" s="277">
        <f t="shared" si="30"/>
        <v>1677.339823677582</v>
      </c>
      <c r="L983" s="277">
        <f t="shared" si="31"/>
        <v>419.3349559193955</v>
      </c>
    </row>
    <row r="984" spans="1:12" x14ac:dyDescent="0.25">
      <c r="A984" s="274" t="s">
        <v>606</v>
      </c>
      <c r="B984" s="274" t="s">
        <v>588</v>
      </c>
      <c r="C984" s="274" t="s">
        <v>589</v>
      </c>
      <c r="D984" s="274" t="s">
        <v>590</v>
      </c>
      <c r="E984" s="274">
        <v>12</v>
      </c>
      <c r="F984" s="274">
        <v>2005</v>
      </c>
      <c r="G984" s="277">
        <v>244</v>
      </c>
      <c r="H984" s="277">
        <v>48896.44</v>
      </c>
      <c r="I984" s="277">
        <f>INDEX(HWI!$F$6:$I$131,MATCH(F984,HWI!$A$6:$A$131,0),MATCH(D984,HWI!$F$5:$I$5,0))</f>
        <v>1.9288256227758007</v>
      </c>
      <c r="J984" s="277">
        <f t="shared" si="30"/>
        <v>94312.706334519578</v>
      </c>
      <c r="L984" s="277">
        <f t="shared" si="31"/>
        <v>386.52748497753925</v>
      </c>
    </row>
    <row r="985" spans="1:12" x14ac:dyDescent="0.25">
      <c r="A985" s="274" t="s">
        <v>606</v>
      </c>
      <c r="B985" s="274" t="s">
        <v>588</v>
      </c>
      <c r="C985" s="274" t="s">
        <v>589</v>
      </c>
      <c r="D985" s="274" t="s">
        <v>590</v>
      </c>
      <c r="E985" s="274">
        <v>12</v>
      </c>
      <c r="F985" s="274">
        <v>2006</v>
      </c>
      <c r="G985" s="277">
        <v>5</v>
      </c>
      <c r="H985" s="277">
        <v>845.76</v>
      </c>
      <c r="I985" s="277">
        <f>INDEX(HWI!$F$6:$I$131,MATCH(F985,HWI!$A$6:$A$131,0),MATCH(D985,HWI!$F$5:$I$5,0))</f>
        <v>1.8341793570219966</v>
      </c>
      <c r="J985" s="277">
        <f t="shared" si="30"/>
        <v>1551.2755329949239</v>
      </c>
      <c r="L985" s="277">
        <f t="shared" si="31"/>
        <v>310.25510659898475</v>
      </c>
    </row>
    <row r="986" spans="1:12" x14ac:dyDescent="0.25">
      <c r="A986" s="274" t="s">
        <v>606</v>
      </c>
      <c r="B986" s="274" t="s">
        <v>588</v>
      </c>
      <c r="C986" s="274" t="s">
        <v>589</v>
      </c>
      <c r="D986" s="274" t="s">
        <v>590</v>
      </c>
      <c r="E986" s="274">
        <v>12</v>
      </c>
      <c r="F986" s="274">
        <v>2009</v>
      </c>
      <c r="G986" s="277">
        <v>2893</v>
      </c>
      <c r="H986" s="277">
        <v>583376.34</v>
      </c>
      <c r="I986" s="277">
        <f>INDEX(HWI!$F$6:$I$131,MATCH(F986,HWI!$A$6:$A$131,0),MATCH(D986,HWI!$F$5:$I$5,0))</f>
        <v>1.587890625</v>
      </c>
      <c r="J986" s="277">
        <f t="shared" si="30"/>
        <v>926337.82113281242</v>
      </c>
      <c r="L986" s="277">
        <f t="shared" si="31"/>
        <v>320.19973077525492</v>
      </c>
    </row>
    <row r="987" spans="1:12" x14ac:dyDescent="0.25">
      <c r="A987" s="274" t="s">
        <v>606</v>
      </c>
      <c r="B987" s="274" t="s">
        <v>588</v>
      </c>
      <c r="C987" s="274" t="s">
        <v>589</v>
      </c>
      <c r="D987" s="274" t="s">
        <v>590</v>
      </c>
      <c r="E987" s="274">
        <v>12</v>
      </c>
      <c r="F987" s="274">
        <v>2010</v>
      </c>
      <c r="G987" s="277">
        <v>3341</v>
      </c>
      <c r="H987" s="277">
        <v>776575.45000000007</v>
      </c>
      <c r="I987" s="277">
        <f>INDEX(HWI!$F$6:$I$131,MATCH(F987,HWI!$A$6:$A$131,0),MATCH(D987,HWI!$F$5:$I$5,0))</f>
        <v>1.6106983655274889</v>
      </c>
      <c r="J987" s="277">
        <f t="shared" si="30"/>
        <v>1250828.8080237743</v>
      </c>
      <c r="L987" s="277">
        <f t="shared" si="31"/>
        <v>374.38755103974091</v>
      </c>
    </row>
    <row r="988" spans="1:12" x14ac:dyDescent="0.25">
      <c r="A988" s="274" t="s">
        <v>606</v>
      </c>
      <c r="B988" s="274" t="s">
        <v>588</v>
      </c>
      <c r="C988" s="274" t="s">
        <v>589</v>
      </c>
      <c r="D988" s="274" t="s">
        <v>590</v>
      </c>
      <c r="E988" s="274">
        <v>12</v>
      </c>
      <c r="F988" s="274">
        <v>2011</v>
      </c>
      <c r="G988" s="277">
        <v>410</v>
      </c>
      <c r="H988" s="277">
        <v>184668.59</v>
      </c>
      <c r="I988" s="277">
        <f>INDEX(HWI!$F$6:$I$131,MATCH(F988,HWI!$A$6:$A$131,0),MATCH(D988,HWI!$F$5:$I$5,0))</f>
        <v>1.5582175371346429</v>
      </c>
      <c r="J988" s="277">
        <f t="shared" si="30"/>
        <v>287753.83549592714</v>
      </c>
      <c r="L988" s="277">
        <f t="shared" si="31"/>
        <v>701.83862316079785</v>
      </c>
    </row>
    <row r="989" spans="1:12" x14ac:dyDescent="0.25">
      <c r="A989" s="274" t="s">
        <v>606</v>
      </c>
      <c r="B989" s="274" t="s">
        <v>588</v>
      </c>
      <c r="C989" s="274" t="s">
        <v>589</v>
      </c>
      <c r="D989" s="274" t="s">
        <v>590</v>
      </c>
      <c r="E989" s="274">
        <v>12</v>
      </c>
      <c r="F989" s="274">
        <v>2012</v>
      </c>
      <c r="G989" s="277">
        <v>8656</v>
      </c>
      <c r="H989" s="277">
        <v>3871525.29</v>
      </c>
      <c r="I989" s="277">
        <f>INDEX(HWI!$F$6:$I$131,MATCH(F989,HWI!$A$6:$A$131,0),MATCH(D989,HWI!$F$5:$I$5,0))</f>
        <v>1.5027726432532347</v>
      </c>
      <c r="J989" s="277">
        <f t="shared" si="30"/>
        <v>5818022.2934750458</v>
      </c>
      <c r="L989" s="277">
        <f t="shared" si="31"/>
        <v>672.13751079887311</v>
      </c>
    </row>
    <row r="990" spans="1:12" x14ac:dyDescent="0.25">
      <c r="A990" s="274" t="s">
        <v>606</v>
      </c>
      <c r="B990" s="274" t="s">
        <v>588</v>
      </c>
      <c r="C990" s="274" t="s">
        <v>589</v>
      </c>
      <c r="D990" s="274" t="s">
        <v>590</v>
      </c>
      <c r="E990" s="274">
        <v>12</v>
      </c>
      <c r="F990" s="274">
        <v>2013</v>
      </c>
      <c r="G990" s="277">
        <v>198</v>
      </c>
      <c r="H990" s="277">
        <v>99044.05</v>
      </c>
      <c r="I990" s="277">
        <f>INDEX(HWI!$F$6:$I$131,MATCH(F990,HWI!$A$6:$A$131,0),MATCH(D990,HWI!$F$5:$I$5,0))</f>
        <v>1.4931129476584022</v>
      </c>
      <c r="J990" s="277">
        <f t="shared" si="30"/>
        <v>147883.95344352617</v>
      </c>
      <c r="L990" s="277">
        <f t="shared" si="31"/>
        <v>746.88865375518264</v>
      </c>
    </row>
    <row r="991" spans="1:12" x14ac:dyDescent="0.25">
      <c r="A991" s="274" t="s">
        <v>606</v>
      </c>
      <c r="B991" s="274" t="s">
        <v>588</v>
      </c>
      <c r="C991" s="274" t="s">
        <v>589</v>
      </c>
      <c r="D991" s="274" t="s">
        <v>590</v>
      </c>
      <c r="E991" s="274">
        <v>12</v>
      </c>
      <c r="F991" s="274">
        <v>2014</v>
      </c>
      <c r="G991" s="277">
        <v>1676</v>
      </c>
      <c r="H991" s="277">
        <v>1303920.9100000001</v>
      </c>
      <c r="I991" s="277">
        <f>INDEX(HWI!$F$6:$I$131,MATCH(F991,HWI!$A$6:$A$131,0),MATCH(D991,HWI!$F$5:$I$5,0))</f>
        <v>1.4768392370572208</v>
      </c>
      <c r="J991" s="277">
        <f t="shared" si="30"/>
        <v>1925681.5619073573</v>
      </c>
      <c r="L991" s="277">
        <f t="shared" si="31"/>
        <v>1148.9746789423373</v>
      </c>
    </row>
    <row r="992" spans="1:12" x14ac:dyDescent="0.25">
      <c r="A992" s="274" t="s">
        <v>606</v>
      </c>
      <c r="B992" s="274" t="s">
        <v>588</v>
      </c>
      <c r="C992" s="274" t="s">
        <v>589</v>
      </c>
      <c r="D992" s="274" t="s">
        <v>590</v>
      </c>
      <c r="E992" s="274">
        <v>12</v>
      </c>
      <c r="F992" s="274">
        <v>2015</v>
      </c>
      <c r="G992" s="277">
        <v>3098</v>
      </c>
      <c r="H992" s="277">
        <v>1070122.24</v>
      </c>
      <c r="I992" s="277">
        <f>INDEX(HWI!$F$6:$I$131,MATCH(F992,HWI!$A$6:$A$131,0),MATCH(D992,HWI!$F$5:$I$5,0))</f>
        <v>1.4550335570469799</v>
      </c>
      <c r="J992" s="277">
        <f t="shared" si="30"/>
        <v>1557063.7693422819</v>
      </c>
      <c r="L992" s="277">
        <f t="shared" si="31"/>
        <v>502.60289520409356</v>
      </c>
    </row>
    <row r="993" spans="1:12" x14ac:dyDescent="0.25">
      <c r="A993" s="274" t="s">
        <v>606</v>
      </c>
      <c r="B993" s="274" t="s">
        <v>588</v>
      </c>
      <c r="C993" s="274" t="s">
        <v>589</v>
      </c>
      <c r="D993" s="274" t="s">
        <v>590</v>
      </c>
      <c r="E993" s="274">
        <v>12</v>
      </c>
      <c r="F993" s="274">
        <v>2016</v>
      </c>
      <c r="G993" s="277">
        <v>96</v>
      </c>
      <c r="H993" s="277">
        <v>121849.58</v>
      </c>
      <c r="I993" s="277">
        <f>INDEX(HWI!$F$6:$I$131,MATCH(F993,HWI!$A$6:$A$131,0),MATCH(D993,HWI!$F$5:$I$5,0))</f>
        <v>1.4351279788172993</v>
      </c>
      <c r="J993" s="277">
        <f t="shared" si="30"/>
        <v>174869.74146513682</v>
      </c>
      <c r="L993" s="277">
        <f t="shared" si="31"/>
        <v>1821.5598069285086</v>
      </c>
    </row>
    <row r="994" spans="1:12" x14ac:dyDescent="0.25">
      <c r="A994" s="274" t="s">
        <v>606</v>
      </c>
      <c r="B994" s="274" t="s">
        <v>588</v>
      </c>
      <c r="C994" s="274" t="s">
        <v>589</v>
      </c>
      <c r="D994" s="274" t="s">
        <v>590</v>
      </c>
      <c r="E994" s="274">
        <v>12</v>
      </c>
      <c r="F994" s="274">
        <v>2017</v>
      </c>
      <c r="G994" s="277">
        <v>2767</v>
      </c>
      <c r="H994" s="277">
        <v>3162279.53</v>
      </c>
      <c r="I994" s="277">
        <f>INDEX(HWI!$F$6:$I$131,MATCH(F994,HWI!$A$6:$A$131,0),MATCH(D994,HWI!$F$5:$I$5,0))</f>
        <v>1.4145280556763811</v>
      </c>
      <c r="J994" s="277">
        <f t="shared" si="30"/>
        <v>4473133.11507612</v>
      </c>
      <c r="L994" s="277">
        <f t="shared" si="31"/>
        <v>1616.6003307105602</v>
      </c>
    </row>
    <row r="995" spans="1:12" x14ac:dyDescent="0.25">
      <c r="A995" s="274" t="s">
        <v>606</v>
      </c>
      <c r="B995" s="274" t="s">
        <v>588</v>
      </c>
      <c r="C995" s="274" t="s">
        <v>589</v>
      </c>
      <c r="D995" s="274" t="s">
        <v>590</v>
      </c>
      <c r="E995" s="274">
        <v>12</v>
      </c>
      <c r="F995" s="274">
        <v>2018</v>
      </c>
      <c r="G995" s="277">
        <v>2358</v>
      </c>
      <c r="H995" s="277">
        <v>4329829.32</v>
      </c>
      <c r="I995" s="277">
        <f>INDEX(HWI!$F$6:$I$131,MATCH(F995,HWI!$A$6:$A$131,0),MATCH(D995,HWI!$F$5:$I$5,0))</f>
        <v>1.3921232876712328</v>
      </c>
      <c r="J995" s="277">
        <f t="shared" si="30"/>
        <v>6027656.2280136989</v>
      </c>
      <c r="L995" s="277">
        <f t="shared" si="31"/>
        <v>2556.257942329813</v>
      </c>
    </row>
    <row r="996" spans="1:12" x14ac:dyDescent="0.25">
      <c r="A996" s="274" t="s">
        <v>606</v>
      </c>
      <c r="B996" s="274" t="s">
        <v>588</v>
      </c>
      <c r="C996" s="274" t="s">
        <v>589</v>
      </c>
      <c r="D996" s="274" t="s">
        <v>590</v>
      </c>
      <c r="E996" s="274">
        <v>12</v>
      </c>
      <c r="F996" s="274">
        <v>2019</v>
      </c>
      <c r="G996" s="277">
        <v>2286.4</v>
      </c>
      <c r="H996" s="277">
        <v>125357.2</v>
      </c>
      <c r="I996" s="277">
        <f>INDEX(HWI!$F$6:$I$131,MATCH(F996,HWI!$A$6:$A$131,0),MATCH(D996,HWI!$F$5:$I$5,0))</f>
        <v>1.3488179178763999</v>
      </c>
      <c r="J996" s="277">
        <f t="shared" si="30"/>
        <v>169084.03749481545</v>
      </c>
      <c r="L996" s="277">
        <f t="shared" si="31"/>
        <v>73.952080779747831</v>
      </c>
    </row>
    <row r="997" spans="1:12" x14ac:dyDescent="0.25">
      <c r="A997" s="274" t="s">
        <v>606</v>
      </c>
      <c r="B997" s="274" t="s">
        <v>588</v>
      </c>
      <c r="C997" s="274" t="s">
        <v>589</v>
      </c>
      <c r="D997" s="274" t="s">
        <v>590</v>
      </c>
      <c r="E997" s="274">
        <v>12</v>
      </c>
      <c r="F997" s="274">
        <v>2020</v>
      </c>
      <c r="G997" s="277">
        <v>2452</v>
      </c>
      <c r="H997" s="277">
        <v>4316659.4400000004</v>
      </c>
      <c r="I997" s="277">
        <f>INDEX(HWI!$F$6:$I$131,MATCH(F997,HWI!$A$6:$A$131,0),MATCH(D997,HWI!$F$5:$I$5,0))</f>
        <v>1.3102336825141014</v>
      </c>
      <c r="J997" s="277">
        <f t="shared" si="30"/>
        <v>5655832.5942304591</v>
      </c>
      <c r="L997" s="277">
        <f t="shared" si="31"/>
        <v>2306.6201444659296</v>
      </c>
    </row>
    <row r="998" spans="1:12" x14ac:dyDescent="0.25">
      <c r="A998" s="274" t="s">
        <v>606</v>
      </c>
      <c r="B998" s="274" t="s">
        <v>588</v>
      </c>
      <c r="C998" s="274" t="s">
        <v>589</v>
      </c>
      <c r="D998" s="274" t="s">
        <v>590</v>
      </c>
      <c r="E998" s="274">
        <v>12</v>
      </c>
      <c r="F998" s="274">
        <v>2021</v>
      </c>
      <c r="G998" s="277">
        <v>4619</v>
      </c>
      <c r="H998" s="277">
        <v>5895553.1600000001</v>
      </c>
      <c r="I998" s="277">
        <f>INDEX(HWI!$F$6:$I$131,MATCH(F998,HWI!$A$6:$A$131,0),MATCH(D998,HWI!$F$5:$I$5,0))</f>
        <v>1.2445464982778416</v>
      </c>
      <c r="J998" s="277">
        <f t="shared" si="30"/>
        <v>7337290.040688864</v>
      </c>
      <c r="L998" s="277">
        <f t="shared" si="31"/>
        <v>1588.501849034177</v>
      </c>
    </row>
    <row r="999" spans="1:12" x14ac:dyDescent="0.25">
      <c r="A999" s="274" t="s">
        <v>606</v>
      </c>
      <c r="B999" s="274" t="s">
        <v>588</v>
      </c>
      <c r="C999" s="274" t="s">
        <v>589</v>
      </c>
      <c r="D999" s="274" t="s">
        <v>590</v>
      </c>
      <c r="E999" s="274">
        <v>12</v>
      </c>
      <c r="F999" s="274">
        <v>2022</v>
      </c>
      <c r="G999" s="277">
        <v>6341</v>
      </c>
      <c r="H999" s="277">
        <v>4972950.0999999996</v>
      </c>
      <c r="I999" s="277">
        <f>INDEX(HWI!$F$6:$I$131,MATCH(F999,HWI!$A$6:$A$131,0),MATCH(D999,HWI!$F$5:$I$5,0))</f>
        <v>1.1434599156118144</v>
      </c>
      <c r="J999" s="277">
        <f t="shared" si="30"/>
        <v>5686369.1016877638</v>
      </c>
      <c r="L999" s="277">
        <f t="shared" si="31"/>
        <v>896.76219865758776</v>
      </c>
    </row>
    <row r="1000" spans="1:12" x14ac:dyDescent="0.25">
      <c r="A1000" s="274" t="s">
        <v>606</v>
      </c>
      <c r="B1000" s="274" t="s">
        <v>588</v>
      </c>
      <c r="C1000" s="274" t="s">
        <v>589</v>
      </c>
      <c r="D1000" s="274" t="s">
        <v>590</v>
      </c>
      <c r="E1000" s="274">
        <v>12</v>
      </c>
      <c r="F1000" s="274">
        <v>2023</v>
      </c>
      <c r="G1000" s="277">
        <v>9994</v>
      </c>
      <c r="H1000" s="277">
        <v>10658405.210000001</v>
      </c>
      <c r="I1000" s="277">
        <f>INDEX(HWI!$F$6:$I$131,MATCH(F1000,HWI!$A$6:$A$131,0),MATCH(D1000,HWI!$F$5:$I$5,0))</f>
        <v>1.069033530571992</v>
      </c>
      <c r="J1000" s="277">
        <f t="shared" si="30"/>
        <v>11394192.551913215</v>
      </c>
      <c r="L1000" s="277">
        <f t="shared" si="31"/>
        <v>1140.1033171816305</v>
      </c>
    </row>
    <row r="1001" spans="1:12" x14ac:dyDescent="0.25">
      <c r="A1001" s="274" t="s">
        <v>606</v>
      </c>
      <c r="B1001" s="274" t="s">
        <v>588</v>
      </c>
      <c r="C1001" s="274" t="s">
        <v>589</v>
      </c>
      <c r="D1001" s="274" t="s">
        <v>590</v>
      </c>
      <c r="E1001" s="274">
        <v>12</v>
      </c>
      <c r="F1001" s="274">
        <v>2024</v>
      </c>
      <c r="G1001" s="277">
        <v>5327</v>
      </c>
      <c r="H1001" s="277">
        <v>4721956.4799999995</v>
      </c>
      <c r="I1001" s="277">
        <f>INDEX(HWI!$F$6:$I$131,MATCH(F1001,HWI!$A$6:$A$131,0),MATCH(D1001,HWI!$F$5:$I$5,0))</f>
        <v>1.0330368487928843</v>
      </c>
      <c r="J1001" s="277">
        <f t="shared" si="30"/>
        <v>4877955.0422363393</v>
      </c>
      <c r="L1001" s="277">
        <f t="shared" si="31"/>
        <v>915.70396888236144</v>
      </c>
    </row>
    <row r="1002" spans="1:12" x14ac:dyDescent="0.25">
      <c r="A1002" s="274" t="s">
        <v>606</v>
      </c>
      <c r="B1002" s="274" t="s">
        <v>588</v>
      </c>
      <c r="C1002" s="274" t="s">
        <v>589</v>
      </c>
      <c r="D1002" s="274" t="s">
        <v>590</v>
      </c>
      <c r="E1002" s="274">
        <v>12</v>
      </c>
      <c r="F1002" s="274">
        <v>2025</v>
      </c>
      <c r="G1002" s="277">
        <v>1719</v>
      </c>
      <c r="H1002" s="277">
        <v>2486276.8800000004</v>
      </c>
      <c r="I1002" s="277">
        <f>INDEX(HWI!$F$6:$I$131,MATCH(F1002,HWI!$A$6:$A$131,0),MATCH(D1002,HWI!$F$5:$I$5,0))</f>
        <v>1</v>
      </c>
      <c r="J1002" s="277">
        <f t="shared" si="30"/>
        <v>2486276.8800000004</v>
      </c>
      <c r="L1002" s="277">
        <f t="shared" si="31"/>
        <v>1446.3507155322864</v>
      </c>
    </row>
    <row r="1003" spans="1:12" x14ac:dyDescent="0.25">
      <c r="A1003" s="274" t="s">
        <v>606</v>
      </c>
      <c r="B1003" s="274" t="s">
        <v>588</v>
      </c>
      <c r="C1003" s="274" t="s">
        <v>589</v>
      </c>
      <c r="D1003" s="274" t="s">
        <v>590</v>
      </c>
      <c r="E1003" s="274">
        <v>2</v>
      </c>
      <c r="F1003" s="274">
        <v>1920</v>
      </c>
      <c r="G1003" s="277">
        <v>1116</v>
      </c>
      <c r="H1003" s="277">
        <v>377.09000000000003</v>
      </c>
      <c r="I1003" s="277">
        <f>INDEX(HWI!$F$6:$I$131,MATCH(F1003,HWI!$A$6:$A$131,0),MATCH(D1003,HWI!$F$5:$I$5,0))</f>
        <v>0</v>
      </c>
      <c r="J1003" s="277">
        <f t="shared" si="30"/>
        <v>0</v>
      </c>
      <c r="L1003" s="277">
        <f t="shared" si="31"/>
        <v>0</v>
      </c>
    </row>
    <row r="1004" spans="1:12" x14ac:dyDescent="0.25">
      <c r="A1004" s="274" t="s">
        <v>606</v>
      </c>
      <c r="B1004" s="274" t="s">
        <v>588</v>
      </c>
      <c r="C1004" s="274" t="s">
        <v>589</v>
      </c>
      <c r="D1004" s="274" t="s">
        <v>590</v>
      </c>
      <c r="E1004" s="274">
        <v>2</v>
      </c>
      <c r="F1004" s="274">
        <v>1922</v>
      </c>
      <c r="G1004" s="277">
        <v>1706</v>
      </c>
      <c r="H1004" s="277">
        <v>441.3</v>
      </c>
      <c r="I1004" s="277">
        <f>INDEX(HWI!$F$6:$I$131,MATCH(F1004,HWI!$A$6:$A$131,0),MATCH(D1004,HWI!$F$5:$I$5,0))</f>
        <v>0</v>
      </c>
      <c r="J1004" s="277">
        <f t="shared" si="30"/>
        <v>0</v>
      </c>
      <c r="L1004" s="277">
        <f t="shared" si="31"/>
        <v>0</v>
      </c>
    </row>
    <row r="1005" spans="1:12" x14ac:dyDescent="0.25">
      <c r="A1005" s="274" t="s">
        <v>606</v>
      </c>
      <c r="B1005" s="274" t="s">
        <v>588</v>
      </c>
      <c r="C1005" s="274" t="s">
        <v>589</v>
      </c>
      <c r="D1005" s="274" t="s">
        <v>590</v>
      </c>
      <c r="E1005" s="274">
        <v>2</v>
      </c>
      <c r="F1005" s="274">
        <v>1923</v>
      </c>
      <c r="G1005" s="277">
        <v>1881</v>
      </c>
      <c r="H1005" s="277">
        <v>170.67000000000002</v>
      </c>
      <c r="I1005" s="277">
        <f>INDEX(HWI!$F$6:$I$131,MATCH(F1005,HWI!$A$6:$A$131,0),MATCH(D1005,HWI!$F$5:$I$5,0))</f>
        <v>0</v>
      </c>
      <c r="J1005" s="277">
        <f t="shared" si="30"/>
        <v>0</v>
      </c>
      <c r="L1005" s="277">
        <f t="shared" si="31"/>
        <v>0</v>
      </c>
    </row>
    <row r="1006" spans="1:12" x14ac:dyDescent="0.25">
      <c r="A1006" s="274" t="s">
        <v>606</v>
      </c>
      <c r="B1006" s="274" t="s">
        <v>588</v>
      </c>
      <c r="C1006" s="274" t="s">
        <v>589</v>
      </c>
      <c r="D1006" s="274" t="s">
        <v>590</v>
      </c>
      <c r="E1006" s="274">
        <v>2</v>
      </c>
      <c r="F1006" s="274">
        <v>1925</v>
      </c>
      <c r="G1006" s="277">
        <v>3596</v>
      </c>
      <c r="H1006" s="277">
        <v>1073.8600000000001</v>
      </c>
      <c r="I1006" s="277">
        <f>INDEX(HWI!$F$6:$I$131,MATCH(F1006,HWI!$A$6:$A$131,0),MATCH(D1006,HWI!$F$5:$I$5,0))</f>
        <v>0</v>
      </c>
      <c r="J1006" s="277">
        <f t="shared" si="30"/>
        <v>0</v>
      </c>
      <c r="L1006" s="277">
        <f t="shared" si="31"/>
        <v>0</v>
      </c>
    </row>
    <row r="1007" spans="1:12" x14ac:dyDescent="0.25">
      <c r="A1007" s="274" t="s">
        <v>606</v>
      </c>
      <c r="B1007" s="274" t="s">
        <v>588</v>
      </c>
      <c r="C1007" s="274" t="s">
        <v>589</v>
      </c>
      <c r="D1007" s="274" t="s">
        <v>590</v>
      </c>
      <c r="E1007" s="274">
        <v>2</v>
      </c>
      <c r="F1007" s="274">
        <v>1927</v>
      </c>
      <c r="G1007" s="277">
        <v>600</v>
      </c>
      <c r="H1007" s="277">
        <v>170.29</v>
      </c>
      <c r="I1007" s="277">
        <f>INDEX(HWI!$F$6:$I$131,MATCH(F1007,HWI!$A$6:$A$131,0),MATCH(D1007,HWI!$F$5:$I$5,0))</f>
        <v>0</v>
      </c>
      <c r="J1007" s="277">
        <f t="shared" si="30"/>
        <v>0</v>
      </c>
      <c r="L1007" s="277">
        <f t="shared" si="31"/>
        <v>0</v>
      </c>
    </row>
    <row r="1008" spans="1:12" x14ac:dyDescent="0.25">
      <c r="A1008" s="274" t="s">
        <v>606</v>
      </c>
      <c r="B1008" s="274" t="s">
        <v>588</v>
      </c>
      <c r="C1008" s="274" t="s">
        <v>589</v>
      </c>
      <c r="D1008" s="274" t="s">
        <v>590</v>
      </c>
      <c r="E1008" s="274">
        <v>2</v>
      </c>
      <c r="F1008" s="274">
        <v>1936</v>
      </c>
      <c r="G1008" s="277">
        <v>2777</v>
      </c>
      <c r="H1008" s="277">
        <v>569.6</v>
      </c>
      <c r="I1008" s="277">
        <f>INDEX(HWI!$F$6:$I$131,MATCH(F1008,HWI!$A$6:$A$131,0),MATCH(D1008,HWI!$F$5:$I$5,0))</f>
        <v>0</v>
      </c>
      <c r="J1008" s="277">
        <f t="shared" si="30"/>
        <v>0</v>
      </c>
      <c r="L1008" s="277">
        <f t="shared" si="31"/>
        <v>0</v>
      </c>
    </row>
    <row r="1009" spans="1:12" x14ac:dyDescent="0.25">
      <c r="A1009" s="274" t="s">
        <v>606</v>
      </c>
      <c r="B1009" s="274" t="s">
        <v>588</v>
      </c>
      <c r="C1009" s="274" t="s">
        <v>589</v>
      </c>
      <c r="D1009" s="274" t="s">
        <v>590</v>
      </c>
      <c r="E1009" s="274">
        <v>2</v>
      </c>
      <c r="F1009" s="274">
        <v>1950</v>
      </c>
      <c r="G1009" s="277">
        <v>3845</v>
      </c>
      <c r="H1009" s="277">
        <v>1942.16</v>
      </c>
      <c r="I1009" s="277">
        <f>INDEX(HWI!$F$6:$I$131,MATCH(F1009,HWI!$A$6:$A$131,0),MATCH(D1009,HWI!$F$5:$I$5,0))</f>
        <v>0</v>
      </c>
      <c r="J1009" s="277">
        <f t="shared" si="30"/>
        <v>0</v>
      </c>
      <c r="L1009" s="277">
        <f t="shared" si="31"/>
        <v>0</v>
      </c>
    </row>
    <row r="1010" spans="1:12" x14ac:dyDescent="0.25">
      <c r="A1010" s="274" t="s">
        <v>606</v>
      </c>
      <c r="B1010" s="274" t="s">
        <v>588</v>
      </c>
      <c r="C1010" s="274" t="s">
        <v>589</v>
      </c>
      <c r="D1010" s="274" t="s">
        <v>590</v>
      </c>
      <c r="E1010" s="274">
        <v>2</v>
      </c>
      <c r="F1010" s="274">
        <v>1953</v>
      </c>
      <c r="G1010" s="277">
        <v>447</v>
      </c>
      <c r="H1010" s="277">
        <v>239.86</v>
      </c>
      <c r="I1010" s="277">
        <f>INDEX(HWI!$F$6:$I$131,MATCH(F1010,HWI!$A$6:$A$131,0),MATCH(D1010,HWI!$F$5:$I$5,0))</f>
        <v>0</v>
      </c>
      <c r="J1010" s="277">
        <f t="shared" si="30"/>
        <v>0</v>
      </c>
      <c r="L1010" s="277">
        <f t="shared" si="31"/>
        <v>0</v>
      </c>
    </row>
    <row r="1011" spans="1:12" x14ac:dyDescent="0.25">
      <c r="A1011" s="274" t="s">
        <v>606</v>
      </c>
      <c r="B1011" s="274" t="s">
        <v>588</v>
      </c>
      <c r="C1011" s="274" t="s">
        <v>589</v>
      </c>
      <c r="D1011" s="274" t="s">
        <v>590</v>
      </c>
      <c r="E1011" s="274">
        <v>2</v>
      </c>
      <c r="F1011" s="274">
        <v>1956</v>
      </c>
      <c r="G1011" s="277">
        <v>760</v>
      </c>
      <c r="H1011" s="277">
        <v>485.97</v>
      </c>
      <c r="I1011" s="277">
        <f>INDEX(HWI!$F$6:$I$131,MATCH(F1011,HWI!$A$6:$A$131,0),MATCH(D1011,HWI!$F$5:$I$5,0))</f>
        <v>0</v>
      </c>
      <c r="J1011" s="277">
        <f t="shared" si="30"/>
        <v>0</v>
      </c>
      <c r="L1011" s="277">
        <f t="shared" si="31"/>
        <v>0</v>
      </c>
    </row>
    <row r="1012" spans="1:12" x14ac:dyDescent="0.25">
      <c r="A1012" s="274" t="s">
        <v>606</v>
      </c>
      <c r="B1012" s="274" t="s">
        <v>588</v>
      </c>
      <c r="C1012" s="274" t="s">
        <v>589</v>
      </c>
      <c r="D1012" s="274" t="s">
        <v>590</v>
      </c>
      <c r="E1012" s="274">
        <v>2</v>
      </c>
      <c r="F1012" s="274">
        <v>1957</v>
      </c>
      <c r="G1012" s="277">
        <v>200</v>
      </c>
      <c r="H1012" s="277">
        <v>138.75</v>
      </c>
      <c r="I1012" s="277">
        <f>INDEX(HWI!$F$6:$I$131,MATCH(F1012,HWI!$A$6:$A$131,0),MATCH(D1012,HWI!$F$5:$I$5,0))</f>
        <v>0</v>
      </c>
      <c r="J1012" s="277">
        <f t="shared" si="30"/>
        <v>0</v>
      </c>
      <c r="L1012" s="277">
        <f t="shared" si="31"/>
        <v>0</v>
      </c>
    </row>
    <row r="1013" spans="1:12" x14ac:dyDescent="0.25">
      <c r="A1013" s="274" t="s">
        <v>606</v>
      </c>
      <c r="B1013" s="274" t="s">
        <v>588</v>
      </c>
      <c r="C1013" s="274" t="s">
        <v>589</v>
      </c>
      <c r="D1013" s="274" t="s">
        <v>590</v>
      </c>
      <c r="E1013" s="274">
        <v>2</v>
      </c>
      <c r="F1013" s="274">
        <v>1960</v>
      </c>
      <c r="G1013" s="277">
        <v>2634</v>
      </c>
      <c r="H1013" s="277">
        <v>1733.49</v>
      </c>
      <c r="I1013" s="277">
        <f>INDEX(HWI!$F$6:$I$131,MATCH(F1013,HWI!$A$6:$A$131,0),MATCH(D1013,HWI!$F$5:$I$5,0))</f>
        <v>0</v>
      </c>
      <c r="J1013" s="277">
        <f t="shared" si="30"/>
        <v>0</v>
      </c>
      <c r="L1013" s="277">
        <f t="shared" si="31"/>
        <v>0</v>
      </c>
    </row>
    <row r="1014" spans="1:12" x14ac:dyDescent="0.25">
      <c r="A1014" s="274" t="s">
        <v>606</v>
      </c>
      <c r="B1014" s="274" t="s">
        <v>588</v>
      </c>
      <c r="C1014" s="274" t="s">
        <v>589</v>
      </c>
      <c r="D1014" s="274" t="s">
        <v>590</v>
      </c>
      <c r="E1014" s="274">
        <v>2</v>
      </c>
      <c r="F1014" s="274">
        <v>1969</v>
      </c>
      <c r="G1014" s="277">
        <v>2344</v>
      </c>
      <c r="H1014" s="277">
        <v>3227.59</v>
      </c>
      <c r="I1014" s="277">
        <f>INDEX(HWI!$F$6:$I$131,MATCH(F1014,HWI!$A$6:$A$131,0),MATCH(D1014,HWI!$F$5:$I$5,0))</f>
        <v>10.1625</v>
      </c>
      <c r="J1014" s="277">
        <f t="shared" si="30"/>
        <v>32800.383374999998</v>
      </c>
      <c r="L1014" s="277">
        <f t="shared" si="31"/>
        <v>13.993337617320819</v>
      </c>
    </row>
    <row r="1015" spans="1:12" x14ac:dyDescent="0.25">
      <c r="A1015" s="274" t="s">
        <v>606</v>
      </c>
      <c r="B1015" s="274" t="s">
        <v>588</v>
      </c>
      <c r="C1015" s="274" t="s">
        <v>589</v>
      </c>
      <c r="D1015" s="274" t="s">
        <v>590</v>
      </c>
      <c r="E1015" s="274">
        <v>2</v>
      </c>
      <c r="F1015" s="274">
        <v>1970</v>
      </c>
      <c r="G1015" s="277">
        <v>82</v>
      </c>
      <c r="H1015" s="277">
        <v>810.71</v>
      </c>
      <c r="I1015" s="277">
        <f>INDEX(HWI!$F$6:$I$131,MATCH(F1015,HWI!$A$6:$A$131,0),MATCH(D1015,HWI!$F$5:$I$5,0))</f>
        <v>9.6785714285714288</v>
      </c>
      <c r="J1015" s="277">
        <f t="shared" si="30"/>
        <v>7846.5146428571434</v>
      </c>
      <c r="L1015" s="277">
        <f t="shared" si="31"/>
        <v>95.689202961672478</v>
      </c>
    </row>
    <row r="1016" spans="1:12" x14ac:dyDescent="0.25">
      <c r="A1016" s="274" t="s">
        <v>606</v>
      </c>
      <c r="B1016" s="274" t="s">
        <v>588</v>
      </c>
      <c r="C1016" s="274" t="s">
        <v>589</v>
      </c>
      <c r="D1016" s="274" t="s">
        <v>590</v>
      </c>
      <c r="E1016" s="274">
        <v>2</v>
      </c>
      <c r="F1016" s="274">
        <v>1971</v>
      </c>
      <c r="G1016" s="277">
        <v>843</v>
      </c>
      <c r="H1016" s="277">
        <v>2495.02</v>
      </c>
      <c r="I1016" s="277">
        <f>INDEX(HWI!$F$6:$I$131,MATCH(F1016,HWI!$A$6:$A$131,0),MATCH(D1016,HWI!$F$5:$I$5,0))</f>
        <v>8.8369565217391308</v>
      </c>
      <c r="J1016" s="277">
        <f t="shared" si="30"/>
        <v>22048.383260869567</v>
      </c>
      <c r="L1016" s="277">
        <f t="shared" si="31"/>
        <v>26.154665789880863</v>
      </c>
    </row>
    <row r="1017" spans="1:12" x14ac:dyDescent="0.25">
      <c r="A1017" s="274" t="s">
        <v>606</v>
      </c>
      <c r="B1017" s="274" t="s">
        <v>588</v>
      </c>
      <c r="C1017" s="274" t="s">
        <v>589</v>
      </c>
      <c r="D1017" s="274" t="s">
        <v>590</v>
      </c>
      <c r="E1017" s="274">
        <v>2</v>
      </c>
      <c r="F1017" s="274">
        <v>1972</v>
      </c>
      <c r="G1017" s="277">
        <v>7248</v>
      </c>
      <c r="H1017" s="277">
        <v>35204.01</v>
      </c>
      <c r="I1017" s="277">
        <f>INDEX(HWI!$F$6:$I$131,MATCH(F1017,HWI!$A$6:$A$131,0),MATCH(D1017,HWI!$F$5:$I$5,0))</f>
        <v>8.3814432989690726</v>
      </c>
      <c r="J1017" s="277">
        <f t="shared" si="30"/>
        <v>295060.41371134022</v>
      </c>
      <c r="L1017" s="277">
        <f t="shared" si="31"/>
        <v>40.709218227282037</v>
      </c>
    </row>
    <row r="1018" spans="1:12" x14ac:dyDescent="0.25">
      <c r="A1018" s="274" t="s">
        <v>606</v>
      </c>
      <c r="B1018" s="274" t="s">
        <v>588</v>
      </c>
      <c r="C1018" s="274" t="s">
        <v>589</v>
      </c>
      <c r="D1018" s="274" t="s">
        <v>590</v>
      </c>
      <c r="E1018" s="274">
        <v>2</v>
      </c>
      <c r="F1018" s="274">
        <v>1973</v>
      </c>
      <c r="G1018" s="277">
        <v>9259</v>
      </c>
      <c r="H1018" s="277">
        <v>91214.400000000009</v>
      </c>
      <c r="I1018" s="277">
        <f>INDEX(HWI!$F$6:$I$131,MATCH(F1018,HWI!$A$6:$A$131,0),MATCH(D1018,HWI!$F$5:$I$5,0))</f>
        <v>8.1300000000000008</v>
      </c>
      <c r="J1018" s="277">
        <f t="shared" si="30"/>
        <v>741573.07200000016</v>
      </c>
      <c r="L1018" s="277">
        <f t="shared" si="31"/>
        <v>80.092134355761985</v>
      </c>
    </row>
    <row r="1019" spans="1:12" x14ac:dyDescent="0.25">
      <c r="A1019" s="274" t="s">
        <v>606</v>
      </c>
      <c r="B1019" s="274" t="s">
        <v>588</v>
      </c>
      <c r="C1019" s="274" t="s">
        <v>589</v>
      </c>
      <c r="D1019" s="274" t="s">
        <v>590</v>
      </c>
      <c r="E1019" s="274">
        <v>2</v>
      </c>
      <c r="F1019" s="274">
        <v>1974</v>
      </c>
      <c r="G1019" s="277">
        <v>13254</v>
      </c>
      <c r="H1019" s="277">
        <v>105182.67</v>
      </c>
      <c r="I1019" s="277">
        <f>INDEX(HWI!$F$6:$I$131,MATCH(F1019,HWI!$A$6:$A$131,0),MATCH(D1019,HWI!$F$5:$I$5,0))</f>
        <v>7.2589285714285712</v>
      </c>
      <c r="J1019" s="277">
        <f t="shared" si="30"/>
        <v>763513.4884821428</v>
      </c>
      <c r="L1019" s="277">
        <f t="shared" si="31"/>
        <v>57.606268936331887</v>
      </c>
    </row>
    <row r="1020" spans="1:12" x14ac:dyDescent="0.25">
      <c r="A1020" s="274" t="s">
        <v>606</v>
      </c>
      <c r="B1020" s="274" t="s">
        <v>588</v>
      </c>
      <c r="C1020" s="274" t="s">
        <v>589</v>
      </c>
      <c r="D1020" s="274" t="s">
        <v>590</v>
      </c>
      <c r="E1020" s="274">
        <v>2</v>
      </c>
      <c r="F1020" s="274">
        <v>1975</v>
      </c>
      <c r="G1020" s="277">
        <v>12691</v>
      </c>
      <c r="H1020" s="277">
        <v>116503.44</v>
      </c>
      <c r="I1020" s="277">
        <f>INDEX(HWI!$F$6:$I$131,MATCH(F1020,HWI!$A$6:$A$131,0),MATCH(D1020,HWI!$F$5:$I$5,0))</f>
        <v>6.4015748031496065</v>
      </c>
      <c r="J1020" s="277">
        <f t="shared" si="30"/>
        <v>745805.48598425195</v>
      </c>
      <c r="L1020" s="277">
        <f t="shared" si="31"/>
        <v>58.766486958021588</v>
      </c>
    </row>
    <row r="1021" spans="1:12" x14ac:dyDescent="0.25">
      <c r="A1021" s="274" t="s">
        <v>606</v>
      </c>
      <c r="B1021" s="274" t="s">
        <v>588</v>
      </c>
      <c r="C1021" s="274" t="s">
        <v>589</v>
      </c>
      <c r="D1021" s="274" t="s">
        <v>590</v>
      </c>
      <c r="E1021" s="274">
        <v>2</v>
      </c>
      <c r="F1021" s="274">
        <v>1976</v>
      </c>
      <c r="G1021" s="277">
        <v>12988</v>
      </c>
      <c r="H1021" s="277">
        <v>117717.7</v>
      </c>
      <c r="I1021" s="277">
        <f>INDEX(HWI!$F$6:$I$131,MATCH(F1021,HWI!$A$6:$A$131,0),MATCH(D1021,HWI!$F$5:$I$5,0))</f>
        <v>6.0222222222222221</v>
      </c>
      <c r="J1021" s="277">
        <f t="shared" si="30"/>
        <v>708922.14888888889</v>
      </c>
      <c r="L1021" s="277">
        <f t="shared" si="31"/>
        <v>54.582857167299728</v>
      </c>
    </row>
    <row r="1022" spans="1:12" x14ac:dyDescent="0.25">
      <c r="A1022" s="274" t="s">
        <v>606</v>
      </c>
      <c r="B1022" s="274" t="s">
        <v>588</v>
      </c>
      <c r="C1022" s="274" t="s">
        <v>589</v>
      </c>
      <c r="D1022" s="274" t="s">
        <v>590</v>
      </c>
      <c r="E1022" s="274">
        <v>2</v>
      </c>
      <c r="F1022" s="274">
        <v>1977</v>
      </c>
      <c r="G1022" s="277">
        <v>17234</v>
      </c>
      <c r="H1022" s="277">
        <v>240138.62</v>
      </c>
      <c r="I1022" s="277">
        <f>INDEX(HWI!$F$6:$I$131,MATCH(F1022,HWI!$A$6:$A$131,0),MATCH(D1022,HWI!$F$5:$I$5,0))</f>
        <v>5.645833333333333</v>
      </c>
      <c r="J1022" s="277">
        <f t="shared" si="30"/>
        <v>1355782.6254166665</v>
      </c>
      <c r="L1022" s="277">
        <f t="shared" si="31"/>
        <v>78.669062632973564</v>
      </c>
    </row>
    <row r="1023" spans="1:12" x14ac:dyDescent="0.25">
      <c r="A1023" s="274" t="s">
        <v>606</v>
      </c>
      <c r="B1023" s="274" t="s">
        <v>588</v>
      </c>
      <c r="C1023" s="274" t="s">
        <v>589</v>
      </c>
      <c r="D1023" s="274" t="s">
        <v>590</v>
      </c>
      <c r="E1023" s="274">
        <v>2</v>
      </c>
      <c r="F1023" s="274">
        <v>1978</v>
      </c>
      <c r="G1023" s="277">
        <v>18137</v>
      </c>
      <c r="H1023" s="277">
        <v>111267.75</v>
      </c>
      <c r="I1023" s="277">
        <f>INDEX(HWI!$F$6:$I$131,MATCH(F1023,HWI!$A$6:$A$131,0),MATCH(D1023,HWI!$F$5:$I$5,0))</f>
        <v>5.279220779220779</v>
      </c>
      <c r="J1023" s="277">
        <f t="shared" si="30"/>
        <v>587407.01785714284</v>
      </c>
      <c r="L1023" s="277">
        <f t="shared" si="31"/>
        <v>32.387220480627605</v>
      </c>
    </row>
    <row r="1024" spans="1:12" x14ac:dyDescent="0.25">
      <c r="A1024" s="274" t="s">
        <v>606</v>
      </c>
      <c r="B1024" s="274" t="s">
        <v>588</v>
      </c>
      <c r="C1024" s="274" t="s">
        <v>589</v>
      </c>
      <c r="D1024" s="274" t="s">
        <v>590</v>
      </c>
      <c r="E1024" s="274">
        <v>2</v>
      </c>
      <c r="F1024" s="274">
        <v>1979</v>
      </c>
      <c r="G1024" s="277">
        <v>26615</v>
      </c>
      <c r="H1024" s="277">
        <v>336450.68</v>
      </c>
      <c r="I1024" s="277">
        <f>INDEX(HWI!$F$6:$I$131,MATCH(F1024,HWI!$A$6:$A$131,0),MATCH(D1024,HWI!$F$5:$I$5,0))</f>
        <v>4.8392857142857144</v>
      </c>
      <c r="J1024" s="277">
        <f t="shared" si="30"/>
        <v>1628180.9692857142</v>
      </c>
      <c r="L1024" s="277">
        <f t="shared" si="31"/>
        <v>61.175313518155711</v>
      </c>
    </row>
    <row r="1025" spans="1:12" x14ac:dyDescent="0.25">
      <c r="A1025" s="274" t="s">
        <v>606</v>
      </c>
      <c r="B1025" s="274" t="s">
        <v>588</v>
      </c>
      <c r="C1025" s="274" t="s">
        <v>589</v>
      </c>
      <c r="D1025" s="274" t="s">
        <v>590</v>
      </c>
      <c r="E1025" s="274">
        <v>2</v>
      </c>
      <c r="F1025" s="274">
        <v>1980</v>
      </c>
      <c r="G1025" s="277">
        <v>16588</v>
      </c>
      <c r="H1025" s="277">
        <v>496207.25</v>
      </c>
      <c r="I1025" s="277">
        <f>INDEX(HWI!$F$6:$I$131,MATCH(F1025,HWI!$A$6:$A$131,0),MATCH(D1025,HWI!$F$5:$I$5,0))</f>
        <v>4.3475935828877006</v>
      </c>
      <c r="J1025" s="277">
        <f t="shared" si="30"/>
        <v>2157307.4558823528</v>
      </c>
      <c r="L1025" s="277">
        <f t="shared" si="31"/>
        <v>130.05229418147775</v>
      </c>
    </row>
    <row r="1026" spans="1:12" x14ac:dyDescent="0.25">
      <c r="A1026" s="274" t="s">
        <v>606</v>
      </c>
      <c r="B1026" s="274" t="s">
        <v>588</v>
      </c>
      <c r="C1026" s="274" t="s">
        <v>589</v>
      </c>
      <c r="D1026" s="274" t="s">
        <v>590</v>
      </c>
      <c r="E1026" s="274">
        <v>2</v>
      </c>
      <c r="F1026" s="274">
        <v>1981</v>
      </c>
      <c r="G1026" s="277">
        <v>22355</v>
      </c>
      <c r="H1026" s="277">
        <v>780475.55</v>
      </c>
      <c r="I1026" s="277">
        <f>INDEX(HWI!$F$6:$I$131,MATCH(F1026,HWI!$A$6:$A$131,0),MATCH(D1026,HWI!$F$5:$I$5,0))</f>
        <v>4.0049261083743843</v>
      </c>
      <c r="J1026" s="277">
        <f t="shared" ref="J1026:J1089" si="32">I1026*H1026</f>
        <v>3125746.9071428576</v>
      </c>
      <c r="L1026" s="277">
        <f t="shared" ref="L1026:L1089" si="33">J1026/G1026</f>
        <v>139.82316739623607</v>
      </c>
    </row>
    <row r="1027" spans="1:12" x14ac:dyDescent="0.25">
      <c r="A1027" s="274" t="s">
        <v>606</v>
      </c>
      <c r="B1027" s="274" t="s">
        <v>588</v>
      </c>
      <c r="C1027" s="274" t="s">
        <v>589</v>
      </c>
      <c r="D1027" s="274" t="s">
        <v>590</v>
      </c>
      <c r="E1027" s="274">
        <v>2</v>
      </c>
      <c r="F1027" s="274">
        <v>1982</v>
      </c>
      <c r="G1027" s="277">
        <v>23107</v>
      </c>
      <c r="H1027" s="277">
        <v>573564.75</v>
      </c>
      <c r="I1027" s="277">
        <f>INDEX(HWI!$F$6:$I$131,MATCH(F1027,HWI!$A$6:$A$131,0),MATCH(D1027,HWI!$F$5:$I$5,0))</f>
        <v>3.7293577981651378</v>
      </c>
      <c r="J1027" s="277">
        <f t="shared" si="32"/>
        <v>2139028.1731651379</v>
      </c>
      <c r="L1027" s="277">
        <f t="shared" si="33"/>
        <v>92.570570526902571</v>
      </c>
    </row>
    <row r="1028" spans="1:12" x14ac:dyDescent="0.25">
      <c r="A1028" s="274" t="s">
        <v>606</v>
      </c>
      <c r="B1028" s="274" t="s">
        <v>588</v>
      </c>
      <c r="C1028" s="274" t="s">
        <v>589</v>
      </c>
      <c r="D1028" s="274" t="s">
        <v>590</v>
      </c>
      <c r="E1028" s="274">
        <v>2</v>
      </c>
      <c r="F1028" s="274">
        <v>1983</v>
      </c>
      <c r="G1028" s="277">
        <v>13569</v>
      </c>
      <c r="H1028" s="277">
        <v>337051.39</v>
      </c>
      <c r="I1028" s="277">
        <f>INDEX(HWI!$F$6:$I$131,MATCH(F1028,HWI!$A$6:$A$131,0),MATCH(D1028,HWI!$F$5:$I$5,0))</f>
        <v>3.5814977973568283</v>
      </c>
      <c r="J1028" s="277">
        <f t="shared" si="32"/>
        <v>1207148.8108810573</v>
      </c>
      <c r="L1028" s="277">
        <f t="shared" si="33"/>
        <v>88.963726942372858</v>
      </c>
    </row>
    <row r="1029" spans="1:12" x14ac:dyDescent="0.25">
      <c r="A1029" s="274" t="s">
        <v>606</v>
      </c>
      <c r="B1029" s="274" t="s">
        <v>588</v>
      </c>
      <c r="C1029" s="274" t="s">
        <v>589</v>
      </c>
      <c r="D1029" s="274" t="s">
        <v>590</v>
      </c>
      <c r="E1029" s="274">
        <v>2</v>
      </c>
      <c r="F1029" s="274">
        <v>1984</v>
      </c>
      <c r="G1029" s="277">
        <v>19139</v>
      </c>
      <c r="H1029" s="277">
        <v>408518.56</v>
      </c>
      <c r="I1029" s="277">
        <f>INDEX(HWI!$F$6:$I$131,MATCH(F1029,HWI!$A$6:$A$131,0),MATCH(D1029,HWI!$F$5:$I$5,0))</f>
        <v>3.4892703862660945</v>
      </c>
      <c r="J1029" s="277">
        <f t="shared" si="32"/>
        <v>1425431.7136480687</v>
      </c>
      <c r="L1029" s="277">
        <f t="shared" si="33"/>
        <v>74.477857445429166</v>
      </c>
    </row>
    <row r="1030" spans="1:12" x14ac:dyDescent="0.25">
      <c r="A1030" s="274" t="s">
        <v>606</v>
      </c>
      <c r="B1030" s="274" t="s">
        <v>588</v>
      </c>
      <c r="C1030" s="274" t="s">
        <v>589</v>
      </c>
      <c r="D1030" s="274" t="s">
        <v>590</v>
      </c>
      <c r="E1030" s="274">
        <v>2</v>
      </c>
      <c r="F1030" s="274">
        <v>1985</v>
      </c>
      <c r="G1030" s="277">
        <v>21309</v>
      </c>
      <c r="H1030" s="277">
        <v>650152.32999999996</v>
      </c>
      <c r="I1030" s="277">
        <f>INDEX(HWI!$F$6:$I$131,MATCH(F1030,HWI!$A$6:$A$131,0),MATCH(D1030,HWI!$F$5:$I$5,0))</f>
        <v>3.4303797468354431</v>
      </c>
      <c r="J1030" s="277">
        <f t="shared" si="32"/>
        <v>2230269.3851898732</v>
      </c>
      <c r="L1030" s="277">
        <f t="shared" si="33"/>
        <v>104.66325896052716</v>
      </c>
    </row>
    <row r="1031" spans="1:12" x14ac:dyDescent="0.25">
      <c r="A1031" s="274" t="s">
        <v>606</v>
      </c>
      <c r="B1031" s="274" t="s">
        <v>588</v>
      </c>
      <c r="C1031" s="274" t="s">
        <v>589</v>
      </c>
      <c r="D1031" s="274" t="s">
        <v>590</v>
      </c>
      <c r="E1031" s="274">
        <v>2</v>
      </c>
      <c r="F1031" s="274">
        <v>1986</v>
      </c>
      <c r="G1031" s="277">
        <v>20322</v>
      </c>
      <c r="H1031" s="277">
        <v>380437.71</v>
      </c>
      <c r="I1031" s="277">
        <f>INDEX(HWI!$F$6:$I$131,MATCH(F1031,HWI!$A$6:$A$131,0),MATCH(D1031,HWI!$F$5:$I$5,0))</f>
        <v>3.3734439834024896</v>
      </c>
      <c r="J1031" s="277">
        <f t="shared" si="32"/>
        <v>1283385.3038589212</v>
      </c>
      <c r="L1031" s="277">
        <f t="shared" si="33"/>
        <v>63.152509785401101</v>
      </c>
    </row>
    <row r="1032" spans="1:12" x14ac:dyDescent="0.25">
      <c r="A1032" s="274" t="s">
        <v>606</v>
      </c>
      <c r="B1032" s="274" t="s">
        <v>588</v>
      </c>
      <c r="C1032" s="274" t="s">
        <v>589</v>
      </c>
      <c r="D1032" s="274" t="s">
        <v>590</v>
      </c>
      <c r="E1032" s="274">
        <v>2</v>
      </c>
      <c r="F1032" s="274">
        <v>1987</v>
      </c>
      <c r="G1032" s="277">
        <v>16646</v>
      </c>
      <c r="H1032" s="277">
        <v>619683.51</v>
      </c>
      <c r="I1032" s="277">
        <f>INDEX(HWI!$F$6:$I$131,MATCH(F1032,HWI!$A$6:$A$131,0),MATCH(D1032,HWI!$F$5:$I$5,0))</f>
        <v>3.2914979757085021</v>
      </c>
      <c r="J1032" s="277">
        <f t="shared" si="32"/>
        <v>2039687.0187449392</v>
      </c>
      <c r="L1032" s="277">
        <f t="shared" si="33"/>
        <v>122.53316224588124</v>
      </c>
    </row>
    <row r="1033" spans="1:12" x14ac:dyDescent="0.25">
      <c r="A1033" s="274" t="s">
        <v>606</v>
      </c>
      <c r="B1033" s="274" t="s">
        <v>588</v>
      </c>
      <c r="C1033" s="274" t="s">
        <v>589</v>
      </c>
      <c r="D1033" s="274" t="s">
        <v>590</v>
      </c>
      <c r="E1033" s="274">
        <v>2</v>
      </c>
      <c r="F1033" s="274">
        <v>1988</v>
      </c>
      <c r="G1033" s="277">
        <v>16317.5</v>
      </c>
      <c r="H1033" s="277">
        <v>365628.21</v>
      </c>
      <c r="I1033" s="277">
        <f>INDEX(HWI!$F$6:$I$131,MATCH(F1033,HWI!$A$6:$A$131,0),MATCH(D1033,HWI!$F$5:$I$5,0))</f>
        <v>3.1119617224880383</v>
      </c>
      <c r="J1033" s="277">
        <f t="shared" si="32"/>
        <v>1137820.9941818183</v>
      </c>
      <c r="L1033" s="277">
        <f t="shared" si="33"/>
        <v>69.730105358162604</v>
      </c>
    </row>
    <row r="1034" spans="1:12" x14ac:dyDescent="0.25">
      <c r="A1034" s="274" t="s">
        <v>606</v>
      </c>
      <c r="B1034" s="274" t="s">
        <v>588</v>
      </c>
      <c r="C1034" s="274" t="s">
        <v>589</v>
      </c>
      <c r="D1034" s="274" t="s">
        <v>590</v>
      </c>
      <c r="E1034" s="274">
        <v>2</v>
      </c>
      <c r="F1034" s="274">
        <v>1989</v>
      </c>
      <c r="G1034" s="277">
        <v>22749</v>
      </c>
      <c r="H1034" s="277">
        <v>472501.42</v>
      </c>
      <c r="I1034" s="277">
        <f>INDEX(HWI!$F$6:$I$131,MATCH(F1034,HWI!$A$6:$A$131,0),MATCH(D1034,HWI!$F$5:$I$5,0))</f>
        <v>2.9035714285714285</v>
      </c>
      <c r="J1034" s="277">
        <f t="shared" si="32"/>
        <v>1371941.6230714284</v>
      </c>
      <c r="L1034" s="277">
        <f t="shared" si="33"/>
        <v>60.307777180158617</v>
      </c>
    </row>
    <row r="1035" spans="1:12" x14ac:dyDescent="0.25">
      <c r="A1035" s="274" t="s">
        <v>606</v>
      </c>
      <c r="B1035" s="274" t="s">
        <v>588</v>
      </c>
      <c r="C1035" s="274" t="s">
        <v>589</v>
      </c>
      <c r="D1035" s="274" t="s">
        <v>590</v>
      </c>
      <c r="E1035" s="274">
        <v>2</v>
      </c>
      <c r="F1035" s="274">
        <v>1990</v>
      </c>
      <c r="G1035" s="277">
        <v>18693</v>
      </c>
      <c r="H1035" s="277">
        <v>600861.51</v>
      </c>
      <c r="I1035" s="277">
        <f>INDEX(HWI!$F$6:$I$131,MATCH(F1035,HWI!$A$6:$A$131,0),MATCH(D1035,HWI!$F$5:$I$5,0))</f>
        <v>2.8155844155844156</v>
      </c>
      <c r="J1035" s="277">
        <f t="shared" si="32"/>
        <v>1691776.3034805194</v>
      </c>
      <c r="L1035" s="277">
        <f t="shared" si="33"/>
        <v>90.503199244664813</v>
      </c>
    </row>
    <row r="1036" spans="1:12" x14ac:dyDescent="0.25">
      <c r="A1036" s="274" t="s">
        <v>606</v>
      </c>
      <c r="B1036" s="274" t="s">
        <v>588</v>
      </c>
      <c r="C1036" s="274" t="s">
        <v>589</v>
      </c>
      <c r="D1036" s="274" t="s">
        <v>590</v>
      </c>
      <c r="E1036" s="274">
        <v>2</v>
      </c>
      <c r="F1036" s="274">
        <v>1991</v>
      </c>
      <c r="G1036" s="277">
        <v>20696</v>
      </c>
      <c r="H1036" s="277">
        <v>609142.01</v>
      </c>
      <c r="I1036" s="277">
        <f>INDEX(HWI!$F$6:$I$131,MATCH(F1036,HWI!$A$6:$A$131,0),MATCH(D1036,HWI!$F$5:$I$5,0))</f>
        <v>2.7373737373737375</v>
      </c>
      <c r="J1036" s="277">
        <f t="shared" si="32"/>
        <v>1667449.3405050505</v>
      </c>
      <c r="L1036" s="277">
        <f t="shared" si="33"/>
        <v>80.568677063444653</v>
      </c>
    </row>
    <row r="1037" spans="1:12" x14ac:dyDescent="0.25">
      <c r="A1037" s="274" t="s">
        <v>606</v>
      </c>
      <c r="B1037" s="274" t="s">
        <v>588</v>
      </c>
      <c r="C1037" s="274" t="s">
        <v>589</v>
      </c>
      <c r="D1037" s="274" t="s">
        <v>590</v>
      </c>
      <c r="E1037" s="274">
        <v>2</v>
      </c>
      <c r="F1037" s="274">
        <v>1992</v>
      </c>
      <c r="G1037" s="277">
        <v>22465</v>
      </c>
      <c r="H1037" s="277">
        <v>804666.25</v>
      </c>
      <c r="I1037" s="277">
        <f>INDEX(HWI!$F$6:$I$131,MATCH(F1037,HWI!$A$6:$A$131,0),MATCH(D1037,HWI!$F$5:$I$5,0))</f>
        <v>2.6942833471416736</v>
      </c>
      <c r="J1037" s="277">
        <f t="shared" si="32"/>
        <v>2167998.8773819385</v>
      </c>
      <c r="L1037" s="277">
        <f t="shared" si="33"/>
        <v>96.50562552334469</v>
      </c>
    </row>
    <row r="1038" spans="1:12" x14ac:dyDescent="0.25">
      <c r="A1038" s="274" t="s">
        <v>606</v>
      </c>
      <c r="B1038" s="274" t="s">
        <v>588</v>
      </c>
      <c r="C1038" s="274" t="s">
        <v>589</v>
      </c>
      <c r="D1038" s="274" t="s">
        <v>590</v>
      </c>
      <c r="E1038" s="274">
        <v>2</v>
      </c>
      <c r="F1038" s="274">
        <v>1993</v>
      </c>
      <c r="G1038" s="277">
        <v>24409</v>
      </c>
      <c r="H1038" s="277">
        <v>610323.29</v>
      </c>
      <c r="I1038" s="277">
        <f>INDEX(HWI!$F$6:$I$131,MATCH(F1038,HWI!$A$6:$A$131,0),MATCH(D1038,HWI!$F$5:$I$5,0))</f>
        <v>2.6225806451612903</v>
      </c>
      <c r="J1038" s="277">
        <f t="shared" si="32"/>
        <v>1600622.0476451614</v>
      </c>
      <c r="L1038" s="277">
        <f t="shared" si="33"/>
        <v>65.575076719454358</v>
      </c>
    </row>
    <row r="1039" spans="1:12" x14ac:dyDescent="0.25">
      <c r="A1039" s="274" t="s">
        <v>606</v>
      </c>
      <c r="B1039" s="274" t="s">
        <v>588</v>
      </c>
      <c r="C1039" s="274" t="s">
        <v>589</v>
      </c>
      <c r="D1039" s="274" t="s">
        <v>590</v>
      </c>
      <c r="E1039" s="274">
        <v>2</v>
      </c>
      <c r="F1039" s="274">
        <v>1994</v>
      </c>
      <c r="G1039" s="277">
        <v>26764.11</v>
      </c>
      <c r="H1039" s="277">
        <v>662775.91</v>
      </c>
      <c r="I1039" s="277">
        <f>INDEX(HWI!$F$6:$I$131,MATCH(F1039,HWI!$A$6:$A$131,0),MATCH(D1039,HWI!$F$5:$I$5,0))</f>
        <v>2.5768621236133122</v>
      </c>
      <c r="J1039" s="277">
        <f t="shared" si="32"/>
        <v>1707882.1389223456</v>
      </c>
      <c r="L1039" s="277">
        <f t="shared" si="33"/>
        <v>63.812401717163226</v>
      </c>
    </row>
    <row r="1040" spans="1:12" x14ac:dyDescent="0.25">
      <c r="A1040" s="274" t="s">
        <v>606</v>
      </c>
      <c r="B1040" s="274" t="s">
        <v>588</v>
      </c>
      <c r="C1040" s="274" t="s">
        <v>589</v>
      </c>
      <c r="D1040" s="274" t="s">
        <v>590</v>
      </c>
      <c r="E1040" s="274">
        <v>2</v>
      </c>
      <c r="F1040" s="274">
        <v>1995</v>
      </c>
      <c r="G1040" s="277">
        <v>20140</v>
      </c>
      <c r="H1040" s="277">
        <v>605576.23</v>
      </c>
      <c r="I1040" s="277">
        <f>INDEX(HWI!$F$6:$I$131,MATCH(F1040,HWI!$A$6:$A$131,0),MATCH(D1040,HWI!$F$5:$I$5,0))</f>
        <v>2.5248447204968945</v>
      </c>
      <c r="J1040" s="277">
        <f t="shared" si="32"/>
        <v>1528985.947173913</v>
      </c>
      <c r="L1040" s="277">
        <f t="shared" si="33"/>
        <v>75.917872252925179</v>
      </c>
    </row>
    <row r="1041" spans="1:12" x14ac:dyDescent="0.25">
      <c r="A1041" s="274" t="s">
        <v>606</v>
      </c>
      <c r="B1041" s="274" t="s">
        <v>588</v>
      </c>
      <c r="C1041" s="274" t="s">
        <v>589</v>
      </c>
      <c r="D1041" s="274" t="s">
        <v>590</v>
      </c>
      <c r="E1041" s="274">
        <v>2</v>
      </c>
      <c r="F1041" s="274">
        <v>1996</v>
      </c>
      <c r="G1041" s="277">
        <v>20974</v>
      </c>
      <c r="H1041" s="277">
        <v>462369.36</v>
      </c>
      <c r="I1041" s="277">
        <f>INDEX(HWI!$F$6:$I$131,MATCH(F1041,HWI!$A$6:$A$131,0),MATCH(D1041,HWI!$F$5:$I$5,0))</f>
        <v>2.4673748103186646</v>
      </c>
      <c r="J1041" s="277">
        <f t="shared" si="32"/>
        <v>1140838.5119271623</v>
      </c>
      <c r="L1041" s="277">
        <f t="shared" si="33"/>
        <v>54.392987123446282</v>
      </c>
    </row>
    <row r="1042" spans="1:12" x14ac:dyDescent="0.25">
      <c r="A1042" s="274" t="s">
        <v>606</v>
      </c>
      <c r="B1042" s="274" t="s">
        <v>588</v>
      </c>
      <c r="C1042" s="274" t="s">
        <v>589</v>
      </c>
      <c r="D1042" s="274" t="s">
        <v>590</v>
      </c>
      <c r="E1042" s="274">
        <v>2</v>
      </c>
      <c r="F1042" s="274">
        <v>1997</v>
      </c>
      <c r="G1042" s="277">
        <v>23312</v>
      </c>
      <c r="H1042" s="277">
        <v>674438.68</v>
      </c>
      <c r="I1042" s="277">
        <f>INDEX(HWI!$F$6:$I$131,MATCH(F1042,HWI!$A$6:$A$131,0),MATCH(D1042,HWI!$F$5:$I$5,0))</f>
        <v>2.4124629080118694</v>
      </c>
      <c r="J1042" s="277">
        <f t="shared" si="32"/>
        <v>1627058.2992284866</v>
      </c>
      <c r="L1042" s="277">
        <f t="shared" si="33"/>
        <v>69.794882430871937</v>
      </c>
    </row>
    <row r="1043" spans="1:12" x14ac:dyDescent="0.25">
      <c r="A1043" s="274" t="s">
        <v>606</v>
      </c>
      <c r="B1043" s="274" t="s">
        <v>588</v>
      </c>
      <c r="C1043" s="274" t="s">
        <v>589</v>
      </c>
      <c r="D1043" s="274" t="s">
        <v>590</v>
      </c>
      <c r="E1043" s="274">
        <v>2</v>
      </c>
      <c r="F1043" s="274">
        <v>1998</v>
      </c>
      <c r="G1043" s="277">
        <v>12023</v>
      </c>
      <c r="H1043" s="277">
        <v>329495.34000000003</v>
      </c>
      <c r="I1043" s="277">
        <f>INDEX(HWI!$F$6:$I$131,MATCH(F1043,HWI!$A$6:$A$131,0),MATCH(D1043,HWI!$F$5:$I$5,0))</f>
        <v>2.3650909090909091</v>
      </c>
      <c r="J1043" s="277">
        <f t="shared" si="32"/>
        <v>779286.4332218183</v>
      </c>
      <c r="L1043" s="277">
        <f t="shared" si="33"/>
        <v>64.816304850854053</v>
      </c>
    </row>
    <row r="1044" spans="1:12" x14ac:dyDescent="0.25">
      <c r="A1044" s="274" t="s">
        <v>606</v>
      </c>
      <c r="B1044" s="274" t="s">
        <v>588</v>
      </c>
      <c r="C1044" s="274" t="s">
        <v>589</v>
      </c>
      <c r="D1044" s="274" t="s">
        <v>590</v>
      </c>
      <c r="E1044" s="274">
        <v>2</v>
      </c>
      <c r="F1044" s="274">
        <v>1999</v>
      </c>
      <c r="G1044" s="277">
        <v>19160</v>
      </c>
      <c r="H1044" s="277">
        <v>488058.07</v>
      </c>
      <c r="I1044" s="277">
        <f>INDEX(HWI!$F$6:$I$131,MATCH(F1044,HWI!$A$6:$A$131,0),MATCH(D1044,HWI!$F$5:$I$5,0))</f>
        <v>2.3195435092724681</v>
      </c>
      <c r="J1044" s="277">
        <f t="shared" si="32"/>
        <v>1132071.9284165478</v>
      </c>
      <c r="L1044" s="277">
        <f t="shared" si="33"/>
        <v>59.085173716938819</v>
      </c>
    </row>
    <row r="1045" spans="1:12" x14ac:dyDescent="0.25">
      <c r="A1045" s="274" t="s">
        <v>606</v>
      </c>
      <c r="B1045" s="274" t="s">
        <v>588</v>
      </c>
      <c r="C1045" s="274" t="s">
        <v>589</v>
      </c>
      <c r="D1045" s="274" t="s">
        <v>590</v>
      </c>
      <c r="E1045" s="274">
        <v>2</v>
      </c>
      <c r="F1045" s="274">
        <v>2000</v>
      </c>
      <c r="G1045" s="277">
        <v>18825</v>
      </c>
      <c r="H1045" s="277">
        <v>531051.80000000005</v>
      </c>
      <c r="I1045" s="277">
        <f>INDEX(HWI!$F$6:$I$131,MATCH(F1045,HWI!$A$6:$A$131,0),MATCH(D1045,HWI!$F$5:$I$5,0))</f>
        <v>2.2709497206703912</v>
      </c>
      <c r="J1045" s="277">
        <f t="shared" si="32"/>
        <v>1205991.9368715086</v>
      </c>
      <c r="L1045" s="277">
        <f t="shared" si="33"/>
        <v>64.063316699681735</v>
      </c>
    </row>
    <row r="1046" spans="1:12" x14ac:dyDescent="0.25">
      <c r="A1046" s="274" t="s">
        <v>606</v>
      </c>
      <c r="B1046" s="274" t="s">
        <v>588</v>
      </c>
      <c r="C1046" s="274" t="s">
        <v>589</v>
      </c>
      <c r="D1046" s="274" t="s">
        <v>590</v>
      </c>
      <c r="E1046" s="274">
        <v>2</v>
      </c>
      <c r="F1046" s="274">
        <v>2001</v>
      </c>
      <c r="G1046" s="277">
        <v>16927</v>
      </c>
      <c r="H1046" s="277">
        <v>558370.49</v>
      </c>
      <c r="I1046" s="277">
        <f>INDEX(HWI!$F$6:$I$131,MATCH(F1046,HWI!$A$6:$A$131,0),MATCH(D1046,HWI!$F$5:$I$5,0))</f>
        <v>2.2167689161554192</v>
      </c>
      <c r="J1046" s="277">
        <f t="shared" si="32"/>
        <v>1237778.3459304704</v>
      </c>
      <c r="L1046" s="277">
        <f t="shared" si="33"/>
        <v>73.124496126334876</v>
      </c>
    </row>
    <row r="1047" spans="1:12" x14ac:dyDescent="0.25">
      <c r="A1047" s="274" t="s">
        <v>606</v>
      </c>
      <c r="B1047" s="274" t="s">
        <v>588</v>
      </c>
      <c r="C1047" s="274" t="s">
        <v>589</v>
      </c>
      <c r="D1047" s="274" t="s">
        <v>590</v>
      </c>
      <c r="E1047" s="274">
        <v>2</v>
      </c>
      <c r="F1047" s="274">
        <v>2002</v>
      </c>
      <c r="G1047" s="277">
        <v>15090</v>
      </c>
      <c r="H1047" s="277">
        <v>501095.75</v>
      </c>
      <c r="I1047" s="277">
        <f>INDEX(HWI!$F$6:$I$131,MATCH(F1047,HWI!$A$6:$A$131,0),MATCH(D1047,HWI!$F$5:$I$5,0))</f>
        <v>2.1723446893787575</v>
      </c>
      <c r="J1047" s="277">
        <f t="shared" si="32"/>
        <v>1088552.6913827655</v>
      </c>
      <c r="L1047" s="277">
        <f t="shared" si="33"/>
        <v>72.137355293755178</v>
      </c>
    </row>
    <row r="1048" spans="1:12" x14ac:dyDescent="0.25">
      <c r="A1048" s="274" t="s">
        <v>606</v>
      </c>
      <c r="B1048" s="274" t="s">
        <v>588</v>
      </c>
      <c r="C1048" s="274" t="s">
        <v>589</v>
      </c>
      <c r="D1048" s="274" t="s">
        <v>590</v>
      </c>
      <c r="E1048" s="274">
        <v>2</v>
      </c>
      <c r="F1048" s="274">
        <v>2003</v>
      </c>
      <c r="G1048" s="277">
        <v>14408</v>
      </c>
      <c r="H1048" s="277">
        <v>611803.61</v>
      </c>
      <c r="I1048" s="277">
        <f>INDEX(HWI!$F$6:$I$131,MATCH(F1048,HWI!$A$6:$A$131,0),MATCH(D1048,HWI!$F$5:$I$5,0))</f>
        <v>2.1352593565331581</v>
      </c>
      <c r="J1048" s="277">
        <f t="shared" si="32"/>
        <v>1306359.3826132631</v>
      </c>
      <c r="L1048" s="277">
        <f t="shared" si="33"/>
        <v>90.669029887094879</v>
      </c>
    </row>
    <row r="1049" spans="1:12" x14ac:dyDescent="0.25">
      <c r="A1049" s="274" t="s">
        <v>606</v>
      </c>
      <c r="B1049" s="274" t="s">
        <v>588</v>
      </c>
      <c r="C1049" s="274" t="s">
        <v>589</v>
      </c>
      <c r="D1049" s="274" t="s">
        <v>590</v>
      </c>
      <c r="E1049" s="274">
        <v>2</v>
      </c>
      <c r="F1049" s="274">
        <v>2004</v>
      </c>
      <c r="G1049" s="277">
        <v>21377.41</v>
      </c>
      <c r="H1049" s="277">
        <v>896264.76</v>
      </c>
      <c r="I1049" s="277">
        <f>INDEX(HWI!$F$6:$I$131,MATCH(F1049,HWI!$A$6:$A$131,0),MATCH(D1049,HWI!$F$5:$I$5,0))</f>
        <v>2.0478589420654911</v>
      </c>
      <c r="J1049" s="277">
        <f t="shared" si="32"/>
        <v>1835423.8032241813</v>
      </c>
      <c r="L1049" s="277">
        <f t="shared" si="33"/>
        <v>85.858099892558613</v>
      </c>
    </row>
    <row r="1050" spans="1:12" x14ac:dyDescent="0.25">
      <c r="A1050" s="274" t="s">
        <v>606</v>
      </c>
      <c r="B1050" s="274" t="s">
        <v>588</v>
      </c>
      <c r="C1050" s="274" t="s">
        <v>589</v>
      </c>
      <c r="D1050" s="274" t="s">
        <v>590</v>
      </c>
      <c r="E1050" s="274">
        <v>2</v>
      </c>
      <c r="F1050" s="274">
        <v>2005</v>
      </c>
      <c r="G1050" s="277">
        <v>20442</v>
      </c>
      <c r="H1050" s="277">
        <v>917705.97</v>
      </c>
      <c r="I1050" s="277">
        <f>INDEX(HWI!$F$6:$I$131,MATCH(F1050,HWI!$A$6:$A$131,0),MATCH(D1050,HWI!$F$5:$I$5,0))</f>
        <v>1.9288256227758007</v>
      </c>
      <c r="J1050" s="277">
        <f t="shared" si="32"/>
        <v>1770094.7891103202</v>
      </c>
      <c r="L1050" s="277">
        <f t="shared" si="33"/>
        <v>86.591076661301244</v>
      </c>
    </row>
    <row r="1051" spans="1:12" x14ac:dyDescent="0.25">
      <c r="A1051" s="274" t="s">
        <v>606</v>
      </c>
      <c r="B1051" s="274" t="s">
        <v>588</v>
      </c>
      <c r="C1051" s="274" t="s">
        <v>589</v>
      </c>
      <c r="D1051" s="274" t="s">
        <v>590</v>
      </c>
      <c r="E1051" s="274">
        <v>2</v>
      </c>
      <c r="F1051" s="274">
        <v>2006</v>
      </c>
      <c r="G1051" s="277">
        <v>16883</v>
      </c>
      <c r="H1051" s="277">
        <v>854486.77</v>
      </c>
      <c r="I1051" s="277">
        <f>INDEX(HWI!$F$6:$I$131,MATCH(F1051,HWI!$A$6:$A$131,0),MATCH(D1051,HWI!$F$5:$I$5,0))</f>
        <v>1.8341793570219966</v>
      </c>
      <c r="J1051" s="277">
        <f t="shared" si="32"/>
        <v>1567281.9943824029</v>
      </c>
      <c r="L1051" s="277">
        <f t="shared" si="33"/>
        <v>92.831960811609477</v>
      </c>
    </row>
    <row r="1052" spans="1:12" x14ac:dyDescent="0.25">
      <c r="A1052" s="274" t="s">
        <v>606</v>
      </c>
      <c r="B1052" s="274" t="s">
        <v>588</v>
      </c>
      <c r="C1052" s="274" t="s">
        <v>589</v>
      </c>
      <c r="D1052" s="274" t="s">
        <v>590</v>
      </c>
      <c r="E1052" s="274">
        <v>2</v>
      </c>
      <c r="F1052" s="274">
        <v>2007</v>
      </c>
      <c r="G1052" s="277">
        <v>9526</v>
      </c>
      <c r="H1052" s="277">
        <v>446123.64</v>
      </c>
      <c r="I1052" s="277">
        <f>INDEX(HWI!$F$6:$I$131,MATCH(F1052,HWI!$A$6:$A$131,0),MATCH(D1052,HWI!$F$5:$I$5,0))</f>
        <v>1.7398645022217842</v>
      </c>
      <c r="J1052" s="277">
        <f t="shared" si="32"/>
        <v>776194.68483797053</v>
      </c>
      <c r="L1052" s="277">
        <f t="shared" si="33"/>
        <v>81.481701116730065</v>
      </c>
    </row>
    <row r="1053" spans="1:12" x14ac:dyDescent="0.25">
      <c r="A1053" s="274" t="s">
        <v>606</v>
      </c>
      <c r="B1053" s="274" t="s">
        <v>588</v>
      </c>
      <c r="C1053" s="274" t="s">
        <v>589</v>
      </c>
      <c r="D1053" s="274" t="s">
        <v>590</v>
      </c>
      <c r="E1053" s="274">
        <v>2</v>
      </c>
      <c r="F1053" s="274">
        <v>2008</v>
      </c>
      <c r="G1053" s="277">
        <v>13459</v>
      </c>
      <c r="H1053" s="277">
        <v>561697.96</v>
      </c>
      <c r="I1053" s="277">
        <f>INDEX(HWI!$F$6:$I$131,MATCH(F1053,HWI!$A$6:$A$131,0),MATCH(D1053,HWI!$F$5:$I$5,0))</f>
        <v>1.65412004069176</v>
      </c>
      <c r="J1053" s="277">
        <f t="shared" si="32"/>
        <v>929115.85245167848</v>
      </c>
      <c r="L1053" s="277">
        <f t="shared" si="33"/>
        <v>69.033052414865779</v>
      </c>
    </row>
    <row r="1054" spans="1:12" x14ac:dyDescent="0.25">
      <c r="A1054" s="274" t="s">
        <v>606</v>
      </c>
      <c r="B1054" s="274" t="s">
        <v>588</v>
      </c>
      <c r="C1054" s="274" t="s">
        <v>589</v>
      </c>
      <c r="D1054" s="274" t="s">
        <v>590</v>
      </c>
      <c r="E1054" s="274">
        <v>2</v>
      </c>
      <c r="F1054" s="274">
        <v>2009</v>
      </c>
      <c r="G1054" s="277">
        <v>10996</v>
      </c>
      <c r="H1054" s="277">
        <v>620779.32000000007</v>
      </c>
      <c r="I1054" s="277">
        <f>INDEX(HWI!$F$6:$I$131,MATCH(F1054,HWI!$A$6:$A$131,0),MATCH(D1054,HWI!$F$5:$I$5,0))</f>
        <v>1.587890625</v>
      </c>
      <c r="J1054" s="277">
        <f t="shared" si="32"/>
        <v>985729.66242187505</v>
      </c>
      <c r="L1054" s="277">
        <f t="shared" si="33"/>
        <v>89.644385451243636</v>
      </c>
    </row>
    <row r="1055" spans="1:12" x14ac:dyDescent="0.25">
      <c r="A1055" s="274" t="s">
        <v>606</v>
      </c>
      <c r="B1055" s="274" t="s">
        <v>588</v>
      </c>
      <c r="C1055" s="274" t="s">
        <v>589</v>
      </c>
      <c r="D1055" s="274" t="s">
        <v>590</v>
      </c>
      <c r="E1055" s="274">
        <v>2</v>
      </c>
      <c r="F1055" s="274">
        <v>2010</v>
      </c>
      <c r="G1055" s="277">
        <v>11772</v>
      </c>
      <c r="H1055" s="277">
        <v>698511.76</v>
      </c>
      <c r="I1055" s="277">
        <f>INDEX(HWI!$F$6:$I$131,MATCH(F1055,HWI!$A$6:$A$131,0),MATCH(D1055,HWI!$F$5:$I$5,0))</f>
        <v>1.6106983655274889</v>
      </c>
      <c r="J1055" s="277">
        <f t="shared" si="32"/>
        <v>1125091.7501337295</v>
      </c>
      <c r="L1055" s="277">
        <f t="shared" si="33"/>
        <v>95.573543164604956</v>
      </c>
    </row>
    <row r="1056" spans="1:12" x14ac:dyDescent="0.25">
      <c r="A1056" s="274" t="s">
        <v>606</v>
      </c>
      <c r="B1056" s="274" t="s">
        <v>588</v>
      </c>
      <c r="C1056" s="274" t="s">
        <v>589</v>
      </c>
      <c r="D1056" s="274" t="s">
        <v>590</v>
      </c>
      <c r="E1056" s="274">
        <v>2</v>
      </c>
      <c r="F1056" s="274">
        <v>2011</v>
      </c>
      <c r="G1056" s="277">
        <v>11011</v>
      </c>
      <c r="H1056" s="277">
        <v>1047065.97</v>
      </c>
      <c r="I1056" s="277">
        <f>INDEX(HWI!$F$6:$I$131,MATCH(F1056,HWI!$A$6:$A$131,0),MATCH(D1056,HWI!$F$5:$I$5,0))</f>
        <v>1.5582175371346429</v>
      </c>
      <c r="J1056" s="277">
        <f t="shared" si="32"/>
        <v>1631556.5569908959</v>
      </c>
      <c r="L1056" s="277">
        <f t="shared" si="33"/>
        <v>148.17514821459412</v>
      </c>
    </row>
    <row r="1057" spans="1:12" x14ac:dyDescent="0.25">
      <c r="A1057" s="274" t="s">
        <v>606</v>
      </c>
      <c r="B1057" s="274" t="s">
        <v>588</v>
      </c>
      <c r="C1057" s="274" t="s">
        <v>589</v>
      </c>
      <c r="D1057" s="274" t="s">
        <v>590</v>
      </c>
      <c r="E1057" s="274">
        <v>2</v>
      </c>
      <c r="F1057" s="274">
        <v>2012</v>
      </c>
      <c r="G1057" s="277">
        <v>11530</v>
      </c>
      <c r="H1057" s="277">
        <v>934812.58000000007</v>
      </c>
      <c r="I1057" s="277">
        <f>INDEX(HWI!$F$6:$I$131,MATCH(F1057,HWI!$A$6:$A$131,0),MATCH(D1057,HWI!$F$5:$I$5,0))</f>
        <v>1.5027726432532347</v>
      </c>
      <c r="J1057" s="277">
        <f t="shared" si="32"/>
        <v>1404810.771792976</v>
      </c>
      <c r="L1057" s="277">
        <f t="shared" si="33"/>
        <v>121.83961594041422</v>
      </c>
    </row>
    <row r="1058" spans="1:12" x14ac:dyDescent="0.25">
      <c r="A1058" s="274" t="s">
        <v>606</v>
      </c>
      <c r="B1058" s="274" t="s">
        <v>588</v>
      </c>
      <c r="C1058" s="274" t="s">
        <v>589</v>
      </c>
      <c r="D1058" s="274" t="s">
        <v>590</v>
      </c>
      <c r="E1058" s="274">
        <v>2</v>
      </c>
      <c r="F1058" s="274">
        <v>2013</v>
      </c>
      <c r="G1058" s="277">
        <v>5303</v>
      </c>
      <c r="H1058" s="277">
        <v>523875.77</v>
      </c>
      <c r="I1058" s="277">
        <f>INDEX(HWI!$F$6:$I$131,MATCH(F1058,HWI!$A$6:$A$131,0),MATCH(D1058,HWI!$F$5:$I$5,0))</f>
        <v>1.4931129476584022</v>
      </c>
      <c r="J1058" s="277">
        <f t="shared" si="32"/>
        <v>782205.69515151519</v>
      </c>
      <c r="L1058" s="277">
        <f t="shared" si="33"/>
        <v>147.50248824278998</v>
      </c>
    </row>
    <row r="1059" spans="1:12" x14ac:dyDescent="0.25">
      <c r="A1059" s="274" t="s">
        <v>606</v>
      </c>
      <c r="B1059" s="274" t="s">
        <v>588</v>
      </c>
      <c r="C1059" s="274" t="s">
        <v>589</v>
      </c>
      <c r="D1059" s="274" t="s">
        <v>590</v>
      </c>
      <c r="E1059" s="274">
        <v>2</v>
      </c>
      <c r="F1059" s="274">
        <v>2014</v>
      </c>
      <c r="G1059" s="277">
        <v>13457</v>
      </c>
      <c r="H1059" s="277">
        <v>1439393.68</v>
      </c>
      <c r="I1059" s="277">
        <f>INDEX(HWI!$F$6:$I$131,MATCH(F1059,HWI!$A$6:$A$131,0),MATCH(D1059,HWI!$F$5:$I$5,0))</f>
        <v>1.4768392370572208</v>
      </c>
      <c r="J1059" s="277">
        <f t="shared" si="32"/>
        <v>2125753.0641961852</v>
      </c>
      <c r="L1059" s="277">
        <f t="shared" si="33"/>
        <v>157.96634199273132</v>
      </c>
    </row>
    <row r="1060" spans="1:12" x14ac:dyDescent="0.25">
      <c r="A1060" s="274" t="s">
        <v>606</v>
      </c>
      <c r="B1060" s="274" t="s">
        <v>588</v>
      </c>
      <c r="C1060" s="274" t="s">
        <v>589</v>
      </c>
      <c r="D1060" s="274" t="s">
        <v>590</v>
      </c>
      <c r="E1060" s="274">
        <v>2</v>
      </c>
      <c r="F1060" s="274">
        <v>2015</v>
      </c>
      <c r="G1060" s="277">
        <v>8226.15</v>
      </c>
      <c r="H1060" s="277">
        <v>621074.65</v>
      </c>
      <c r="I1060" s="277">
        <f>INDEX(HWI!$F$6:$I$131,MATCH(F1060,HWI!$A$6:$A$131,0),MATCH(D1060,HWI!$F$5:$I$5,0))</f>
        <v>1.4550335570469799</v>
      </c>
      <c r="J1060" s="277">
        <f t="shared" si="32"/>
        <v>903684.45718120807</v>
      </c>
      <c r="L1060" s="277">
        <f t="shared" si="33"/>
        <v>109.85509104273665</v>
      </c>
    </row>
    <row r="1061" spans="1:12" x14ac:dyDescent="0.25">
      <c r="A1061" s="274" t="s">
        <v>606</v>
      </c>
      <c r="B1061" s="274" t="s">
        <v>588</v>
      </c>
      <c r="C1061" s="274" t="s">
        <v>589</v>
      </c>
      <c r="D1061" s="274" t="s">
        <v>590</v>
      </c>
      <c r="E1061" s="274">
        <v>2</v>
      </c>
      <c r="F1061" s="274">
        <v>2016</v>
      </c>
      <c r="G1061" s="277">
        <v>7882</v>
      </c>
      <c r="H1061" s="277">
        <v>1234236.52</v>
      </c>
      <c r="I1061" s="277">
        <f>INDEX(HWI!$F$6:$I$131,MATCH(F1061,HWI!$A$6:$A$131,0),MATCH(D1061,HWI!$F$5:$I$5,0))</f>
        <v>1.4351279788172993</v>
      </c>
      <c r="J1061" s="277">
        <f t="shared" si="32"/>
        <v>1771287.3623300972</v>
      </c>
      <c r="L1061" s="277">
        <f t="shared" si="33"/>
        <v>224.72562323396312</v>
      </c>
    </row>
    <row r="1062" spans="1:12" x14ac:dyDescent="0.25">
      <c r="A1062" s="274" t="s">
        <v>606</v>
      </c>
      <c r="B1062" s="274" t="s">
        <v>588</v>
      </c>
      <c r="C1062" s="274" t="s">
        <v>589</v>
      </c>
      <c r="D1062" s="274" t="s">
        <v>590</v>
      </c>
      <c r="E1062" s="274">
        <v>2</v>
      </c>
      <c r="F1062" s="274">
        <v>2017</v>
      </c>
      <c r="G1062" s="277">
        <v>10929</v>
      </c>
      <c r="H1062" s="277">
        <v>731045.35</v>
      </c>
      <c r="I1062" s="277">
        <f>INDEX(HWI!$F$6:$I$131,MATCH(F1062,HWI!$A$6:$A$131,0),MATCH(D1062,HWI!$F$5:$I$5,0))</f>
        <v>1.4145280556763811</v>
      </c>
      <c r="J1062" s="277">
        <f t="shared" si="32"/>
        <v>1034084.1575467595</v>
      </c>
      <c r="L1062" s="277">
        <f t="shared" si="33"/>
        <v>94.618369251236118</v>
      </c>
    </row>
    <row r="1063" spans="1:12" x14ac:dyDescent="0.25">
      <c r="A1063" s="274" t="s">
        <v>606</v>
      </c>
      <c r="B1063" s="274" t="s">
        <v>588</v>
      </c>
      <c r="C1063" s="274" t="s">
        <v>589</v>
      </c>
      <c r="D1063" s="274" t="s">
        <v>590</v>
      </c>
      <c r="E1063" s="274">
        <v>2</v>
      </c>
      <c r="F1063" s="274">
        <v>2018</v>
      </c>
      <c r="G1063" s="277">
        <v>31292</v>
      </c>
      <c r="H1063" s="277">
        <v>2402516.56</v>
      </c>
      <c r="I1063" s="277">
        <f>INDEX(HWI!$F$6:$I$131,MATCH(F1063,HWI!$A$6:$A$131,0),MATCH(D1063,HWI!$F$5:$I$5,0))</f>
        <v>1.3921232876712328</v>
      </c>
      <c r="J1063" s="277">
        <f t="shared" si="32"/>
        <v>3344599.2521917806</v>
      </c>
      <c r="L1063" s="277">
        <f t="shared" si="33"/>
        <v>106.88352461305703</v>
      </c>
    </row>
    <row r="1064" spans="1:12" x14ac:dyDescent="0.25">
      <c r="A1064" s="274" t="s">
        <v>606</v>
      </c>
      <c r="B1064" s="274" t="s">
        <v>588</v>
      </c>
      <c r="C1064" s="274" t="s">
        <v>589</v>
      </c>
      <c r="D1064" s="274" t="s">
        <v>590</v>
      </c>
      <c r="E1064" s="274">
        <v>2</v>
      </c>
      <c r="F1064" s="274">
        <v>2019</v>
      </c>
      <c r="G1064" s="277">
        <v>11430</v>
      </c>
      <c r="H1064" s="277">
        <v>1968205.26</v>
      </c>
      <c r="I1064" s="277">
        <f>INDEX(HWI!$F$6:$I$131,MATCH(F1064,HWI!$A$6:$A$131,0),MATCH(D1064,HWI!$F$5:$I$5,0))</f>
        <v>1.3488179178763999</v>
      </c>
      <c r="J1064" s="277">
        <f t="shared" si="32"/>
        <v>2654750.5207465785</v>
      </c>
      <c r="L1064" s="277">
        <f t="shared" si="33"/>
        <v>232.26163786059305</v>
      </c>
    </row>
    <row r="1065" spans="1:12" x14ac:dyDescent="0.25">
      <c r="A1065" s="274" t="s">
        <v>606</v>
      </c>
      <c r="B1065" s="274" t="s">
        <v>588</v>
      </c>
      <c r="C1065" s="274" t="s">
        <v>589</v>
      </c>
      <c r="D1065" s="274" t="s">
        <v>590</v>
      </c>
      <c r="E1065" s="274">
        <v>2</v>
      </c>
      <c r="F1065" s="274">
        <v>2020</v>
      </c>
      <c r="G1065" s="277">
        <v>10549.6</v>
      </c>
      <c r="H1065" s="277">
        <v>1104618.92</v>
      </c>
      <c r="I1065" s="277">
        <f>INDEX(HWI!$F$6:$I$131,MATCH(F1065,HWI!$A$6:$A$131,0),MATCH(D1065,HWI!$F$5:$I$5,0))</f>
        <v>1.3102336825141014</v>
      </c>
      <c r="J1065" s="277">
        <f t="shared" si="32"/>
        <v>1447308.9153263494</v>
      </c>
      <c r="L1065" s="277">
        <f t="shared" si="33"/>
        <v>137.19088072783322</v>
      </c>
    </row>
    <row r="1066" spans="1:12" x14ac:dyDescent="0.25">
      <c r="A1066" s="274" t="s">
        <v>606</v>
      </c>
      <c r="B1066" s="274" t="s">
        <v>588</v>
      </c>
      <c r="C1066" s="274" t="s">
        <v>589</v>
      </c>
      <c r="D1066" s="274" t="s">
        <v>590</v>
      </c>
      <c r="E1066" s="274">
        <v>2</v>
      </c>
      <c r="F1066" s="274">
        <v>2021</v>
      </c>
      <c r="G1066" s="277">
        <v>11937</v>
      </c>
      <c r="H1066" s="277">
        <v>2461569.5599999996</v>
      </c>
      <c r="I1066" s="277">
        <f>INDEX(HWI!$F$6:$I$131,MATCH(F1066,HWI!$A$6:$A$131,0),MATCH(D1066,HWI!$F$5:$I$5,0))</f>
        <v>1.2445464982778416</v>
      </c>
      <c r="J1066" s="277">
        <f t="shared" si="32"/>
        <v>3063537.7761653266</v>
      </c>
      <c r="L1066" s="277">
        <f t="shared" si="33"/>
        <v>256.64218615777219</v>
      </c>
    </row>
    <row r="1067" spans="1:12" x14ac:dyDescent="0.25">
      <c r="A1067" s="274" t="s">
        <v>606</v>
      </c>
      <c r="B1067" s="274" t="s">
        <v>588</v>
      </c>
      <c r="C1067" s="274" t="s">
        <v>589</v>
      </c>
      <c r="D1067" s="274" t="s">
        <v>590</v>
      </c>
      <c r="E1067" s="274">
        <v>2</v>
      </c>
      <c r="F1067" s="274">
        <v>2022</v>
      </c>
      <c r="G1067" s="277">
        <v>15593</v>
      </c>
      <c r="H1067" s="277">
        <v>4112405.64</v>
      </c>
      <c r="I1067" s="277">
        <f>INDEX(HWI!$F$6:$I$131,MATCH(F1067,HWI!$A$6:$A$131,0),MATCH(D1067,HWI!$F$5:$I$5,0))</f>
        <v>1.1434599156118144</v>
      </c>
      <c r="J1067" s="277">
        <f t="shared" si="32"/>
        <v>4702371.0060759494</v>
      </c>
      <c r="L1067" s="277">
        <f t="shared" si="33"/>
        <v>301.56935843493551</v>
      </c>
    </row>
    <row r="1068" spans="1:12" x14ac:dyDescent="0.25">
      <c r="A1068" s="274" t="s">
        <v>606</v>
      </c>
      <c r="B1068" s="274" t="s">
        <v>588</v>
      </c>
      <c r="C1068" s="274" t="s">
        <v>589</v>
      </c>
      <c r="D1068" s="274" t="s">
        <v>590</v>
      </c>
      <c r="E1068" s="274">
        <v>2</v>
      </c>
      <c r="F1068" s="274">
        <v>2023</v>
      </c>
      <c r="G1068" s="277">
        <v>25004</v>
      </c>
      <c r="H1068" s="277">
        <v>4191522.0199999977</v>
      </c>
      <c r="I1068" s="277">
        <f>INDEX(HWI!$F$6:$I$131,MATCH(F1068,HWI!$A$6:$A$131,0),MATCH(D1068,HWI!$F$5:$I$5,0))</f>
        <v>1.069033530571992</v>
      </c>
      <c r="J1068" s="277">
        <f t="shared" si="32"/>
        <v>4480877.583510845</v>
      </c>
      <c r="L1068" s="277">
        <f t="shared" si="33"/>
        <v>179.20643031158394</v>
      </c>
    </row>
    <row r="1069" spans="1:12" x14ac:dyDescent="0.25">
      <c r="A1069" s="274" t="s">
        <v>606</v>
      </c>
      <c r="B1069" s="274" t="s">
        <v>588</v>
      </c>
      <c r="C1069" s="274" t="s">
        <v>589</v>
      </c>
      <c r="D1069" s="274" t="s">
        <v>590</v>
      </c>
      <c r="E1069" s="274">
        <v>2</v>
      </c>
      <c r="F1069" s="274">
        <v>2024</v>
      </c>
      <c r="G1069" s="277">
        <v>24688</v>
      </c>
      <c r="H1069" s="277">
        <v>4032780.3799999971</v>
      </c>
      <c r="I1069" s="277">
        <f>INDEX(HWI!$F$6:$I$131,MATCH(F1069,HWI!$A$6:$A$131,0),MATCH(D1069,HWI!$F$5:$I$5,0))</f>
        <v>1.0330368487928843</v>
      </c>
      <c r="J1069" s="277">
        <f t="shared" si="32"/>
        <v>4166010.7356289672</v>
      </c>
      <c r="L1069" s="277">
        <f t="shared" si="33"/>
        <v>168.74638430123815</v>
      </c>
    </row>
    <row r="1070" spans="1:12" x14ac:dyDescent="0.25">
      <c r="A1070" s="274" t="s">
        <v>606</v>
      </c>
      <c r="B1070" s="274" t="s">
        <v>588</v>
      </c>
      <c r="C1070" s="274" t="s">
        <v>589</v>
      </c>
      <c r="D1070" s="274" t="s">
        <v>590</v>
      </c>
      <c r="E1070" s="274">
        <v>2</v>
      </c>
      <c r="F1070" s="274">
        <v>2025</v>
      </c>
      <c r="G1070" s="277">
        <v>10226</v>
      </c>
      <c r="H1070" s="277">
        <v>1771659.21</v>
      </c>
      <c r="I1070" s="277">
        <f>INDEX(HWI!$F$6:$I$131,MATCH(F1070,HWI!$A$6:$A$131,0),MATCH(D1070,HWI!$F$5:$I$5,0))</f>
        <v>1</v>
      </c>
      <c r="J1070" s="277">
        <f t="shared" si="32"/>
        <v>1771659.21</v>
      </c>
      <c r="L1070" s="277">
        <f t="shared" si="33"/>
        <v>173.25046059065127</v>
      </c>
    </row>
    <row r="1071" spans="1:12" x14ac:dyDescent="0.25">
      <c r="A1071" s="274" t="s">
        <v>606</v>
      </c>
      <c r="B1071" s="274" t="s">
        <v>588</v>
      </c>
      <c r="C1071" s="274" t="s">
        <v>589</v>
      </c>
      <c r="D1071" s="274" t="s">
        <v>590</v>
      </c>
      <c r="E1071" s="274">
        <v>3</v>
      </c>
      <c r="F1071" s="274">
        <v>1920</v>
      </c>
      <c r="G1071" s="277">
        <v>140</v>
      </c>
      <c r="H1071" s="277">
        <v>289.61</v>
      </c>
      <c r="I1071" s="277">
        <f>INDEX(HWI!$F$6:$I$131,MATCH(F1071,HWI!$A$6:$A$131,0),MATCH(D1071,HWI!$F$5:$I$5,0))</f>
        <v>0</v>
      </c>
      <c r="J1071" s="277">
        <f t="shared" si="32"/>
        <v>0</v>
      </c>
      <c r="L1071" s="277">
        <f t="shared" si="33"/>
        <v>0</v>
      </c>
    </row>
    <row r="1072" spans="1:12" x14ac:dyDescent="0.25">
      <c r="A1072" s="274" t="s">
        <v>606</v>
      </c>
      <c r="B1072" s="274" t="s">
        <v>588</v>
      </c>
      <c r="C1072" s="274" t="s">
        <v>589</v>
      </c>
      <c r="D1072" s="274" t="s">
        <v>590</v>
      </c>
      <c r="E1072" s="274">
        <v>3</v>
      </c>
      <c r="F1072" s="274">
        <v>1924</v>
      </c>
      <c r="G1072" s="277">
        <v>285</v>
      </c>
      <c r="H1072" s="277">
        <v>280.15000000000003</v>
      </c>
      <c r="I1072" s="277">
        <f>INDEX(HWI!$F$6:$I$131,MATCH(F1072,HWI!$A$6:$A$131,0),MATCH(D1072,HWI!$F$5:$I$5,0))</f>
        <v>0</v>
      </c>
      <c r="J1072" s="277">
        <f t="shared" si="32"/>
        <v>0</v>
      </c>
      <c r="L1072" s="277">
        <f t="shared" si="33"/>
        <v>0</v>
      </c>
    </row>
    <row r="1073" spans="1:12" x14ac:dyDescent="0.25">
      <c r="A1073" s="274" t="s">
        <v>606</v>
      </c>
      <c r="B1073" s="274" t="s">
        <v>588</v>
      </c>
      <c r="C1073" s="274" t="s">
        <v>589</v>
      </c>
      <c r="D1073" s="274" t="s">
        <v>590</v>
      </c>
      <c r="E1073" s="274">
        <v>3</v>
      </c>
      <c r="F1073" s="274">
        <v>1925</v>
      </c>
      <c r="G1073" s="277">
        <v>2117</v>
      </c>
      <c r="H1073" s="277">
        <v>2275.12</v>
      </c>
      <c r="I1073" s="277">
        <f>INDEX(HWI!$F$6:$I$131,MATCH(F1073,HWI!$A$6:$A$131,0),MATCH(D1073,HWI!$F$5:$I$5,0))</f>
        <v>0</v>
      </c>
      <c r="J1073" s="277">
        <f t="shared" si="32"/>
        <v>0</v>
      </c>
      <c r="L1073" s="277">
        <f t="shared" si="33"/>
        <v>0</v>
      </c>
    </row>
    <row r="1074" spans="1:12" x14ac:dyDescent="0.25">
      <c r="A1074" s="274" t="s">
        <v>606</v>
      </c>
      <c r="B1074" s="274" t="s">
        <v>588</v>
      </c>
      <c r="C1074" s="274" t="s">
        <v>589</v>
      </c>
      <c r="D1074" s="274" t="s">
        <v>590</v>
      </c>
      <c r="E1074" s="274">
        <v>3</v>
      </c>
      <c r="F1074" s="274">
        <v>1939</v>
      </c>
      <c r="G1074" s="277">
        <v>360</v>
      </c>
      <c r="H1074" s="277">
        <v>270.14</v>
      </c>
      <c r="I1074" s="277">
        <f>INDEX(HWI!$F$6:$I$131,MATCH(F1074,HWI!$A$6:$A$131,0),MATCH(D1074,HWI!$F$5:$I$5,0))</f>
        <v>0</v>
      </c>
      <c r="J1074" s="277">
        <f t="shared" si="32"/>
        <v>0</v>
      </c>
      <c r="L1074" s="277">
        <f t="shared" si="33"/>
        <v>0</v>
      </c>
    </row>
    <row r="1075" spans="1:12" x14ac:dyDescent="0.25">
      <c r="A1075" s="274" t="s">
        <v>606</v>
      </c>
      <c r="B1075" s="274" t="s">
        <v>588</v>
      </c>
      <c r="C1075" s="274" t="s">
        <v>589</v>
      </c>
      <c r="D1075" s="274" t="s">
        <v>590</v>
      </c>
      <c r="E1075" s="274">
        <v>3</v>
      </c>
      <c r="F1075" s="274">
        <v>1950</v>
      </c>
      <c r="G1075" s="277">
        <v>1073</v>
      </c>
      <c r="H1075" s="277">
        <v>1100.69</v>
      </c>
      <c r="I1075" s="277">
        <f>INDEX(HWI!$F$6:$I$131,MATCH(F1075,HWI!$A$6:$A$131,0),MATCH(D1075,HWI!$F$5:$I$5,0))</f>
        <v>0</v>
      </c>
      <c r="J1075" s="277">
        <f t="shared" si="32"/>
        <v>0</v>
      </c>
      <c r="L1075" s="277">
        <f t="shared" si="33"/>
        <v>0</v>
      </c>
    </row>
    <row r="1076" spans="1:12" x14ac:dyDescent="0.25">
      <c r="A1076" s="274" t="s">
        <v>606</v>
      </c>
      <c r="B1076" s="274" t="s">
        <v>588</v>
      </c>
      <c r="C1076" s="274" t="s">
        <v>589</v>
      </c>
      <c r="D1076" s="274" t="s">
        <v>590</v>
      </c>
      <c r="E1076" s="274">
        <v>3</v>
      </c>
      <c r="F1076" s="274">
        <v>1959</v>
      </c>
      <c r="G1076" s="277">
        <v>627</v>
      </c>
      <c r="H1076" s="277">
        <v>916</v>
      </c>
      <c r="I1076" s="277">
        <f>INDEX(HWI!$F$6:$I$131,MATCH(F1076,HWI!$A$6:$A$131,0),MATCH(D1076,HWI!$F$5:$I$5,0))</f>
        <v>0</v>
      </c>
      <c r="J1076" s="277">
        <f t="shared" si="32"/>
        <v>0</v>
      </c>
      <c r="L1076" s="277">
        <f t="shared" si="33"/>
        <v>0</v>
      </c>
    </row>
    <row r="1077" spans="1:12" x14ac:dyDescent="0.25">
      <c r="A1077" s="274" t="s">
        <v>606</v>
      </c>
      <c r="B1077" s="274" t="s">
        <v>588</v>
      </c>
      <c r="C1077" s="274" t="s">
        <v>589</v>
      </c>
      <c r="D1077" s="274" t="s">
        <v>590</v>
      </c>
      <c r="E1077" s="274">
        <v>3</v>
      </c>
      <c r="F1077" s="274">
        <v>1971</v>
      </c>
      <c r="G1077" s="277">
        <v>4182</v>
      </c>
      <c r="H1077" s="277">
        <v>26071.74</v>
      </c>
      <c r="I1077" s="277">
        <f>INDEX(HWI!$F$6:$I$131,MATCH(F1077,HWI!$A$6:$A$131,0),MATCH(D1077,HWI!$F$5:$I$5,0))</f>
        <v>8.8369565217391308</v>
      </c>
      <c r="J1077" s="277">
        <f t="shared" si="32"/>
        <v>230394.83282608699</v>
      </c>
      <c r="L1077" s="277">
        <f t="shared" si="33"/>
        <v>55.092021240097317</v>
      </c>
    </row>
    <row r="1078" spans="1:12" x14ac:dyDescent="0.25">
      <c r="A1078" s="274" t="s">
        <v>606</v>
      </c>
      <c r="B1078" s="274" t="s">
        <v>588</v>
      </c>
      <c r="C1078" s="274" t="s">
        <v>589</v>
      </c>
      <c r="D1078" s="274" t="s">
        <v>590</v>
      </c>
      <c r="E1078" s="274">
        <v>3</v>
      </c>
      <c r="F1078" s="274">
        <v>1972</v>
      </c>
      <c r="G1078" s="277">
        <v>14944</v>
      </c>
      <c r="H1078" s="277">
        <v>96672.08</v>
      </c>
      <c r="I1078" s="277">
        <f>INDEX(HWI!$F$6:$I$131,MATCH(F1078,HWI!$A$6:$A$131,0),MATCH(D1078,HWI!$F$5:$I$5,0))</f>
        <v>8.3814432989690726</v>
      </c>
      <c r="J1078" s="277">
        <f t="shared" si="32"/>
        <v>810251.55711340217</v>
      </c>
      <c r="L1078" s="277">
        <f t="shared" si="33"/>
        <v>54.219188779001755</v>
      </c>
    </row>
    <row r="1079" spans="1:12" x14ac:dyDescent="0.25">
      <c r="A1079" s="274" t="s">
        <v>606</v>
      </c>
      <c r="B1079" s="274" t="s">
        <v>588</v>
      </c>
      <c r="C1079" s="274" t="s">
        <v>589</v>
      </c>
      <c r="D1079" s="274" t="s">
        <v>590</v>
      </c>
      <c r="E1079" s="274">
        <v>3</v>
      </c>
      <c r="F1079" s="274">
        <v>1973</v>
      </c>
      <c r="G1079" s="277">
        <v>31145</v>
      </c>
      <c r="H1079" s="277">
        <v>323398.66000000003</v>
      </c>
      <c r="I1079" s="277">
        <f>INDEX(HWI!$F$6:$I$131,MATCH(F1079,HWI!$A$6:$A$131,0),MATCH(D1079,HWI!$F$5:$I$5,0))</f>
        <v>8.1300000000000008</v>
      </c>
      <c r="J1079" s="277">
        <f t="shared" si="32"/>
        <v>2629231.1058000005</v>
      </c>
      <c r="L1079" s="277">
        <f t="shared" si="33"/>
        <v>84.419043371327675</v>
      </c>
    </row>
    <row r="1080" spans="1:12" x14ac:dyDescent="0.25">
      <c r="A1080" s="274" t="s">
        <v>606</v>
      </c>
      <c r="B1080" s="274" t="s">
        <v>588</v>
      </c>
      <c r="C1080" s="274" t="s">
        <v>589</v>
      </c>
      <c r="D1080" s="274" t="s">
        <v>590</v>
      </c>
      <c r="E1080" s="274">
        <v>3</v>
      </c>
      <c r="F1080" s="274">
        <v>1974</v>
      </c>
      <c r="G1080" s="277">
        <v>44426</v>
      </c>
      <c r="H1080" s="277">
        <v>387421.84</v>
      </c>
      <c r="I1080" s="277">
        <f>INDEX(HWI!$F$6:$I$131,MATCH(F1080,HWI!$A$6:$A$131,0),MATCH(D1080,HWI!$F$5:$I$5,0))</f>
        <v>7.2589285714285712</v>
      </c>
      <c r="J1080" s="277">
        <f t="shared" si="32"/>
        <v>2812267.4635714288</v>
      </c>
      <c r="L1080" s="277">
        <f t="shared" si="33"/>
        <v>63.302288380034859</v>
      </c>
    </row>
    <row r="1081" spans="1:12" x14ac:dyDescent="0.25">
      <c r="A1081" s="274" t="s">
        <v>606</v>
      </c>
      <c r="B1081" s="274" t="s">
        <v>588</v>
      </c>
      <c r="C1081" s="274" t="s">
        <v>589</v>
      </c>
      <c r="D1081" s="274" t="s">
        <v>590</v>
      </c>
      <c r="E1081" s="274">
        <v>3</v>
      </c>
      <c r="F1081" s="274">
        <v>1975</v>
      </c>
      <c r="G1081" s="277">
        <v>35960</v>
      </c>
      <c r="H1081" s="277">
        <v>377932.39</v>
      </c>
      <c r="I1081" s="277">
        <f>INDEX(HWI!$F$6:$I$131,MATCH(F1081,HWI!$A$6:$A$131,0),MATCH(D1081,HWI!$F$5:$I$5,0))</f>
        <v>6.4015748031496065</v>
      </c>
      <c r="J1081" s="277">
        <f t="shared" si="32"/>
        <v>2419362.4651181102</v>
      </c>
      <c r="L1081" s="277">
        <f t="shared" si="33"/>
        <v>67.279267661793938</v>
      </c>
    </row>
    <row r="1082" spans="1:12" x14ac:dyDescent="0.25">
      <c r="A1082" s="274" t="s">
        <v>606</v>
      </c>
      <c r="B1082" s="274" t="s">
        <v>588</v>
      </c>
      <c r="C1082" s="274" t="s">
        <v>589</v>
      </c>
      <c r="D1082" s="274" t="s">
        <v>590</v>
      </c>
      <c r="E1082" s="274">
        <v>3</v>
      </c>
      <c r="F1082" s="274">
        <v>1976</v>
      </c>
      <c r="G1082" s="277">
        <v>23384</v>
      </c>
      <c r="H1082" s="277">
        <v>171159.34</v>
      </c>
      <c r="I1082" s="277">
        <f>INDEX(HWI!$F$6:$I$131,MATCH(F1082,HWI!$A$6:$A$131,0),MATCH(D1082,HWI!$F$5:$I$5,0))</f>
        <v>6.0222222222222221</v>
      </c>
      <c r="J1082" s="277">
        <f t="shared" si="32"/>
        <v>1030759.5808888888</v>
      </c>
      <c r="L1082" s="277">
        <f t="shared" si="33"/>
        <v>44.079694701030142</v>
      </c>
    </row>
    <row r="1083" spans="1:12" x14ac:dyDescent="0.25">
      <c r="A1083" s="274" t="s">
        <v>606</v>
      </c>
      <c r="B1083" s="274" t="s">
        <v>588</v>
      </c>
      <c r="C1083" s="274" t="s">
        <v>589</v>
      </c>
      <c r="D1083" s="274" t="s">
        <v>590</v>
      </c>
      <c r="E1083" s="274">
        <v>3</v>
      </c>
      <c r="F1083" s="274">
        <v>1977</v>
      </c>
      <c r="G1083" s="277">
        <v>39039</v>
      </c>
      <c r="H1083" s="277">
        <v>648948.70000000007</v>
      </c>
      <c r="I1083" s="277">
        <f>INDEX(HWI!$F$6:$I$131,MATCH(F1083,HWI!$A$6:$A$131,0),MATCH(D1083,HWI!$F$5:$I$5,0))</f>
        <v>5.645833333333333</v>
      </c>
      <c r="J1083" s="277">
        <f t="shared" si="32"/>
        <v>3663856.2020833334</v>
      </c>
      <c r="L1083" s="277">
        <f t="shared" si="33"/>
        <v>93.851179643006574</v>
      </c>
    </row>
    <row r="1084" spans="1:12" x14ac:dyDescent="0.25">
      <c r="A1084" s="274" t="s">
        <v>606</v>
      </c>
      <c r="B1084" s="274" t="s">
        <v>588</v>
      </c>
      <c r="C1084" s="274" t="s">
        <v>589</v>
      </c>
      <c r="D1084" s="274" t="s">
        <v>590</v>
      </c>
      <c r="E1084" s="274">
        <v>3</v>
      </c>
      <c r="F1084" s="274">
        <v>1978</v>
      </c>
      <c r="G1084" s="277">
        <v>43676</v>
      </c>
      <c r="H1084" s="277">
        <v>363760.34</v>
      </c>
      <c r="I1084" s="277">
        <f>INDEX(HWI!$F$6:$I$131,MATCH(F1084,HWI!$A$6:$A$131,0),MATCH(D1084,HWI!$F$5:$I$5,0))</f>
        <v>5.279220779220779</v>
      </c>
      <c r="J1084" s="277">
        <f t="shared" si="32"/>
        <v>1920371.1455844156</v>
      </c>
      <c r="L1084" s="277">
        <f t="shared" si="33"/>
        <v>43.968567304341413</v>
      </c>
    </row>
    <row r="1085" spans="1:12" x14ac:dyDescent="0.25">
      <c r="A1085" s="274" t="s">
        <v>606</v>
      </c>
      <c r="B1085" s="274" t="s">
        <v>588</v>
      </c>
      <c r="C1085" s="274" t="s">
        <v>589</v>
      </c>
      <c r="D1085" s="274" t="s">
        <v>590</v>
      </c>
      <c r="E1085" s="274">
        <v>3</v>
      </c>
      <c r="F1085" s="274">
        <v>1979</v>
      </c>
      <c r="G1085" s="277">
        <v>40881</v>
      </c>
      <c r="H1085" s="277">
        <v>576731.13</v>
      </c>
      <c r="I1085" s="277">
        <f>INDEX(HWI!$F$6:$I$131,MATCH(F1085,HWI!$A$6:$A$131,0),MATCH(D1085,HWI!$F$5:$I$5,0))</f>
        <v>4.8392857142857144</v>
      </c>
      <c r="J1085" s="277">
        <f t="shared" si="32"/>
        <v>2790966.7183928574</v>
      </c>
      <c r="L1085" s="277">
        <f t="shared" si="33"/>
        <v>68.270509977565553</v>
      </c>
    </row>
    <row r="1086" spans="1:12" x14ac:dyDescent="0.25">
      <c r="A1086" s="274" t="s">
        <v>606</v>
      </c>
      <c r="B1086" s="274" t="s">
        <v>588</v>
      </c>
      <c r="C1086" s="274" t="s">
        <v>589</v>
      </c>
      <c r="D1086" s="274" t="s">
        <v>590</v>
      </c>
      <c r="E1086" s="274">
        <v>3</v>
      </c>
      <c r="F1086" s="274">
        <v>1980</v>
      </c>
      <c r="G1086" s="277">
        <v>22635</v>
      </c>
      <c r="H1086" s="277">
        <v>524804.87</v>
      </c>
      <c r="I1086" s="277">
        <f>INDEX(HWI!$F$6:$I$131,MATCH(F1086,HWI!$A$6:$A$131,0),MATCH(D1086,HWI!$F$5:$I$5,0))</f>
        <v>4.3475935828877006</v>
      </c>
      <c r="J1086" s="277">
        <f t="shared" si="32"/>
        <v>2281638.285080214</v>
      </c>
      <c r="L1086" s="277">
        <f t="shared" si="33"/>
        <v>100.80133797571081</v>
      </c>
    </row>
    <row r="1087" spans="1:12" x14ac:dyDescent="0.25">
      <c r="A1087" s="274" t="s">
        <v>606</v>
      </c>
      <c r="B1087" s="274" t="s">
        <v>588</v>
      </c>
      <c r="C1087" s="274" t="s">
        <v>589</v>
      </c>
      <c r="D1087" s="274" t="s">
        <v>590</v>
      </c>
      <c r="E1087" s="274">
        <v>3</v>
      </c>
      <c r="F1087" s="274">
        <v>1981</v>
      </c>
      <c r="G1087" s="277">
        <v>24456</v>
      </c>
      <c r="H1087" s="277">
        <v>687150.37</v>
      </c>
      <c r="I1087" s="277">
        <f>INDEX(HWI!$F$6:$I$131,MATCH(F1087,HWI!$A$6:$A$131,0),MATCH(D1087,HWI!$F$5:$I$5,0))</f>
        <v>4.0049261083743843</v>
      </c>
      <c r="J1087" s="277">
        <f t="shared" si="32"/>
        <v>2751986.4571921183</v>
      </c>
      <c r="L1087" s="277">
        <f t="shared" si="33"/>
        <v>112.52806907066234</v>
      </c>
    </row>
    <row r="1088" spans="1:12" x14ac:dyDescent="0.25">
      <c r="A1088" s="274" t="s">
        <v>606</v>
      </c>
      <c r="B1088" s="274" t="s">
        <v>588</v>
      </c>
      <c r="C1088" s="274" t="s">
        <v>589</v>
      </c>
      <c r="D1088" s="274" t="s">
        <v>590</v>
      </c>
      <c r="E1088" s="274">
        <v>3</v>
      </c>
      <c r="F1088" s="274">
        <v>1982</v>
      </c>
      <c r="G1088" s="277">
        <v>32612</v>
      </c>
      <c r="H1088" s="277">
        <v>810197.85</v>
      </c>
      <c r="I1088" s="277">
        <f>INDEX(HWI!$F$6:$I$131,MATCH(F1088,HWI!$A$6:$A$131,0),MATCH(D1088,HWI!$F$5:$I$5,0))</f>
        <v>3.7293577981651378</v>
      </c>
      <c r="J1088" s="277">
        <f t="shared" si="32"/>
        <v>3021517.6699541286</v>
      </c>
      <c r="L1088" s="277">
        <f t="shared" si="33"/>
        <v>92.650486629281502</v>
      </c>
    </row>
    <row r="1089" spans="1:12" x14ac:dyDescent="0.25">
      <c r="A1089" s="274" t="s">
        <v>606</v>
      </c>
      <c r="B1089" s="274" t="s">
        <v>588</v>
      </c>
      <c r="C1089" s="274" t="s">
        <v>589</v>
      </c>
      <c r="D1089" s="274" t="s">
        <v>590</v>
      </c>
      <c r="E1089" s="274">
        <v>3</v>
      </c>
      <c r="F1089" s="274">
        <v>1983</v>
      </c>
      <c r="G1089" s="277">
        <v>23405</v>
      </c>
      <c r="H1089" s="277">
        <v>673728.91</v>
      </c>
      <c r="I1089" s="277">
        <f>INDEX(HWI!$F$6:$I$131,MATCH(F1089,HWI!$A$6:$A$131,0),MATCH(D1089,HWI!$F$5:$I$5,0))</f>
        <v>3.5814977973568283</v>
      </c>
      <c r="J1089" s="277">
        <f t="shared" si="32"/>
        <v>2412958.6071806168</v>
      </c>
      <c r="L1089" s="277">
        <f t="shared" si="33"/>
        <v>103.0958601658029</v>
      </c>
    </row>
    <row r="1090" spans="1:12" x14ac:dyDescent="0.25">
      <c r="A1090" s="274" t="s">
        <v>606</v>
      </c>
      <c r="B1090" s="274" t="s">
        <v>588</v>
      </c>
      <c r="C1090" s="274" t="s">
        <v>589</v>
      </c>
      <c r="D1090" s="274" t="s">
        <v>590</v>
      </c>
      <c r="E1090" s="274">
        <v>3</v>
      </c>
      <c r="F1090" s="274">
        <v>1984</v>
      </c>
      <c r="G1090" s="277">
        <v>30635</v>
      </c>
      <c r="H1090" s="277">
        <v>713325.32000000007</v>
      </c>
      <c r="I1090" s="277">
        <f>INDEX(HWI!$F$6:$I$131,MATCH(F1090,HWI!$A$6:$A$131,0),MATCH(D1090,HWI!$F$5:$I$5,0))</f>
        <v>3.4892703862660945</v>
      </c>
      <c r="J1090" s="277">
        <f t="shared" ref="J1090:J1153" si="34">I1090*H1090</f>
        <v>2488984.9148497856</v>
      </c>
      <c r="L1090" s="277">
        <f t="shared" ref="L1090:L1153" si="35">J1090/G1090</f>
        <v>81.246447359222643</v>
      </c>
    </row>
    <row r="1091" spans="1:12" x14ac:dyDescent="0.25">
      <c r="A1091" s="274" t="s">
        <v>606</v>
      </c>
      <c r="B1091" s="274" t="s">
        <v>588</v>
      </c>
      <c r="C1091" s="274" t="s">
        <v>589</v>
      </c>
      <c r="D1091" s="274" t="s">
        <v>590</v>
      </c>
      <c r="E1091" s="274">
        <v>3</v>
      </c>
      <c r="F1091" s="274">
        <v>1985</v>
      </c>
      <c r="G1091" s="277">
        <v>26544</v>
      </c>
      <c r="H1091" s="277">
        <v>831440.5</v>
      </c>
      <c r="I1091" s="277">
        <f>INDEX(HWI!$F$6:$I$131,MATCH(F1091,HWI!$A$6:$A$131,0),MATCH(D1091,HWI!$F$5:$I$5,0))</f>
        <v>3.4303797468354431</v>
      </c>
      <c r="J1091" s="277">
        <f t="shared" si="34"/>
        <v>2852156.6518987343</v>
      </c>
      <c r="L1091" s="277">
        <f t="shared" si="35"/>
        <v>107.45014511372567</v>
      </c>
    </row>
    <row r="1092" spans="1:12" x14ac:dyDescent="0.25">
      <c r="A1092" s="274" t="s">
        <v>606</v>
      </c>
      <c r="B1092" s="274" t="s">
        <v>588</v>
      </c>
      <c r="C1092" s="274" t="s">
        <v>589</v>
      </c>
      <c r="D1092" s="274" t="s">
        <v>590</v>
      </c>
      <c r="E1092" s="274">
        <v>3</v>
      </c>
      <c r="F1092" s="274">
        <v>1986</v>
      </c>
      <c r="G1092" s="277">
        <v>34747</v>
      </c>
      <c r="H1092" s="277">
        <v>858656.74</v>
      </c>
      <c r="I1092" s="277">
        <f>INDEX(HWI!$F$6:$I$131,MATCH(F1092,HWI!$A$6:$A$131,0),MATCH(D1092,HWI!$F$5:$I$5,0))</f>
        <v>3.3734439834024896</v>
      </c>
      <c r="J1092" s="277">
        <f t="shared" si="34"/>
        <v>2896630.4133609957</v>
      </c>
      <c r="L1092" s="277">
        <f t="shared" si="35"/>
        <v>83.36346773422153</v>
      </c>
    </row>
    <row r="1093" spans="1:12" x14ac:dyDescent="0.25">
      <c r="A1093" s="274" t="s">
        <v>606</v>
      </c>
      <c r="B1093" s="274" t="s">
        <v>588</v>
      </c>
      <c r="C1093" s="274" t="s">
        <v>589</v>
      </c>
      <c r="D1093" s="274" t="s">
        <v>590</v>
      </c>
      <c r="E1093" s="274">
        <v>3</v>
      </c>
      <c r="F1093" s="274">
        <v>1987</v>
      </c>
      <c r="G1093" s="277">
        <v>30499</v>
      </c>
      <c r="H1093" s="277">
        <v>1072504.7</v>
      </c>
      <c r="I1093" s="277">
        <f>INDEX(HWI!$F$6:$I$131,MATCH(F1093,HWI!$A$6:$A$131,0),MATCH(D1093,HWI!$F$5:$I$5,0))</f>
        <v>3.2914979757085021</v>
      </c>
      <c r="J1093" s="277">
        <f t="shared" si="34"/>
        <v>3530147.0489878543</v>
      </c>
      <c r="L1093" s="277">
        <f t="shared" si="35"/>
        <v>115.74632115767253</v>
      </c>
    </row>
    <row r="1094" spans="1:12" x14ac:dyDescent="0.25">
      <c r="A1094" s="274" t="s">
        <v>606</v>
      </c>
      <c r="B1094" s="274" t="s">
        <v>588</v>
      </c>
      <c r="C1094" s="274" t="s">
        <v>589</v>
      </c>
      <c r="D1094" s="274" t="s">
        <v>590</v>
      </c>
      <c r="E1094" s="274">
        <v>3</v>
      </c>
      <c r="F1094" s="274">
        <v>1988</v>
      </c>
      <c r="G1094" s="277">
        <v>34239</v>
      </c>
      <c r="H1094" s="277">
        <v>799977.64</v>
      </c>
      <c r="I1094" s="277">
        <f>INDEX(HWI!$F$6:$I$131,MATCH(F1094,HWI!$A$6:$A$131,0),MATCH(D1094,HWI!$F$5:$I$5,0))</f>
        <v>3.1119617224880383</v>
      </c>
      <c r="J1094" s="277">
        <f t="shared" si="34"/>
        <v>2489499.7945263158</v>
      </c>
      <c r="L1094" s="277">
        <f t="shared" si="35"/>
        <v>72.709477336555267</v>
      </c>
    </row>
    <row r="1095" spans="1:12" x14ac:dyDescent="0.25">
      <c r="A1095" s="274" t="s">
        <v>606</v>
      </c>
      <c r="B1095" s="274" t="s">
        <v>588</v>
      </c>
      <c r="C1095" s="274" t="s">
        <v>589</v>
      </c>
      <c r="D1095" s="274" t="s">
        <v>590</v>
      </c>
      <c r="E1095" s="274">
        <v>3</v>
      </c>
      <c r="F1095" s="274">
        <v>1989</v>
      </c>
      <c r="G1095" s="277">
        <v>29953</v>
      </c>
      <c r="H1095" s="277">
        <v>860195.37</v>
      </c>
      <c r="I1095" s="277">
        <f>INDEX(HWI!$F$6:$I$131,MATCH(F1095,HWI!$A$6:$A$131,0),MATCH(D1095,HWI!$F$5:$I$5,0))</f>
        <v>2.9035714285714285</v>
      </c>
      <c r="J1095" s="277">
        <f t="shared" si="34"/>
        <v>2497638.6993214283</v>
      </c>
      <c r="L1095" s="277">
        <f t="shared" si="35"/>
        <v>83.38526021838976</v>
      </c>
    </row>
    <row r="1096" spans="1:12" x14ac:dyDescent="0.25">
      <c r="A1096" s="274" t="s">
        <v>606</v>
      </c>
      <c r="B1096" s="274" t="s">
        <v>588</v>
      </c>
      <c r="C1096" s="274" t="s">
        <v>589</v>
      </c>
      <c r="D1096" s="274" t="s">
        <v>590</v>
      </c>
      <c r="E1096" s="274">
        <v>3</v>
      </c>
      <c r="F1096" s="274">
        <v>1990</v>
      </c>
      <c r="G1096" s="277">
        <v>27886.59</v>
      </c>
      <c r="H1096" s="277">
        <v>1119234.67</v>
      </c>
      <c r="I1096" s="277">
        <f>INDEX(HWI!$F$6:$I$131,MATCH(F1096,HWI!$A$6:$A$131,0),MATCH(D1096,HWI!$F$5:$I$5,0))</f>
        <v>2.8155844155844156</v>
      </c>
      <c r="J1096" s="277">
        <f t="shared" si="34"/>
        <v>3151299.6942337663</v>
      </c>
      <c r="L1096" s="277">
        <f t="shared" si="35"/>
        <v>113.00412471491732</v>
      </c>
    </row>
    <row r="1097" spans="1:12" x14ac:dyDescent="0.25">
      <c r="A1097" s="274" t="s">
        <v>606</v>
      </c>
      <c r="B1097" s="274" t="s">
        <v>588</v>
      </c>
      <c r="C1097" s="274" t="s">
        <v>589</v>
      </c>
      <c r="D1097" s="274" t="s">
        <v>590</v>
      </c>
      <c r="E1097" s="274">
        <v>3</v>
      </c>
      <c r="F1097" s="274">
        <v>1991</v>
      </c>
      <c r="G1097" s="277">
        <v>34002.379999999997</v>
      </c>
      <c r="H1097" s="277">
        <v>964186.76</v>
      </c>
      <c r="I1097" s="277">
        <f>INDEX(HWI!$F$6:$I$131,MATCH(F1097,HWI!$A$6:$A$131,0),MATCH(D1097,HWI!$F$5:$I$5,0))</f>
        <v>2.7373737373737375</v>
      </c>
      <c r="J1097" s="277">
        <f t="shared" si="34"/>
        <v>2639339.5147474748</v>
      </c>
      <c r="L1097" s="277">
        <f t="shared" si="35"/>
        <v>77.622199232744151</v>
      </c>
    </row>
    <row r="1098" spans="1:12" x14ac:dyDescent="0.25">
      <c r="A1098" s="274" t="s">
        <v>606</v>
      </c>
      <c r="B1098" s="274" t="s">
        <v>588</v>
      </c>
      <c r="C1098" s="274" t="s">
        <v>589</v>
      </c>
      <c r="D1098" s="274" t="s">
        <v>590</v>
      </c>
      <c r="E1098" s="274">
        <v>3</v>
      </c>
      <c r="F1098" s="274">
        <v>1992</v>
      </c>
      <c r="G1098" s="277">
        <v>39414</v>
      </c>
      <c r="H1098" s="277">
        <v>1515092.68</v>
      </c>
      <c r="I1098" s="277">
        <f>INDEX(HWI!$F$6:$I$131,MATCH(F1098,HWI!$A$6:$A$131,0),MATCH(D1098,HWI!$F$5:$I$5,0))</f>
        <v>2.6942833471416736</v>
      </c>
      <c r="J1098" s="277">
        <f t="shared" si="34"/>
        <v>4082088.9771002484</v>
      </c>
      <c r="L1098" s="277">
        <f t="shared" si="35"/>
        <v>103.56951786421699</v>
      </c>
    </row>
    <row r="1099" spans="1:12" x14ac:dyDescent="0.25">
      <c r="A1099" s="274" t="s">
        <v>606</v>
      </c>
      <c r="B1099" s="274" t="s">
        <v>588</v>
      </c>
      <c r="C1099" s="274" t="s">
        <v>589</v>
      </c>
      <c r="D1099" s="274" t="s">
        <v>590</v>
      </c>
      <c r="E1099" s="274">
        <v>3</v>
      </c>
      <c r="F1099" s="274">
        <v>1993</v>
      </c>
      <c r="G1099" s="277">
        <v>42809</v>
      </c>
      <c r="H1099" s="277">
        <v>1260786.31</v>
      </c>
      <c r="I1099" s="277">
        <f>INDEX(HWI!$F$6:$I$131,MATCH(F1099,HWI!$A$6:$A$131,0),MATCH(D1099,HWI!$F$5:$I$5,0))</f>
        <v>2.6225806451612903</v>
      </c>
      <c r="J1099" s="277">
        <f t="shared" si="34"/>
        <v>3306513.7742903228</v>
      </c>
      <c r="L1099" s="277">
        <f t="shared" si="35"/>
        <v>77.238752932568445</v>
      </c>
    </row>
    <row r="1100" spans="1:12" x14ac:dyDescent="0.25">
      <c r="A1100" s="274" t="s">
        <v>606</v>
      </c>
      <c r="B1100" s="274" t="s">
        <v>588</v>
      </c>
      <c r="C1100" s="274" t="s">
        <v>589</v>
      </c>
      <c r="D1100" s="274" t="s">
        <v>590</v>
      </c>
      <c r="E1100" s="274">
        <v>3</v>
      </c>
      <c r="F1100" s="274">
        <v>1994</v>
      </c>
      <c r="G1100" s="277">
        <v>50994.35</v>
      </c>
      <c r="H1100" s="277">
        <v>1824562.49</v>
      </c>
      <c r="I1100" s="277">
        <f>INDEX(HWI!$F$6:$I$131,MATCH(F1100,HWI!$A$6:$A$131,0),MATCH(D1100,HWI!$F$5:$I$5,0))</f>
        <v>2.5768621236133122</v>
      </c>
      <c r="J1100" s="277">
        <f t="shared" si="34"/>
        <v>4701645.9726465931</v>
      </c>
      <c r="L1100" s="277">
        <f t="shared" si="35"/>
        <v>92.199350960382731</v>
      </c>
    </row>
    <row r="1101" spans="1:12" x14ac:dyDescent="0.25">
      <c r="A1101" s="274" t="s">
        <v>606</v>
      </c>
      <c r="B1101" s="274" t="s">
        <v>588</v>
      </c>
      <c r="C1101" s="274" t="s">
        <v>589</v>
      </c>
      <c r="D1101" s="274" t="s">
        <v>590</v>
      </c>
      <c r="E1101" s="274">
        <v>3</v>
      </c>
      <c r="F1101" s="274">
        <v>1995</v>
      </c>
      <c r="G1101" s="277">
        <v>50711</v>
      </c>
      <c r="H1101" s="277">
        <v>1837366.21</v>
      </c>
      <c r="I1101" s="277">
        <f>INDEX(HWI!$F$6:$I$131,MATCH(F1101,HWI!$A$6:$A$131,0),MATCH(D1101,HWI!$F$5:$I$5,0))</f>
        <v>2.5248447204968945</v>
      </c>
      <c r="J1101" s="277">
        <f t="shared" si="34"/>
        <v>4639064.3749378882</v>
      </c>
      <c r="L1101" s="277">
        <f t="shared" si="35"/>
        <v>91.480435703060252</v>
      </c>
    </row>
    <row r="1102" spans="1:12" x14ac:dyDescent="0.25">
      <c r="A1102" s="274" t="s">
        <v>606</v>
      </c>
      <c r="B1102" s="274" t="s">
        <v>588</v>
      </c>
      <c r="C1102" s="274" t="s">
        <v>589</v>
      </c>
      <c r="D1102" s="274" t="s">
        <v>590</v>
      </c>
      <c r="E1102" s="274">
        <v>3</v>
      </c>
      <c r="F1102" s="274">
        <v>1996</v>
      </c>
      <c r="G1102" s="277">
        <v>37661</v>
      </c>
      <c r="H1102" s="277">
        <v>1081945</v>
      </c>
      <c r="I1102" s="277">
        <f>INDEX(HWI!$F$6:$I$131,MATCH(F1102,HWI!$A$6:$A$131,0),MATCH(D1102,HWI!$F$5:$I$5,0))</f>
        <v>2.4673748103186646</v>
      </c>
      <c r="J1102" s="277">
        <f t="shared" si="34"/>
        <v>2669563.8391502276</v>
      </c>
      <c r="L1102" s="277">
        <f t="shared" si="35"/>
        <v>70.884040231279769</v>
      </c>
    </row>
    <row r="1103" spans="1:12" x14ac:dyDescent="0.25">
      <c r="A1103" s="274" t="s">
        <v>606</v>
      </c>
      <c r="B1103" s="274" t="s">
        <v>588</v>
      </c>
      <c r="C1103" s="274" t="s">
        <v>589</v>
      </c>
      <c r="D1103" s="274" t="s">
        <v>590</v>
      </c>
      <c r="E1103" s="274">
        <v>3</v>
      </c>
      <c r="F1103" s="274">
        <v>1997</v>
      </c>
      <c r="G1103" s="277">
        <v>25857</v>
      </c>
      <c r="H1103" s="277">
        <v>917558.18</v>
      </c>
      <c r="I1103" s="277">
        <f>INDEX(HWI!$F$6:$I$131,MATCH(F1103,HWI!$A$6:$A$131,0),MATCH(D1103,HWI!$F$5:$I$5,0))</f>
        <v>2.4124629080118694</v>
      </c>
      <c r="J1103" s="277">
        <f t="shared" si="34"/>
        <v>2213575.0751928785</v>
      </c>
      <c r="L1103" s="277">
        <f t="shared" si="35"/>
        <v>85.608348810491492</v>
      </c>
    </row>
    <row r="1104" spans="1:12" x14ac:dyDescent="0.25">
      <c r="A1104" s="274" t="s">
        <v>606</v>
      </c>
      <c r="B1104" s="274" t="s">
        <v>588</v>
      </c>
      <c r="C1104" s="274" t="s">
        <v>589</v>
      </c>
      <c r="D1104" s="274" t="s">
        <v>590</v>
      </c>
      <c r="E1104" s="274">
        <v>3</v>
      </c>
      <c r="F1104" s="274">
        <v>1998</v>
      </c>
      <c r="G1104" s="277">
        <v>18227</v>
      </c>
      <c r="H1104" s="277">
        <v>547270.47</v>
      </c>
      <c r="I1104" s="277">
        <f>INDEX(HWI!$F$6:$I$131,MATCH(F1104,HWI!$A$6:$A$131,0),MATCH(D1104,HWI!$F$5:$I$5,0))</f>
        <v>2.3650909090909091</v>
      </c>
      <c r="J1104" s="277">
        <f t="shared" si="34"/>
        <v>1294344.413410909</v>
      </c>
      <c r="L1104" s="277">
        <f t="shared" si="35"/>
        <v>71.012476732918699</v>
      </c>
    </row>
    <row r="1105" spans="1:12" x14ac:dyDescent="0.25">
      <c r="A1105" s="274" t="s">
        <v>606</v>
      </c>
      <c r="B1105" s="274" t="s">
        <v>588</v>
      </c>
      <c r="C1105" s="274" t="s">
        <v>589</v>
      </c>
      <c r="D1105" s="274" t="s">
        <v>590</v>
      </c>
      <c r="E1105" s="274">
        <v>3</v>
      </c>
      <c r="F1105" s="274">
        <v>1999</v>
      </c>
      <c r="G1105" s="277">
        <v>27873</v>
      </c>
      <c r="H1105" s="277">
        <v>732916.94000000006</v>
      </c>
      <c r="I1105" s="277">
        <f>INDEX(HWI!$F$6:$I$131,MATCH(F1105,HWI!$A$6:$A$131,0),MATCH(D1105,HWI!$F$5:$I$5,0))</f>
        <v>2.3195435092724681</v>
      </c>
      <c r="J1105" s="277">
        <f t="shared" si="34"/>
        <v>1700032.7310128391</v>
      </c>
      <c r="L1105" s="277">
        <f t="shared" si="35"/>
        <v>60.992097406552546</v>
      </c>
    </row>
    <row r="1106" spans="1:12" x14ac:dyDescent="0.25">
      <c r="A1106" s="274" t="s">
        <v>606</v>
      </c>
      <c r="B1106" s="274" t="s">
        <v>588</v>
      </c>
      <c r="C1106" s="274" t="s">
        <v>589</v>
      </c>
      <c r="D1106" s="274" t="s">
        <v>590</v>
      </c>
      <c r="E1106" s="274">
        <v>3</v>
      </c>
      <c r="F1106" s="274">
        <v>2000</v>
      </c>
      <c r="G1106" s="277">
        <v>22383</v>
      </c>
      <c r="H1106" s="277">
        <v>725169.39</v>
      </c>
      <c r="I1106" s="277">
        <f>INDEX(HWI!$F$6:$I$131,MATCH(F1106,HWI!$A$6:$A$131,0),MATCH(D1106,HWI!$F$5:$I$5,0))</f>
        <v>2.2709497206703912</v>
      </c>
      <c r="J1106" s="277">
        <f t="shared" si="34"/>
        <v>1646823.2236592181</v>
      </c>
      <c r="L1106" s="277">
        <f t="shared" si="35"/>
        <v>73.574731879516506</v>
      </c>
    </row>
    <row r="1107" spans="1:12" x14ac:dyDescent="0.25">
      <c r="A1107" s="274" t="s">
        <v>606</v>
      </c>
      <c r="B1107" s="274" t="s">
        <v>588</v>
      </c>
      <c r="C1107" s="274" t="s">
        <v>589</v>
      </c>
      <c r="D1107" s="274" t="s">
        <v>590</v>
      </c>
      <c r="E1107" s="274">
        <v>3</v>
      </c>
      <c r="F1107" s="274">
        <v>2001</v>
      </c>
      <c r="G1107" s="277">
        <v>25884</v>
      </c>
      <c r="H1107" s="277">
        <v>1057431.3600000001</v>
      </c>
      <c r="I1107" s="277">
        <f>INDEX(HWI!$F$6:$I$131,MATCH(F1107,HWI!$A$6:$A$131,0),MATCH(D1107,HWI!$F$5:$I$5,0))</f>
        <v>2.2167689161554192</v>
      </c>
      <c r="J1107" s="277">
        <f t="shared" si="34"/>
        <v>2344080.9698159513</v>
      </c>
      <c r="L1107" s="277">
        <f t="shared" si="35"/>
        <v>90.561001770049117</v>
      </c>
    </row>
    <row r="1108" spans="1:12" x14ac:dyDescent="0.25">
      <c r="A1108" s="274" t="s">
        <v>606</v>
      </c>
      <c r="B1108" s="274" t="s">
        <v>588</v>
      </c>
      <c r="C1108" s="274" t="s">
        <v>589</v>
      </c>
      <c r="D1108" s="274" t="s">
        <v>590</v>
      </c>
      <c r="E1108" s="274">
        <v>3</v>
      </c>
      <c r="F1108" s="274">
        <v>2002</v>
      </c>
      <c r="G1108" s="277">
        <v>36071</v>
      </c>
      <c r="H1108" s="277">
        <v>1368686.18</v>
      </c>
      <c r="I1108" s="277">
        <f>INDEX(HWI!$F$6:$I$131,MATCH(F1108,HWI!$A$6:$A$131,0),MATCH(D1108,HWI!$F$5:$I$5,0))</f>
        <v>2.1723446893787575</v>
      </c>
      <c r="J1108" s="277">
        <f t="shared" si="34"/>
        <v>2973258.1545490981</v>
      </c>
      <c r="L1108" s="277">
        <f t="shared" si="35"/>
        <v>82.427938081813593</v>
      </c>
    </row>
    <row r="1109" spans="1:12" x14ac:dyDescent="0.25">
      <c r="A1109" s="274" t="s">
        <v>606</v>
      </c>
      <c r="B1109" s="274" t="s">
        <v>588</v>
      </c>
      <c r="C1109" s="274" t="s">
        <v>589</v>
      </c>
      <c r="D1109" s="274" t="s">
        <v>590</v>
      </c>
      <c r="E1109" s="274">
        <v>3</v>
      </c>
      <c r="F1109" s="274">
        <v>2003</v>
      </c>
      <c r="G1109" s="277">
        <v>42623</v>
      </c>
      <c r="H1109" s="277">
        <v>2178002.4300000002</v>
      </c>
      <c r="I1109" s="277">
        <f>INDEX(HWI!$F$6:$I$131,MATCH(F1109,HWI!$A$6:$A$131,0),MATCH(D1109,HWI!$F$5:$I$5,0))</f>
        <v>2.1352593565331581</v>
      </c>
      <c r="J1109" s="277">
        <f t="shared" si="34"/>
        <v>4650600.0672094552</v>
      </c>
      <c r="L1109" s="277">
        <f t="shared" si="35"/>
        <v>109.11010644979132</v>
      </c>
    </row>
    <row r="1110" spans="1:12" x14ac:dyDescent="0.25">
      <c r="A1110" s="274" t="s">
        <v>606</v>
      </c>
      <c r="B1110" s="274" t="s">
        <v>588</v>
      </c>
      <c r="C1110" s="274" t="s">
        <v>589</v>
      </c>
      <c r="D1110" s="274" t="s">
        <v>590</v>
      </c>
      <c r="E1110" s="274">
        <v>3</v>
      </c>
      <c r="F1110" s="274">
        <v>2004</v>
      </c>
      <c r="G1110" s="277">
        <v>38536</v>
      </c>
      <c r="H1110" s="277">
        <v>1918303.5</v>
      </c>
      <c r="I1110" s="277">
        <f>INDEX(HWI!$F$6:$I$131,MATCH(F1110,HWI!$A$6:$A$131,0),MATCH(D1110,HWI!$F$5:$I$5,0))</f>
        <v>2.0478589420654911</v>
      </c>
      <c r="J1110" s="277">
        <f t="shared" si="34"/>
        <v>3928414.9760705288</v>
      </c>
      <c r="L1110" s="277">
        <f t="shared" si="35"/>
        <v>101.94143076786716</v>
      </c>
    </row>
    <row r="1111" spans="1:12" x14ac:dyDescent="0.25">
      <c r="A1111" s="274" t="s">
        <v>606</v>
      </c>
      <c r="B1111" s="274" t="s">
        <v>588</v>
      </c>
      <c r="C1111" s="274" t="s">
        <v>589</v>
      </c>
      <c r="D1111" s="274" t="s">
        <v>590</v>
      </c>
      <c r="E1111" s="274">
        <v>3</v>
      </c>
      <c r="F1111" s="274">
        <v>2005</v>
      </c>
      <c r="G1111" s="277">
        <v>38923</v>
      </c>
      <c r="H1111" s="277">
        <v>2165421.12</v>
      </c>
      <c r="I1111" s="277">
        <f>INDEX(HWI!$F$6:$I$131,MATCH(F1111,HWI!$A$6:$A$131,0),MATCH(D1111,HWI!$F$5:$I$5,0))</f>
        <v>1.9288256227758007</v>
      </c>
      <c r="J1111" s="277">
        <f t="shared" si="34"/>
        <v>4176719.7403558721</v>
      </c>
      <c r="L1111" s="277">
        <f t="shared" si="35"/>
        <v>107.30724097206978</v>
      </c>
    </row>
    <row r="1112" spans="1:12" x14ac:dyDescent="0.25">
      <c r="A1112" s="274" t="s">
        <v>606</v>
      </c>
      <c r="B1112" s="274" t="s">
        <v>588</v>
      </c>
      <c r="C1112" s="274" t="s">
        <v>589</v>
      </c>
      <c r="D1112" s="274" t="s">
        <v>590</v>
      </c>
      <c r="E1112" s="274">
        <v>3</v>
      </c>
      <c r="F1112" s="274">
        <v>2006</v>
      </c>
      <c r="G1112" s="277">
        <v>36516.06</v>
      </c>
      <c r="H1112" s="277">
        <v>2057088.4</v>
      </c>
      <c r="I1112" s="277">
        <f>INDEX(HWI!$F$6:$I$131,MATCH(F1112,HWI!$A$6:$A$131,0),MATCH(D1112,HWI!$F$5:$I$5,0))</f>
        <v>1.8341793570219966</v>
      </c>
      <c r="J1112" s="277">
        <f t="shared" si="34"/>
        <v>3773069.0788494078</v>
      </c>
      <c r="L1112" s="277">
        <f t="shared" si="35"/>
        <v>103.32629201642806</v>
      </c>
    </row>
    <row r="1113" spans="1:12" x14ac:dyDescent="0.25">
      <c r="A1113" s="274" t="s">
        <v>606</v>
      </c>
      <c r="B1113" s="274" t="s">
        <v>588</v>
      </c>
      <c r="C1113" s="274" t="s">
        <v>589</v>
      </c>
      <c r="D1113" s="274" t="s">
        <v>590</v>
      </c>
      <c r="E1113" s="274">
        <v>3</v>
      </c>
      <c r="F1113" s="274">
        <v>2007</v>
      </c>
      <c r="G1113" s="277">
        <v>22403</v>
      </c>
      <c r="H1113" s="277">
        <v>1333490.54</v>
      </c>
      <c r="I1113" s="277">
        <f>INDEX(HWI!$F$6:$I$131,MATCH(F1113,HWI!$A$6:$A$131,0),MATCH(D1113,HWI!$F$5:$I$5,0))</f>
        <v>1.7398645022217842</v>
      </c>
      <c r="J1113" s="277">
        <f t="shared" si="34"/>
        <v>2320092.8545945585</v>
      </c>
      <c r="L1113" s="277">
        <f t="shared" si="35"/>
        <v>103.56170399475778</v>
      </c>
    </row>
    <row r="1114" spans="1:12" x14ac:dyDescent="0.25">
      <c r="A1114" s="274" t="s">
        <v>606</v>
      </c>
      <c r="B1114" s="274" t="s">
        <v>588</v>
      </c>
      <c r="C1114" s="274" t="s">
        <v>589</v>
      </c>
      <c r="D1114" s="274" t="s">
        <v>590</v>
      </c>
      <c r="E1114" s="274">
        <v>3</v>
      </c>
      <c r="F1114" s="274">
        <v>2008</v>
      </c>
      <c r="G1114" s="277">
        <v>27762</v>
      </c>
      <c r="H1114" s="277">
        <v>1330492.3700000001</v>
      </c>
      <c r="I1114" s="277">
        <f>INDEX(HWI!$F$6:$I$131,MATCH(F1114,HWI!$A$6:$A$131,0),MATCH(D1114,HWI!$F$5:$I$5,0))</f>
        <v>1.65412004069176</v>
      </c>
      <c r="J1114" s="277">
        <f t="shared" si="34"/>
        <v>2200794.0932044764</v>
      </c>
      <c r="L1114" s="277">
        <f t="shared" si="35"/>
        <v>79.273614768549692</v>
      </c>
    </row>
    <row r="1115" spans="1:12" x14ac:dyDescent="0.25">
      <c r="A1115" s="274" t="s">
        <v>606</v>
      </c>
      <c r="B1115" s="274" t="s">
        <v>588</v>
      </c>
      <c r="C1115" s="274" t="s">
        <v>589</v>
      </c>
      <c r="D1115" s="274" t="s">
        <v>590</v>
      </c>
      <c r="E1115" s="274">
        <v>3</v>
      </c>
      <c r="F1115" s="274">
        <v>2009</v>
      </c>
      <c r="G1115" s="277">
        <v>23069.05</v>
      </c>
      <c r="H1115" s="277">
        <v>1828946.9</v>
      </c>
      <c r="I1115" s="277">
        <f>INDEX(HWI!$F$6:$I$131,MATCH(F1115,HWI!$A$6:$A$131,0),MATCH(D1115,HWI!$F$5:$I$5,0))</f>
        <v>1.587890625</v>
      </c>
      <c r="J1115" s="277">
        <f t="shared" si="34"/>
        <v>2904167.6361328121</v>
      </c>
      <c r="L1115" s="277">
        <f t="shared" si="35"/>
        <v>125.89021377702213</v>
      </c>
    </row>
    <row r="1116" spans="1:12" x14ac:dyDescent="0.25">
      <c r="A1116" s="274" t="s">
        <v>606</v>
      </c>
      <c r="B1116" s="274" t="s">
        <v>588</v>
      </c>
      <c r="C1116" s="274" t="s">
        <v>589</v>
      </c>
      <c r="D1116" s="274" t="s">
        <v>590</v>
      </c>
      <c r="E1116" s="274">
        <v>3</v>
      </c>
      <c r="F1116" s="274">
        <v>2010</v>
      </c>
      <c r="G1116" s="277">
        <v>16177</v>
      </c>
      <c r="H1116" s="277">
        <v>1170200.43</v>
      </c>
      <c r="I1116" s="277">
        <f>INDEX(HWI!$F$6:$I$131,MATCH(F1116,HWI!$A$6:$A$131,0),MATCH(D1116,HWI!$F$5:$I$5,0))</f>
        <v>1.6106983655274889</v>
      </c>
      <c r="J1116" s="277">
        <f t="shared" si="34"/>
        <v>1884839.9199405645</v>
      </c>
      <c r="L1116" s="277">
        <f t="shared" si="35"/>
        <v>116.51356369787752</v>
      </c>
    </row>
    <row r="1117" spans="1:12" x14ac:dyDescent="0.25">
      <c r="A1117" s="274" t="s">
        <v>606</v>
      </c>
      <c r="B1117" s="274" t="s">
        <v>588</v>
      </c>
      <c r="C1117" s="274" t="s">
        <v>589</v>
      </c>
      <c r="D1117" s="274" t="s">
        <v>590</v>
      </c>
      <c r="E1117" s="274">
        <v>3</v>
      </c>
      <c r="F1117" s="274">
        <v>2011</v>
      </c>
      <c r="G1117" s="277">
        <v>10684</v>
      </c>
      <c r="H1117" s="277">
        <v>1275235.06</v>
      </c>
      <c r="I1117" s="277">
        <f>INDEX(HWI!$F$6:$I$131,MATCH(F1117,HWI!$A$6:$A$131,0),MATCH(D1117,HWI!$F$5:$I$5,0))</f>
        <v>1.5582175371346429</v>
      </c>
      <c r="J1117" s="277">
        <f t="shared" si="34"/>
        <v>1987093.6344609486</v>
      </c>
      <c r="L1117" s="277">
        <f t="shared" si="35"/>
        <v>185.98779805886826</v>
      </c>
    </row>
    <row r="1118" spans="1:12" x14ac:dyDescent="0.25">
      <c r="A1118" s="274" t="s">
        <v>606</v>
      </c>
      <c r="B1118" s="274" t="s">
        <v>588</v>
      </c>
      <c r="C1118" s="274" t="s">
        <v>589</v>
      </c>
      <c r="D1118" s="274" t="s">
        <v>590</v>
      </c>
      <c r="E1118" s="274">
        <v>3</v>
      </c>
      <c r="F1118" s="274">
        <v>2012</v>
      </c>
      <c r="G1118" s="277">
        <v>14831</v>
      </c>
      <c r="H1118" s="277">
        <v>1770393.35</v>
      </c>
      <c r="I1118" s="277">
        <f>INDEX(HWI!$F$6:$I$131,MATCH(F1118,HWI!$A$6:$A$131,0),MATCH(D1118,HWI!$F$5:$I$5,0))</f>
        <v>1.5027726432532347</v>
      </c>
      <c r="J1118" s="277">
        <f t="shared" si="34"/>
        <v>2660498.6941774492</v>
      </c>
      <c r="L1118" s="277">
        <f t="shared" si="35"/>
        <v>179.38768081568668</v>
      </c>
    </row>
    <row r="1119" spans="1:12" x14ac:dyDescent="0.25">
      <c r="A1119" s="274" t="s">
        <v>606</v>
      </c>
      <c r="B1119" s="274" t="s">
        <v>588</v>
      </c>
      <c r="C1119" s="274" t="s">
        <v>589</v>
      </c>
      <c r="D1119" s="274" t="s">
        <v>590</v>
      </c>
      <c r="E1119" s="274">
        <v>3</v>
      </c>
      <c r="F1119" s="274">
        <v>2013</v>
      </c>
      <c r="G1119" s="277">
        <v>9617</v>
      </c>
      <c r="H1119" s="277">
        <v>1765626.71</v>
      </c>
      <c r="I1119" s="277">
        <f>INDEX(HWI!$F$6:$I$131,MATCH(F1119,HWI!$A$6:$A$131,0),MATCH(D1119,HWI!$F$5:$I$5,0))</f>
        <v>1.4931129476584022</v>
      </c>
      <c r="J1119" s="277">
        <f t="shared" si="34"/>
        <v>2636280.1014325069</v>
      </c>
      <c r="L1119" s="277">
        <f t="shared" si="35"/>
        <v>274.12707720001112</v>
      </c>
    </row>
    <row r="1120" spans="1:12" x14ac:dyDescent="0.25">
      <c r="A1120" s="274" t="s">
        <v>606</v>
      </c>
      <c r="B1120" s="274" t="s">
        <v>588</v>
      </c>
      <c r="C1120" s="274" t="s">
        <v>589</v>
      </c>
      <c r="D1120" s="274" t="s">
        <v>590</v>
      </c>
      <c r="E1120" s="274">
        <v>3</v>
      </c>
      <c r="F1120" s="274">
        <v>2014</v>
      </c>
      <c r="G1120" s="277">
        <v>13448</v>
      </c>
      <c r="H1120" s="277">
        <v>1994995.31</v>
      </c>
      <c r="I1120" s="277">
        <f>INDEX(HWI!$F$6:$I$131,MATCH(F1120,HWI!$A$6:$A$131,0),MATCH(D1120,HWI!$F$5:$I$5,0))</f>
        <v>1.4768392370572208</v>
      </c>
      <c r="J1120" s="277">
        <f t="shared" si="34"/>
        <v>2946287.3515531337</v>
      </c>
      <c r="L1120" s="277">
        <f t="shared" si="35"/>
        <v>219.08739972881719</v>
      </c>
    </row>
    <row r="1121" spans="1:12" x14ac:dyDescent="0.25">
      <c r="A1121" s="274" t="s">
        <v>606</v>
      </c>
      <c r="B1121" s="274" t="s">
        <v>588</v>
      </c>
      <c r="C1121" s="274" t="s">
        <v>589</v>
      </c>
      <c r="D1121" s="274" t="s">
        <v>590</v>
      </c>
      <c r="E1121" s="274">
        <v>3</v>
      </c>
      <c r="F1121" s="274">
        <v>2015</v>
      </c>
      <c r="G1121" s="277">
        <v>19774</v>
      </c>
      <c r="H1121" s="277">
        <v>2283299.44</v>
      </c>
      <c r="I1121" s="277">
        <f>INDEX(HWI!$F$6:$I$131,MATCH(F1121,HWI!$A$6:$A$131,0),MATCH(D1121,HWI!$F$5:$I$5,0))</f>
        <v>1.4550335570469799</v>
      </c>
      <c r="J1121" s="277">
        <f t="shared" si="34"/>
        <v>3322277.3059865772</v>
      </c>
      <c r="L1121" s="277">
        <f t="shared" si="35"/>
        <v>168.01240548126717</v>
      </c>
    </row>
    <row r="1122" spans="1:12" x14ac:dyDescent="0.25">
      <c r="A1122" s="274" t="s">
        <v>606</v>
      </c>
      <c r="B1122" s="274" t="s">
        <v>588</v>
      </c>
      <c r="C1122" s="274" t="s">
        <v>589</v>
      </c>
      <c r="D1122" s="274" t="s">
        <v>590</v>
      </c>
      <c r="E1122" s="274">
        <v>3</v>
      </c>
      <c r="F1122" s="274">
        <v>2016</v>
      </c>
      <c r="G1122" s="277">
        <v>14277</v>
      </c>
      <c r="H1122" s="277">
        <v>2270821.02</v>
      </c>
      <c r="I1122" s="277">
        <f>INDEX(HWI!$F$6:$I$131,MATCH(F1122,HWI!$A$6:$A$131,0),MATCH(D1122,HWI!$F$5:$I$5,0))</f>
        <v>1.4351279788172993</v>
      </c>
      <c r="J1122" s="277">
        <f t="shared" si="34"/>
        <v>3258918.7806884381</v>
      </c>
      <c r="L1122" s="277">
        <f t="shared" si="35"/>
        <v>228.26355541699505</v>
      </c>
    </row>
    <row r="1123" spans="1:12" x14ac:dyDescent="0.25">
      <c r="A1123" s="274" t="s">
        <v>606</v>
      </c>
      <c r="B1123" s="274" t="s">
        <v>588</v>
      </c>
      <c r="C1123" s="274" t="s">
        <v>589</v>
      </c>
      <c r="D1123" s="274" t="s">
        <v>590</v>
      </c>
      <c r="E1123" s="274">
        <v>3</v>
      </c>
      <c r="F1123" s="274">
        <v>2017</v>
      </c>
      <c r="G1123" s="277">
        <v>23512</v>
      </c>
      <c r="H1123" s="277">
        <v>2981887.38</v>
      </c>
      <c r="I1123" s="277">
        <f>INDEX(HWI!$F$6:$I$131,MATCH(F1123,HWI!$A$6:$A$131,0),MATCH(D1123,HWI!$F$5:$I$5,0))</f>
        <v>1.4145280556763811</v>
      </c>
      <c r="J1123" s="277">
        <f t="shared" si="34"/>
        <v>4217963.3578773383</v>
      </c>
      <c r="L1123" s="277">
        <f t="shared" si="35"/>
        <v>179.39619589474898</v>
      </c>
    </row>
    <row r="1124" spans="1:12" x14ac:dyDescent="0.25">
      <c r="A1124" s="274" t="s">
        <v>606</v>
      </c>
      <c r="B1124" s="274" t="s">
        <v>588</v>
      </c>
      <c r="C1124" s="274" t="s">
        <v>589</v>
      </c>
      <c r="D1124" s="274" t="s">
        <v>590</v>
      </c>
      <c r="E1124" s="274">
        <v>3</v>
      </c>
      <c r="F1124" s="274">
        <v>2018</v>
      </c>
      <c r="G1124" s="277">
        <v>57538</v>
      </c>
      <c r="H1124" s="277">
        <v>8691025.9900000002</v>
      </c>
      <c r="I1124" s="277">
        <f>INDEX(HWI!$F$6:$I$131,MATCH(F1124,HWI!$A$6:$A$131,0),MATCH(D1124,HWI!$F$5:$I$5,0))</f>
        <v>1.3921232876712328</v>
      </c>
      <c r="J1124" s="277">
        <f t="shared" si="34"/>
        <v>12098979.674434932</v>
      </c>
      <c r="L1124" s="277">
        <f t="shared" si="35"/>
        <v>210.2780714386133</v>
      </c>
    </row>
    <row r="1125" spans="1:12" x14ac:dyDescent="0.25">
      <c r="A1125" s="274" t="s">
        <v>606</v>
      </c>
      <c r="B1125" s="274" t="s">
        <v>588</v>
      </c>
      <c r="C1125" s="274" t="s">
        <v>589</v>
      </c>
      <c r="D1125" s="274" t="s">
        <v>590</v>
      </c>
      <c r="E1125" s="274">
        <v>3</v>
      </c>
      <c r="F1125" s="274">
        <v>2019</v>
      </c>
      <c r="G1125" s="277">
        <v>33509.699999999997</v>
      </c>
      <c r="H1125" s="277">
        <v>9961179.5600000005</v>
      </c>
      <c r="I1125" s="277">
        <f>INDEX(HWI!$F$6:$I$131,MATCH(F1125,HWI!$A$6:$A$131,0),MATCH(D1125,HWI!$F$5:$I$5,0))</f>
        <v>1.3488179178763999</v>
      </c>
      <c r="J1125" s="277">
        <f t="shared" si="34"/>
        <v>13435817.473712154</v>
      </c>
      <c r="L1125" s="277">
        <f t="shared" si="35"/>
        <v>400.95308145737368</v>
      </c>
    </row>
    <row r="1126" spans="1:12" x14ac:dyDescent="0.25">
      <c r="A1126" s="274" t="s">
        <v>606</v>
      </c>
      <c r="B1126" s="274" t="s">
        <v>588</v>
      </c>
      <c r="C1126" s="274" t="s">
        <v>589</v>
      </c>
      <c r="D1126" s="274" t="s">
        <v>590</v>
      </c>
      <c r="E1126" s="274">
        <v>3</v>
      </c>
      <c r="F1126" s="274">
        <v>2020</v>
      </c>
      <c r="G1126" s="277">
        <v>51286.5</v>
      </c>
      <c r="H1126" s="277">
        <v>3846202.45</v>
      </c>
      <c r="I1126" s="277">
        <f>INDEX(HWI!$F$6:$I$131,MATCH(F1126,HWI!$A$6:$A$131,0),MATCH(D1126,HWI!$F$5:$I$5,0))</f>
        <v>1.3102336825141014</v>
      </c>
      <c r="J1126" s="277">
        <f t="shared" si="34"/>
        <v>5039423.9997582594</v>
      </c>
      <c r="L1126" s="277">
        <f t="shared" si="35"/>
        <v>98.260243919126069</v>
      </c>
    </row>
    <row r="1127" spans="1:12" x14ac:dyDescent="0.25">
      <c r="A1127" s="274" t="s">
        <v>606</v>
      </c>
      <c r="B1127" s="274" t="s">
        <v>588</v>
      </c>
      <c r="C1127" s="274" t="s">
        <v>589</v>
      </c>
      <c r="D1127" s="274" t="s">
        <v>590</v>
      </c>
      <c r="E1127" s="274">
        <v>3</v>
      </c>
      <c r="F1127" s="274">
        <v>2021</v>
      </c>
      <c r="G1127" s="277">
        <v>37468</v>
      </c>
      <c r="H1127" s="277">
        <v>8936769.2699999996</v>
      </c>
      <c r="I1127" s="277">
        <f>INDEX(HWI!$F$6:$I$131,MATCH(F1127,HWI!$A$6:$A$131,0),MATCH(D1127,HWI!$F$5:$I$5,0))</f>
        <v>1.2445464982778416</v>
      </c>
      <c r="J1127" s="277">
        <f t="shared" si="34"/>
        <v>11122224.900895523</v>
      </c>
      <c r="L1127" s="277">
        <f t="shared" si="35"/>
        <v>296.84597258715496</v>
      </c>
    </row>
    <row r="1128" spans="1:12" x14ac:dyDescent="0.25">
      <c r="A1128" s="274" t="s">
        <v>606</v>
      </c>
      <c r="B1128" s="274" t="s">
        <v>588</v>
      </c>
      <c r="C1128" s="274" t="s">
        <v>589</v>
      </c>
      <c r="D1128" s="274" t="s">
        <v>590</v>
      </c>
      <c r="E1128" s="274">
        <v>3</v>
      </c>
      <c r="F1128" s="274">
        <v>2022</v>
      </c>
      <c r="G1128" s="277">
        <v>62006</v>
      </c>
      <c r="H1128" s="277">
        <v>12198019.139999999</v>
      </c>
      <c r="I1128" s="277">
        <f>INDEX(HWI!$F$6:$I$131,MATCH(F1128,HWI!$A$6:$A$131,0),MATCH(D1128,HWI!$F$5:$I$5,0))</f>
        <v>1.1434599156118144</v>
      </c>
      <c r="J1128" s="277">
        <f t="shared" si="34"/>
        <v>13947945.936455695</v>
      </c>
      <c r="L1128" s="277">
        <f t="shared" si="35"/>
        <v>224.94510106208585</v>
      </c>
    </row>
    <row r="1129" spans="1:12" x14ac:dyDescent="0.25">
      <c r="A1129" s="274" t="s">
        <v>606</v>
      </c>
      <c r="B1129" s="274" t="s">
        <v>588</v>
      </c>
      <c r="C1129" s="274" t="s">
        <v>589</v>
      </c>
      <c r="D1129" s="274" t="s">
        <v>590</v>
      </c>
      <c r="E1129" s="274">
        <v>3</v>
      </c>
      <c r="F1129" s="274">
        <v>2023</v>
      </c>
      <c r="G1129" s="277">
        <v>82913</v>
      </c>
      <c r="H1129" s="277">
        <v>18894485.09</v>
      </c>
      <c r="I1129" s="277">
        <f>INDEX(HWI!$F$6:$I$131,MATCH(F1129,HWI!$A$6:$A$131,0),MATCH(D1129,HWI!$F$5:$I$5,0))</f>
        <v>1.069033530571992</v>
      </c>
      <c r="J1129" s="277">
        <f t="shared" si="34"/>
        <v>20198838.104102563</v>
      </c>
      <c r="L1129" s="277">
        <f t="shared" si="35"/>
        <v>243.61485055543235</v>
      </c>
    </row>
    <row r="1130" spans="1:12" x14ac:dyDescent="0.25">
      <c r="A1130" s="274" t="s">
        <v>606</v>
      </c>
      <c r="B1130" s="274" t="s">
        <v>588</v>
      </c>
      <c r="C1130" s="274" t="s">
        <v>589</v>
      </c>
      <c r="D1130" s="274" t="s">
        <v>590</v>
      </c>
      <c r="E1130" s="274">
        <v>3</v>
      </c>
      <c r="F1130" s="274">
        <v>2024</v>
      </c>
      <c r="G1130" s="277">
        <v>301308</v>
      </c>
      <c r="H1130" s="277">
        <v>24152197.97000001</v>
      </c>
      <c r="I1130" s="277">
        <f>INDEX(HWI!$F$6:$I$131,MATCH(F1130,HWI!$A$6:$A$131,0),MATCH(D1130,HWI!$F$5:$I$5,0))</f>
        <v>1.0330368487928843</v>
      </c>
      <c r="J1130" s="277">
        <f t="shared" si="34"/>
        <v>24950110.482350707</v>
      </c>
      <c r="L1130" s="277">
        <f t="shared" si="35"/>
        <v>82.806000777777911</v>
      </c>
    </row>
    <row r="1131" spans="1:12" x14ac:dyDescent="0.25">
      <c r="A1131" s="274" t="s">
        <v>606</v>
      </c>
      <c r="B1131" s="274" t="s">
        <v>588</v>
      </c>
      <c r="C1131" s="274" t="s">
        <v>589</v>
      </c>
      <c r="D1131" s="274" t="s">
        <v>590</v>
      </c>
      <c r="E1131" s="274">
        <v>3</v>
      </c>
      <c r="F1131" s="274">
        <v>2025</v>
      </c>
      <c r="G1131" s="277">
        <v>21173</v>
      </c>
      <c r="H1131" s="277">
        <v>7010312.1000000015</v>
      </c>
      <c r="I1131" s="277">
        <f>INDEX(HWI!$F$6:$I$131,MATCH(F1131,HWI!$A$6:$A$131,0),MATCH(D1131,HWI!$F$5:$I$5,0))</f>
        <v>1</v>
      </c>
      <c r="J1131" s="277">
        <f t="shared" si="34"/>
        <v>7010312.1000000015</v>
      </c>
      <c r="L1131" s="277">
        <f t="shared" si="35"/>
        <v>331.09677891654474</v>
      </c>
    </row>
    <row r="1132" spans="1:12" x14ac:dyDescent="0.25">
      <c r="A1132" s="274" t="s">
        <v>606</v>
      </c>
      <c r="B1132" s="274" t="s">
        <v>588</v>
      </c>
      <c r="C1132" s="274" t="s">
        <v>589</v>
      </c>
      <c r="D1132" s="274" t="s">
        <v>590</v>
      </c>
      <c r="E1132" s="274">
        <v>4</v>
      </c>
      <c r="F1132" s="274">
        <v>1972</v>
      </c>
      <c r="G1132" s="277">
        <v>50</v>
      </c>
      <c r="H1132" s="277">
        <v>687.01</v>
      </c>
      <c r="I1132" s="277">
        <f>INDEX(HWI!$F$6:$I$131,MATCH(F1132,HWI!$A$6:$A$131,0),MATCH(D1132,HWI!$F$5:$I$5,0))</f>
        <v>8.3814432989690726</v>
      </c>
      <c r="J1132" s="277">
        <f t="shared" si="34"/>
        <v>5758.1353608247427</v>
      </c>
      <c r="L1132" s="277">
        <f t="shared" si="35"/>
        <v>115.16270721649485</v>
      </c>
    </row>
    <row r="1133" spans="1:12" x14ac:dyDescent="0.25">
      <c r="A1133" s="274" t="s">
        <v>606</v>
      </c>
      <c r="B1133" s="274" t="s">
        <v>588</v>
      </c>
      <c r="C1133" s="274" t="s">
        <v>589</v>
      </c>
      <c r="D1133" s="274" t="s">
        <v>590</v>
      </c>
      <c r="E1133" s="274">
        <v>4</v>
      </c>
      <c r="F1133" s="274">
        <v>1973</v>
      </c>
      <c r="G1133" s="277">
        <v>12739</v>
      </c>
      <c r="H1133" s="277">
        <v>200376.77000000002</v>
      </c>
      <c r="I1133" s="277">
        <f>INDEX(HWI!$F$6:$I$131,MATCH(F1133,HWI!$A$6:$A$131,0),MATCH(D1133,HWI!$F$5:$I$5,0))</f>
        <v>8.1300000000000008</v>
      </c>
      <c r="J1133" s="277">
        <f t="shared" si="34"/>
        <v>1629063.1401000002</v>
      </c>
      <c r="L1133" s="277">
        <f t="shared" si="35"/>
        <v>127.87998587801242</v>
      </c>
    </row>
    <row r="1134" spans="1:12" x14ac:dyDescent="0.25">
      <c r="A1134" s="274" t="s">
        <v>606</v>
      </c>
      <c r="B1134" s="274" t="s">
        <v>588</v>
      </c>
      <c r="C1134" s="274" t="s">
        <v>589</v>
      </c>
      <c r="D1134" s="274" t="s">
        <v>590</v>
      </c>
      <c r="E1134" s="274">
        <v>4</v>
      </c>
      <c r="F1134" s="274">
        <v>1974</v>
      </c>
      <c r="G1134" s="277">
        <v>31759</v>
      </c>
      <c r="H1134" s="277">
        <v>425213.72000000003</v>
      </c>
      <c r="I1134" s="277">
        <f>INDEX(HWI!$F$6:$I$131,MATCH(F1134,HWI!$A$6:$A$131,0),MATCH(D1134,HWI!$F$5:$I$5,0))</f>
        <v>7.2589285714285712</v>
      </c>
      <c r="J1134" s="277">
        <f t="shared" si="34"/>
        <v>3086596.0210714289</v>
      </c>
      <c r="L1134" s="277">
        <f t="shared" si="35"/>
        <v>97.188073335792339</v>
      </c>
    </row>
    <row r="1135" spans="1:12" x14ac:dyDescent="0.25">
      <c r="A1135" s="274" t="s">
        <v>606</v>
      </c>
      <c r="B1135" s="274" t="s">
        <v>588</v>
      </c>
      <c r="C1135" s="274" t="s">
        <v>589</v>
      </c>
      <c r="D1135" s="274" t="s">
        <v>590</v>
      </c>
      <c r="E1135" s="274">
        <v>4</v>
      </c>
      <c r="F1135" s="274">
        <v>1975</v>
      </c>
      <c r="G1135" s="277">
        <v>34929</v>
      </c>
      <c r="H1135" s="277">
        <v>502052.64</v>
      </c>
      <c r="I1135" s="277">
        <f>INDEX(HWI!$F$6:$I$131,MATCH(F1135,HWI!$A$6:$A$131,0),MATCH(D1135,HWI!$F$5:$I$5,0))</f>
        <v>6.4015748031496065</v>
      </c>
      <c r="J1135" s="277">
        <f t="shared" si="34"/>
        <v>3213927.5300787403</v>
      </c>
      <c r="L1135" s="277">
        <f t="shared" si="35"/>
        <v>92.01315611894816</v>
      </c>
    </row>
    <row r="1136" spans="1:12" x14ac:dyDescent="0.25">
      <c r="A1136" s="274" t="s">
        <v>606</v>
      </c>
      <c r="B1136" s="274" t="s">
        <v>588</v>
      </c>
      <c r="C1136" s="274" t="s">
        <v>589</v>
      </c>
      <c r="D1136" s="274" t="s">
        <v>590</v>
      </c>
      <c r="E1136" s="274">
        <v>4</v>
      </c>
      <c r="F1136" s="274">
        <v>1976</v>
      </c>
      <c r="G1136" s="277">
        <v>68578</v>
      </c>
      <c r="H1136" s="277">
        <v>706236.44000000006</v>
      </c>
      <c r="I1136" s="277">
        <f>INDEX(HWI!$F$6:$I$131,MATCH(F1136,HWI!$A$6:$A$131,0),MATCH(D1136,HWI!$F$5:$I$5,0))</f>
        <v>6.0222222222222221</v>
      </c>
      <c r="J1136" s="277">
        <f t="shared" si="34"/>
        <v>4253112.7831111113</v>
      </c>
      <c r="L1136" s="277">
        <f t="shared" si="35"/>
        <v>62.018617969481632</v>
      </c>
    </row>
    <row r="1137" spans="1:12" x14ac:dyDescent="0.25">
      <c r="A1137" s="274" t="s">
        <v>606</v>
      </c>
      <c r="B1137" s="274" t="s">
        <v>588</v>
      </c>
      <c r="C1137" s="274" t="s">
        <v>589</v>
      </c>
      <c r="D1137" s="274" t="s">
        <v>590</v>
      </c>
      <c r="E1137" s="274">
        <v>4</v>
      </c>
      <c r="F1137" s="274">
        <v>1977</v>
      </c>
      <c r="G1137" s="277">
        <v>56827</v>
      </c>
      <c r="H1137" s="277">
        <v>1116778.58</v>
      </c>
      <c r="I1137" s="277">
        <f>INDEX(HWI!$F$6:$I$131,MATCH(F1137,HWI!$A$6:$A$131,0),MATCH(D1137,HWI!$F$5:$I$5,0))</f>
        <v>5.645833333333333</v>
      </c>
      <c r="J1137" s="277">
        <f t="shared" si="34"/>
        <v>6305145.7329166671</v>
      </c>
      <c r="L1137" s="277">
        <f t="shared" si="35"/>
        <v>110.95334494019862</v>
      </c>
    </row>
    <row r="1138" spans="1:12" x14ac:dyDescent="0.25">
      <c r="A1138" s="274" t="s">
        <v>606</v>
      </c>
      <c r="B1138" s="274" t="s">
        <v>588</v>
      </c>
      <c r="C1138" s="274" t="s">
        <v>589</v>
      </c>
      <c r="D1138" s="274" t="s">
        <v>590</v>
      </c>
      <c r="E1138" s="274">
        <v>4</v>
      </c>
      <c r="F1138" s="274">
        <v>1978</v>
      </c>
      <c r="G1138" s="277">
        <v>90537</v>
      </c>
      <c r="H1138" s="277">
        <v>1293470.01</v>
      </c>
      <c r="I1138" s="277">
        <f>INDEX(HWI!$F$6:$I$131,MATCH(F1138,HWI!$A$6:$A$131,0),MATCH(D1138,HWI!$F$5:$I$5,0))</f>
        <v>5.279220779220779</v>
      </c>
      <c r="J1138" s="277">
        <f t="shared" si="34"/>
        <v>6828513.7540909089</v>
      </c>
      <c r="L1138" s="277">
        <f t="shared" si="35"/>
        <v>75.422354993990396</v>
      </c>
    </row>
    <row r="1139" spans="1:12" x14ac:dyDescent="0.25">
      <c r="A1139" s="274" t="s">
        <v>606</v>
      </c>
      <c r="B1139" s="274" t="s">
        <v>588</v>
      </c>
      <c r="C1139" s="274" t="s">
        <v>589</v>
      </c>
      <c r="D1139" s="274" t="s">
        <v>590</v>
      </c>
      <c r="E1139" s="274">
        <v>4</v>
      </c>
      <c r="F1139" s="274">
        <v>1979</v>
      </c>
      <c r="G1139" s="277">
        <v>88712</v>
      </c>
      <c r="H1139" s="277">
        <v>1544143.98</v>
      </c>
      <c r="I1139" s="277">
        <f>INDEX(HWI!$F$6:$I$131,MATCH(F1139,HWI!$A$6:$A$131,0),MATCH(D1139,HWI!$F$5:$I$5,0))</f>
        <v>4.8392857142857144</v>
      </c>
      <c r="J1139" s="277">
        <f t="shared" si="34"/>
        <v>7472553.9032142861</v>
      </c>
      <c r="L1139" s="277">
        <f t="shared" si="35"/>
        <v>84.233856786165191</v>
      </c>
    </row>
    <row r="1140" spans="1:12" x14ac:dyDescent="0.25">
      <c r="A1140" s="274" t="s">
        <v>606</v>
      </c>
      <c r="B1140" s="274" t="s">
        <v>588</v>
      </c>
      <c r="C1140" s="274" t="s">
        <v>589</v>
      </c>
      <c r="D1140" s="274" t="s">
        <v>590</v>
      </c>
      <c r="E1140" s="274">
        <v>4</v>
      </c>
      <c r="F1140" s="274">
        <v>1980</v>
      </c>
      <c r="G1140" s="277">
        <v>50752</v>
      </c>
      <c r="H1140" s="277">
        <v>1561940.6400000001</v>
      </c>
      <c r="I1140" s="277">
        <f>INDEX(HWI!$F$6:$I$131,MATCH(F1140,HWI!$A$6:$A$131,0),MATCH(D1140,HWI!$F$5:$I$5,0))</f>
        <v>4.3475935828877006</v>
      </c>
      <c r="J1140" s="277">
        <f t="shared" si="34"/>
        <v>6790683.1033155089</v>
      </c>
      <c r="L1140" s="277">
        <f t="shared" si="35"/>
        <v>133.80129065486108</v>
      </c>
    </row>
    <row r="1141" spans="1:12" x14ac:dyDescent="0.25">
      <c r="A1141" s="274" t="s">
        <v>606</v>
      </c>
      <c r="B1141" s="274" t="s">
        <v>588</v>
      </c>
      <c r="C1141" s="274" t="s">
        <v>589</v>
      </c>
      <c r="D1141" s="274" t="s">
        <v>590</v>
      </c>
      <c r="E1141" s="274">
        <v>4</v>
      </c>
      <c r="F1141" s="274">
        <v>1981</v>
      </c>
      <c r="G1141" s="277">
        <v>45665</v>
      </c>
      <c r="H1141" s="277">
        <v>1815106.5</v>
      </c>
      <c r="I1141" s="277">
        <f>INDEX(HWI!$F$6:$I$131,MATCH(F1141,HWI!$A$6:$A$131,0),MATCH(D1141,HWI!$F$5:$I$5,0))</f>
        <v>4.0049261083743843</v>
      </c>
      <c r="J1141" s="277">
        <f t="shared" si="34"/>
        <v>7269367.4113300499</v>
      </c>
      <c r="L1141" s="277">
        <f t="shared" si="35"/>
        <v>159.18903780422752</v>
      </c>
    </row>
    <row r="1142" spans="1:12" x14ac:dyDescent="0.25">
      <c r="A1142" s="274" t="s">
        <v>606</v>
      </c>
      <c r="B1142" s="274" t="s">
        <v>588</v>
      </c>
      <c r="C1142" s="274" t="s">
        <v>589</v>
      </c>
      <c r="D1142" s="274" t="s">
        <v>590</v>
      </c>
      <c r="E1142" s="274">
        <v>4</v>
      </c>
      <c r="F1142" s="274">
        <v>1982</v>
      </c>
      <c r="G1142" s="277">
        <v>41925</v>
      </c>
      <c r="H1142" s="277">
        <v>1397254.81</v>
      </c>
      <c r="I1142" s="277">
        <f>INDEX(HWI!$F$6:$I$131,MATCH(F1142,HWI!$A$6:$A$131,0),MATCH(D1142,HWI!$F$5:$I$5,0))</f>
        <v>3.7293577981651378</v>
      </c>
      <c r="J1142" s="277">
        <f t="shared" si="34"/>
        <v>5210863.121697248</v>
      </c>
      <c r="L1142" s="277">
        <f t="shared" si="35"/>
        <v>124.29011620029215</v>
      </c>
    </row>
    <row r="1143" spans="1:12" x14ac:dyDescent="0.25">
      <c r="A1143" s="274" t="s">
        <v>606</v>
      </c>
      <c r="B1143" s="274" t="s">
        <v>588</v>
      </c>
      <c r="C1143" s="274" t="s">
        <v>589</v>
      </c>
      <c r="D1143" s="274" t="s">
        <v>590</v>
      </c>
      <c r="E1143" s="274">
        <v>4</v>
      </c>
      <c r="F1143" s="274">
        <v>1983</v>
      </c>
      <c r="G1143" s="277">
        <v>40400</v>
      </c>
      <c r="H1143" s="277">
        <v>1152533.51</v>
      </c>
      <c r="I1143" s="277">
        <f>INDEX(HWI!$F$6:$I$131,MATCH(F1143,HWI!$A$6:$A$131,0),MATCH(D1143,HWI!$F$5:$I$5,0))</f>
        <v>3.5814977973568283</v>
      </c>
      <c r="J1143" s="277">
        <f t="shared" si="34"/>
        <v>4127796.2274449342</v>
      </c>
      <c r="L1143" s="277">
        <f t="shared" si="35"/>
        <v>102.17317394665679</v>
      </c>
    </row>
    <row r="1144" spans="1:12" x14ac:dyDescent="0.25">
      <c r="A1144" s="274" t="s">
        <v>606</v>
      </c>
      <c r="B1144" s="274" t="s">
        <v>588</v>
      </c>
      <c r="C1144" s="274" t="s">
        <v>589</v>
      </c>
      <c r="D1144" s="274" t="s">
        <v>590</v>
      </c>
      <c r="E1144" s="274">
        <v>4</v>
      </c>
      <c r="F1144" s="274">
        <v>1984</v>
      </c>
      <c r="G1144" s="277">
        <v>67111</v>
      </c>
      <c r="H1144" s="277">
        <v>1862285.24</v>
      </c>
      <c r="I1144" s="277">
        <f>INDEX(HWI!$F$6:$I$131,MATCH(F1144,HWI!$A$6:$A$131,0),MATCH(D1144,HWI!$F$5:$I$5,0))</f>
        <v>3.4892703862660945</v>
      </c>
      <c r="J1144" s="277">
        <f t="shared" si="34"/>
        <v>6498016.7387124468</v>
      </c>
      <c r="L1144" s="277">
        <f t="shared" si="35"/>
        <v>96.82491303530638</v>
      </c>
    </row>
    <row r="1145" spans="1:12" x14ac:dyDescent="0.25">
      <c r="A1145" s="274" t="s">
        <v>606</v>
      </c>
      <c r="B1145" s="274" t="s">
        <v>588</v>
      </c>
      <c r="C1145" s="274" t="s">
        <v>589</v>
      </c>
      <c r="D1145" s="274" t="s">
        <v>590</v>
      </c>
      <c r="E1145" s="274">
        <v>4</v>
      </c>
      <c r="F1145" s="274">
        <v>1985</v>
      </c>
      <c r="G1145" s="277">
        <v>44903</v>
      </c>
      <c r="H1145" s="277">
        <v>1641523.5899999999</v>
      </c>
      <c r="I1145" s="277">
        <f>INDEX(HWI!$F$6:$I$131,MATCH(F1145,HWI!$A$6:$A$131,0),MATCH(D1145,HWI!$F$5:$I$5,0))</f>
        <v>3.4303797468354431</v>
      </c>
      <c r="J1145" s="277">
        <f t="shared" si="34"/>
        <v>5631049.2770886077</v>
      </c>
      <c r="L1145" s="277">
        <f t="shared" si="35"/>
        <v>125.40474527511765</v>
      </c>
    </row>
    <row r="1146" spans="1:12" x14ac:dyDescent="0.25">
      <c r="A1146" s="274" t="s">
        <v>606</v>
      </c>
      <c r="B1146" s="274" t="s">
        <v>588</v>
      </c>
      <c r="C1146" s="274" t="s">
        <v>589</v>
      </c>
      <c r="D1146" s="274" t="s">
        <v>590</v>
      </c>
      <c r="E1146" s="274">
        <v>4</v>
      </c>
      <c r="F1146" s="274">
        <v>1986</v>
      </c>
      <c r="G1146" s="277">
        <v>63223</v>
      </c>
      <c r="H1146" s="277">
        <v>1729999.6</v>
      </c>
      <c r="I1146" s="277">
        <f>INDEX(HWI!$F$6:$I$131,MATCH(F1146,HWI!$A$6:$A$131,0),MATCH(D1146,HWI!$F$5:$I$5,0))</f>
        <v>3.3734439834024896</v>
      </c>
      <c r="J1146" s="277">
        <f t="shared" si="34"/>
        <v>5836056.7419087142</v>
      </c>
      <c r="L1146" s="277">
        <f t="shared" si="35"/>
        <v>92.309076473889476</v>
      </c>
    </row>
    <row r="1147" spans="1:12" x14ac:dyDescent="0.25">
      <c r="A1147" s="274" t="s">
        <v>606</v>
      </c>
      <c r="B1147" s="274" t="s">
        <v>588</v>
      </c>
      <c r="C1147" s="274" t="s">
        <v>589</v>
      </c>
      <c r="D1147" s="274" t="s">
        <v>590</v>
      </c>
      <c r="E1147" s="274">
        <v>4</v>
      </c>
      <c r="F1147" s="274">
        <v>1987</v>
      </c>
      <c r="G1147" s="277">
        <v>45201</v>
      </c>
      <c r="H1147" s="277">
        <v>1604604.76</v>
      </c>
      <c r="I1147" s="277">
        <f>INDEX(HWI!$F$6:$I$131,MATCH(F1147,HWI!$A$6:$A$131,0),MATCH(D1147,HWI!$F$5:$I$5,0))</f>
        <v>3.2914979757085021</v>
      </c>
      <c r="J1147" s="277">
        <f t="shared" si="34"/>
        <v>5281553.3193522273</v>
      </c>
      <c r="L1147" s="277">
        <f t="shared" si="35"/>
        <v>116.8459396772688</v>
      </c>
    </row>
    <row r="1148" spans="1:12" x14ac:dyDescent="0.25">
      <c r="A1148" s="274" t="s">
        <v>606</v>
      </c>
      <c r="B1148" s="274" t="s">
        <v>588</v>
      </c>
      <c r="C1148" s="274" t="s">
        <v>589</v>
      </c>
      <c r="D1148" s="274" t="s">
        <v>590</v>
      </c>
      <c r="E1148" s="274">
        <v>4</v>
      </c>
      <c r="F1148" s="274">
        <v>1988</v>
      </c>
      <c r="G1148" s="277">
        <v>52643</v>
      </c>
      <c r="H1148" s="277">
        <v>1724837.13</v>
      </c>
      <c r="I1148" s="277">
        <f>INDEX(HWI!$F$6:$I$131,MATCH(F1148,HWI!$A$6:$A$131,0),MATCH(D1148,HWI!$F$5:$I$5,0))</f>
        <v>3.1119617224880383</v>
      </c>
      <c r="J1148" s="277">
        <f t="shared" si="34"/>
        <v>5367627.1260861242</v>
      </c>
      <c r="L1148" s="277">
        <f t="shared" si="35"/>
        <v>101.9627894703213</v>
      </c>
    </row>
    <row r="1149" spans="1:12" x14ac:dyDescent="0.25">
      <c r="A1149" s="274" t="s">
        <v>606</v>
      </c>
      <c r="B1149" s="274" t="s">
        <v>588</v>
      </c>
      <c r="C1149" s="274" t="s">
        <v>589</v>
      </c>
      <c r="D1149" s="274" t="s">
        <v>590</v>
      </c>
      <c r="E1149" s="274">
        <v>4</v>
      </c>
      <c r="F1149" s="274">
        <v>1989</v>
      </c>
      <c r="G1149" s="277">
        <v>51345</v>
      </c>
      <c r="H1149" s="277">
        <v>1753906.49</v>
      </c>
      <c r="I1149" s="277">
        <f>INDEX(HWI!$F$6:$I$131,MATCH(F1149,HWI!$A$6:$A$131,0),MATCH(D1149,HWI!$F$5:$I$5,0))</f>
        <v>2.9035714285714285</v>
      </c>
      <c r="J1149" s="277">
        <f t="shared" si="34"/>
        <v>5092592.7727499995</v>
      </c>
      <c r="L1149" s="277">
        <f t="shared" si="35"/>
        <v>99.183810940695281</v>
      </c>
    </row>
    <row r="1150" spans="1:12" x14ac:dyDescent="0.25">
      <c r="A1150" s="274" t="s">
        <v>606</v>
      </c>
      <c r="B1150" s="274" t="s">
        <v>588</v>
      </c>
      <c r="C1150" s="274" t="s">
        <v>589</v>
      </c>
      <c r="D1150" s="274" t="s">
        <v>590</v>
      </c>
      <c r="E1150" s="274">
        <v>4</v>
      </c>
      <c r="F1150" s="274">
        <v>1990</v>
      </c>
      <c r="G1150" s="277">
        <v>59975</v>
      </c>
      <c r="H1150" s="277">
        <v>2319164.54</v>
      </c>
      <c r="I1150" s="277">
        <f>INDEX(HWI!$F$6:$I$131,MATCH(F1150,HWI!$A$6:$A$131,0),MATCH(D1150,HWI!$F$5:$I$5,0))</f>
        <v>2.8155844155844156</v>
      </c>
      <c r="J1150" s="277">
        <f t="shared" si="34"/>
        <v>6529803.5360000003</v>
      </c>
      <c r="L1150" s="277">
        <f t="shared" si="35"/>
        <v>108.87542369320551</v>
      </c>
    </row>
    <row r="1151" spans="1:12" x14ac:dyDescent="0.25">
      <c r="A1151" s="274" t="s">
        <v>606</v>
      </c>
      <c r="B1151" s="274" t="s">
        <v>588</v>
      </c>
      <c r="C1151" s="274" t="s">
        <v>589</v>
      </c>
      <c r="D1151" s="274" t="s">
        <v>590</v>
      </c>
      <c r="E1151" s="274">
        <v>4</v>
      </c>
      <c r="F1151" s="274">
        <v>1991</v>
      </c>
      <c r="G1151" s="277">
        <v>58443</v>
      </c>
      <c r="H1151" s="277">
        <v>1983132.4100000001</v>
      </c>
      <c r="I1151" s="277">
        <f>INDEX(HWI!$F$6:$I$131,MATCH(F1151,HWI!$A$6:$A$131,0),MATCH(D1151,HWI!$F$5:$I$5,0))</f>
        <v>2.7373737373737375</v>
      </c>
      <c r="J1151" s="277">
        <f t="shared" si="34"/>
        <v>5428574.5768686878</v>
      </c>
      <c r="L1151" s="277">
        <f t="shared" si="35"/>
        <v>92.886651555681397</v>
      </c>
    </row>
    <row r="1152" spans="1:12" x14ac:dyDescent="0.25">
      <c r="A1152" s="274" t="s">
        <v>606</v>
      </c>
      <c r="B1152" s="274" t="s">
        <v>588</v>
      </c>
      <c r="C1152" s="274" t="s">
        <v>589</v>
      </c>
      <c r="D1152" s="274" t="s">
        <v>590</v>
      </c>
      <c r="E1152" s="274">
        <v>4</v>
      </c>
      <c r="F1152" s="274">
        <v>1992</v>
      </c>
      <c r="G1152" s="277">
        <v>66583</v>
      </c>
      <c r="H1152" s="277">
        <v>2859212.19</v>
      </c>
      <c r="I1152" s="277">
        <f>INDEX(HWI!$F$6:$I$131,MATCH(F1152,HWI!$A$6:$A$131,0),MATCH(D1152,HWI!$F$5:$I$5,0))</f>
        <v>2.6942833471416736</v>
      </c>
      <c r="J1152" s="277">
        <f t="shared" si="34"/>
        <v>7703527.7894614749</v>
      </c>
      <c r="L1152" s="277">
        <f t="shared" si="35"/>
        <v>115.698117979987</v>
      </c>
    </row>
    <row r="1153" spans="1:12" x14ac:dyDescent="0.25">
      <c r="A1153" s="274" t="s">
        <v>606</v>
      </c>
      <c r="B1153" s="274" t="s">
        <v>588</v>
      </c>
      <c r="C1153" s="274" t="s">
        <v>589</v>
      </c>
      <c r="D1153" s="274" t="s">
        <v>590</v>
      </c>
      <c r="E1153" s="274">
        <v>4</v>
      </c>
      <c r="F1153" s="274">
        <v>1993</v>
      </c>
      <c r="G1153" s="277">
        <v>83696</v>
      </c>
      <c r="H1153" s="277">
        <v>2669319.36</v>
      </c>
      <c r="I1153" s="277">
        <f>INDEX(HWI!$F$6:$I$131,MATCH(F1153,HWI!$A$6:$A$131,0),MATCH(D1153,HWI!$F$5:$I$5,0))</f>
        <v>2.6225806451612903</v>
      </c>
      <c r="J1153" s="277">
        <f t="shared" si="34"/>
        <v>7000505.289290322</v>
      </c>
      <c r="L1153" s="277">
        <f t="shared" si="35"/>
        <v>83.642053255714998</v>
      </c>
    </row>
    <row r="1154" spans="1:12" x14ac:dyDescent="0.25">
      <c r="A1154" s="274" t="s">
        <v>606</v>
      </c>
      <c r="B1154" s="274" t="s">
        <v>588</v>
      </c>
      <c r="C1154" s="274" t="s">
        <v>589</v>
      </c>
      <c r="D1154" s="274" t="s">
        <v>590</v>
      </c>
      <c r="E1154" s="274">
        <v>4</v>
      </c>
      <c r="F1154" s="274">
        <v>1994</v>
      </c>
      <c r="G1154" s="277">
        <v>80390.61</v>
      </c>
      <c r="H1154" s="277">
        <v>3062039.64</v>
      </c>
      <c r="I1154" s="277">
        <f>INDEX(HWI!$F$6:$I$131,MATCH(F1154,HWI!$A$6:$A$131,0),MATCH(D1154,HWI!$F$5:$I$5,0))</f>
        <v>2.5768621236133122</v>
      </c>
      <c r="J1154" s="277">
        <f t="shared" ref="J1154:J1217" si="36">I1154*H1154</f>
        <v>7890453.9693185426</v>
      </c>
      <c r="L1154" s="277">
        <f t="shared" ref="L1154:L1217" si="37">J1154/G1154</f>
        <v>98.151437951752612</v>
      </c>
    </row>
    <row r="1155" spans="1:12" x14ac:dyDescent="0.25">
      <c r="A1155" s="274" t="s">
        <v>606</v>
      </c>
      <c r="B1155" s="274" t="s">
        <v>588</v>
      </c>
      <c r="C1155" s="274" t="s">
        <v>589</v>
      </c>
      <c r="D1155" s="274" t="s">
        <v>590</v>
      </c>
      <c r="E1155" s="274">
        <v>4</v>
      </c>
      <c r="F1155" s="274">
        <v>1995</v>
      </c>
      <c r="G1155" s="277">
        <v>64522</v>
      </c>
      <c r="H1155" s="277">
        <v>2680776.2400000002</v>
      </c>
      <c r="I1155" s="277">
        <f>INDEX(HWI!$F$6:$I$131,MATCH(F1155,HWI!$A$6:$A$131,0),MATCH(D1155,HWI!$F$5:$I$5,0))</f>
        <v>2.5248447204968945</v>
      </c>
      <c r="J1155" s="277">
        <f t="shared" si="36"/>
        <v>6768543.736397516</v>
      </c>
      <c r="L1155" s="277">
        <f t="shared" si="37"/>
        <v>104.90288175192207</v>
      </c>
    </row>
    <row r="1156" spans="1:12" x14ac:dyDescent="0.25">
      <c r="A1156" s="274" t="s">
        <v>606</v>
      </c>
      <c r="B1156" s="274" t="s">
        <v>588</v>
      </c>
      <c r="C1156" s="274" t="s">
        <v>589</v>
      </c>
      <c r="D1156" s="274" t="s">
        <v>590</v>
      </c>
      <c r="E1156" s="274">
        <v>4</v>
      </c>
      <c r="F1156" s="274">
        <v>1996</v>
      </c>
      <c r="G1156" s="277">
        <v>60089.31</v>
      </c>
      <c r="H1156" s="277">
        <v>2185189.15</v>
      </c>
      <c r="I1156" s="277">
        <f>INDEX(HWI!$F$6:$I$131,MATCH(F1156,HWI!$A$6:$A$131,0),MATCH(D1156,HWI!$F$5:$I$5,0))</f>
        <v>2.4673748103186646</v>
      </c>
      <c r="J1156" s="277">
        <f t="shared" si="36"/>
        <v>5391680.6644916534</v>
      </c>
      <c r="L1156" s="277">
        <f t="shared" si="37"/>
        <v>89.727784600815909</v>
      </c>
    </row>
    <row r="1157" spans="1:12" x14ac:dyDescent="0.25">
      <c r="A1157" s="274" t="s">
        <v>606</v>
      </c>
      <c r="B1157" s="274" t="s">
        <v>588</v>
      </c>
      <c r="C1157" s="274" t="s">
        <v>589</v>
      </c>
      <c r="D1157" s="274" t="s">
        <v>590</v>
      </c>
      <c r="E1157" s="274">
        <v>4</v>
      </c>
      <c r="F1157" s="274">
        <v>1997</v>
      </c>
      <c r="G1157" s="277">
        <v>51483</v>
      </c>
      <c r="H1157" s="277">
        <v>1967675.9</v>
      </c>
      <c r="I1157" s="277">
        <f>INDEX(HWI!$F$6:$I$131,MATCH(F1157,HWI!$A$6:$A$131,0),MATCH(D1157,HWI!$F$5:$I$5,0))</f>
        <v>2.4124629080118694</v>
      </c>
      <c r="J1157" s="277">
        <f t="shared" si="36"/>
        <v>4746945.1237388719</v>
      </c>
      <c r="L1157" s="277">
        <f t="shared" si="37"/>
        <v>92.204128037194252</v>
      </c>
    </row>
    <row r="1158" spans="1:12" x14ac:dyDescent="0.25">
      <c r="A1158" s="274" t="s">
        <v>606</v>
      </c>
      <c r="B1158" s="274" t="s">
        <v>588</v>
      </c>
      <c r="C1158" s="274" t="s">
        <v>589</v>
      </c>
      <c r="D1158" s="274" t="s">
        <v>590</v>
      </c>
      <c r="E1158" s="274">
        <v>4</v>
      </c>
      <c r="F1158" s="274">
        <v>1998</v>
      </c>
      <c r="G1158" s="277">
        <v>32788</v>
      </c>
      <c r="H1158" s="277">
        <v>1071059.6399999999</v>
      </c>
      <c r="I1158" s="277">
        <f>INDEX(HWI!$F$6:$I$131,MATCH(F1158,HWI!$A$6:$A$131,0),MATCH(D1158,HWI!$F$5:$I$5,0))</f>
        <v>2.3650909090909091</v>
      </c>
      <c r="J1158" s="277">
        <f t="shared" si="36"/>
        <v>2533153.4176581814</v>
      </c>
      <c r="L1158" s="277">
        <f t="shared" si="37"/>
        <v>77.258552447791303</v>
      </c>
    </row>
    <row r="1159" spans="1:12" x14ac:dyDescent="0.25">
      <c r="A1159" s="274" t="s">
        <v>606</v>
      </c>
      <c r="B1159" s="274" t="s">
        <v>588</v>
      </c>
      <c r="C1159" s="274" t="s">
        <v>589</v>
      </c>
      <c r="D1159" s="274" t="s">
        <v>590</v>
      </c>
      <c r="E1159" s="274">
        <v>4</v>
      </c>
      <c r="F1159" s="274">
        <v>1999</v>
      </c>
      <c r="G1159" s="277">
        <v>59211</v>
      </c>
      <c r="H1159" s="277">
        <v>2163357.7000000002</v>
      </c>
      <c r="I1159" s="277">
        <f>INDEX(HWI!$F$6:$I$131,MATCH(F1159,HWI!$A$6:$A$131,0),MATCH(D1159,HWI!$F$5:$I$5,0))</f>
        <v>2.3195435092724681</v>
      </c>
      <c r="J1159" s="277">
        <f t="shared" si="36"/>
        <v>5018002.3112696158</v>
      </c>
      <c r="L1159" s="277">
        <f t="shared" si="37"/>
        <v>84.747805496776209</v>
      </c>
    </row>
    <row r="1160" spans="1:12" x14ac:dyDescent="0.25">
      <c r="A1160" s="274" t="s">
        <v>606</v>
      </c>
      <c r="B1160" s="274" t="s">
        <v>588</v>
      </c>
      <c r="C1160" s="274" t="s">
        <v>589</v>
      </c>
      <c r="D1160" s="274" t="s">
        <v>590</v>
      </c>
      <c r="E1160" s="274">
        <v>4</v>
      </c>
      <c r="F1160" s="274">
        <v>2000</v>
      </c>
      <c r="G1160" s="277">
        <v>53053</v>
      </c>
      <c r="H1160" s="277">
        <v>1790426.08</v>
      </c>
      <c r="I1160" s="277">
        <f>INDEX(HWI!$F$6:$I$131,MATCH(F1160,HWI!$A$6:$A$131,0),MATCH(D1160,HWI!$F$5:$I$5,0))</f>
        <v>2.2709497206703912</v>
      </c>
      <c r="J1160" s="277">
        <f t="shared" si="36"/>
        <v>4065967.6062569837</v>
      </c>
      <c r="L1160" s="277">
        <f t="shared" si="37"/>
        <v>76.639730199177876</v>
      </c>
    </row>
    <row r="1161" spans="1:12" x14ac:dyDescent="0.25">
      <c r="A1161" s="274" t="s">
        <v>606</v>
      </c>
      <c r="B1161" s="274" t="s">
        <v>588</v>
      </c>
      <c r="C1161" s="274" t="s">
        <v>589</v>
      </c>
      <c r="D1161" s="274" t="s">
        <v>590</v>
      </c>
      <c r="E1161" s="274">
        <v>4</v>
      </c>
      <c r="F1161" s="274">
        <v>2001</v>
      </c>
      <c r="G1161" s="277">
        <v>45916</v>
      </c>
      <c r="H1161" s="277">
        <v>2034235.96</v>
      </c>
      <c r="I1161" s="277">
        <f>INDEX(HWI!$F$6:$I$131,MATCH(F1161,HWI!$A$6:$A$131,0),MATCH(D1161,HWI!$F$5:$I$5,0))</f>
        <v>2.2167689161554192</v>
      </c>
      <c r="J1161" s="277">
        <f t="shared" si="36"/>
        <v>4509431.0442535784</v>
      </c>
      <c r="L1161" s="277">
        <f t="shared" si="37"/>
        <v>98.210450480302697</v>
      </c>
    </row>
    <row r="1162" spans="1:12" x14ac:dyDescent="0.25">
      <c r="A1162" s="274" t="s">
        <v>606</v>
      </c>
      <c r="B1162" s="274" t="s">
        <v>588</v>
      </c>
      <c r="C1162" s="274" t="s">
        <v>589</v>
      </c>
      <c r="D1162" s="274" t="s">
        <v>590</v>
      </c>
      <c r="E1162" s="274">
        <v>4</v>
      </c>
      <c r="F1162" s="274">
        <v>2002</v>
      </c>
      <c r="G1162" s="277">
        <v>58956</v>
      </c>
      <c r="H1162" s="277">
        <v>2395946.69</v>
      </c>
      <c r="I1162" s="277">
        <f>INDEX(HWI!$F$6:$I$131,MATCH(F1162,HWI!$A$6:$A$131,0),MATCH(D1162,HWI!$F$5:$I$5,0))</f>
        <v>2.1723446893787575</v>
      </c>
      <c r="J1162" s="277">
        <f t="shared" si="36"/>
        <v>5204822.0680561122</v>
      </c>
      <c r="L1162" s="277">
        <f t="shared" si="37"/>
        <v>88.283161477307004</v>
      </c>
    </row>
    <row r="1163" spans="1:12" x14ac:dyDescent="0.25">
      <c r="A1163" s="274" t="s">
        <v>606</v>
      </c>
      <c r="B1163" s="274" t="s">
        <v>588</v>
      </c>
      <c r="C1163" s="274" t="s">
        <v>589</v>
      </c>
      <c r="D1163" s="274" t="s">
        <v>590</v>
      </c>
      <c r="E1163" s="274">
        <v>4</v>
      </c>
      <c r="F1163" s="274">
        <v>2003</v>
      </c>
      <c r="G1163" s="277">
        <v>63396</v>
      </c>
      <c r="H1163" s="277">
        <v>3492110.3</v>
      </c>
      <c r="I1163" s="277">
        <f>INDEX(HWI!$F$6:$I$131,MATCH(F1163,HWI!$A$6:$A$131,0),MATCH(D1163,HWI!$F$5:$I$5,0))</f>
        <v>2.1352593565331581</v>
      </c>
      <c r="J1163" s="277">
        <f t="shared" si="36"/>
        <v>7456561.1921208138</v>
      </c>
      <c r="L1163" s="277">
        <f t="shared" si="37"/>
        <v>117.61879601427241</v>
      </c>
    </row>
    <row r="1164" spans="1:12" x14ac:dyDescent="0.25">
      <c r="A1164" s="274" t="s">
        <v>606</v>
      </c>
      <c r="B1164" s="274" t="s">
        <v>588</v>
      </c>
      <c r="C1164" s="274" t="s">
        <v>589</v>
      </c>
      <c r="D1164" s="274" t="s">
        <v>590</v>
      </c>
      <c r="E1164" s="274">
        <v>4</v>
      </c>
      <c r="F1164" s="274">
        <v>2004</v>
      </c>
      <c r="G1164" s="277">
        <v>89178.55</v>
      </c>
      <c r="H1164" s="277">
        <v>5017937.3499999996</v>
      </c>
      <c r="I1164" s="277">
        <f>INDEX(HWI!$F$6:$I$131,MATCH(F1164,HWI!$A$6:$A$131,0),MATCH(D1164,HWI!$F$5:$I$5,0))</f>
        <v>2.0478589420654911</v>
      </c>
      <c r="J1164" s="277">
        <f t="shared" si="36"/>
        <v>10276027.872921914</v>
      </c>
      <c r="L1164" s="277">
        <f t="shared" si="37"/>
        <v>115.22981561061391</v>
      </c>
    </row>
    <row r="1165" spans="1:12" x14ac:dyDescent="0.25">
      <c r="A1165" s="274" t="s">
        <v>606</v>
      </c>
      <c r="B1165" s="274" t="s">
        <v>588</v>
      </c>
      <c r="C1165" s="274" t="s">
        <v>589</v>
      </c>
      <c r="D1165" s="274" t="s">
        <v>590</v>
      </c>
      <c r="E1165" s="274">
        <v>4</v>
      </c>
      <c r="F1165" s="274">
        <v>2005</v>
      </c>
      <c r="G1165" s="277">
        <v>102272</v>
      </c>
      <c r="H1165" s="277">
        <v>6214700.1200000001</v>
      </c>
      <c r="I1165" s="277">
        <f>INDEX(HWI!$F$6:$I$131,MATCH(F1165,HWI!$A$6:$A$131,0),MATCH(D1165,HWI!$F$5:$I$5,0))</f>
        <v>1.9288256227758007</v>
      </c>
      <c r="J1165" s="277">
        <f t="shared" si="36"/>
        <v>11987072.829323843</v>
      </c>
      <c r="L1165" s="277">
        <f t="shared" si="37"/>
        <v>117.20776780862644</v>
      </c>
    </row>
    <row r="1166" spans="1:12" x14ac:dyDescent="0.25">
      <c r="A1166" s="274" t="s">
        <v>606</v>
      </c>
      <c r="B1166" s="274" t="s">
        <v>588</v>
      </c>
      <c r="C1166" s="274" t="s">
        <v>589</v>
      </c>
      <c r="D1166" s="274" t="s">
        <v>590</v>
      </c>
      <c r="E1166" s="274">
        <v>4</v>
      </c>
      <c r="F1166" s="274">
        <v>2006</v>
      </c>
      <c r="G1166" s="277">
        <v>86078</v>
      </c>
      <c r="H1166" s="277">
        <v>5050115.41</v>
      </c>
      <c r="I1166" s="277">
        <f>INDEX(HWI!$F$6:$I$131,MATCH(F1166,HWI!$A$6:$A$131,0),MATCH(D1166,HWI!$F$5:$I$5,0))</f>
        <v>1.8341793570219966</v>
      </c>
      <c r="J1166" s="277">
        <f t="shared" si="36"/>
        <v>9262817.4356006775</v>
      </c>
      <c r="L1166" s="277">
        <f t="shared" si="37"/>
        <v>107.60958009712908</v>
      </c>
    </row>
    <row r="1167" spans="1:12" x14ac:dyDescent="0.25">
      <c r="A1167" s="274" t="s">
        <v>606</v>
      </c>
      <c r="B1167" s="274" t="s">
        <v>588</v>
      </c>
      <c r="C1167" s="274" t="s">
        <v>589</v>
      </c>
      <c r="D1167" s="274" t="s">
        <v>590</v>
      </c>
      <c r="E1167" s="274">
        <v>4</v>
      </c>
      <c r="F1167" s="274">
        <v>2007</v>
      </c>
      <c r="G1167" s="277">
        <v>69017</v>
      </c>
      <c r="H1167" s="277">
        <v>4013117.63</v>
      </c>
      <c r="I1167" s="277">
        <f>INDEX(HWI!$F$6:$I$131,MATCH(F1167,HWI!$A$6:$A$131,0),MATCH(D1167,HWI!$F$5:$I$5,0))</f>
        <v>1.7398645022217842</v>
      </c>
      <c r="J1167" s="277">
        <f t="shared" si="36"/>
        <v>6982280.9076774167</v>
      </c>
      <c r="L1167" s="277">
        <f t="shared" si="37"/>
        <v>101.16755158406504</v>
      </c>
    </row>
    <row r="1168" spans="1:12" x14ac:dyDescent="0.25">
      <c r="A1168" s="274" t="s">
        <v>606</v>
      </c>
      <c r="B1168" s="274" t="s">
        <v>588</v>
      </c>
      <c r="C1168" s="274" t="s">
        <v>589</v>
      </c>
      <c r="D1168" s="274" t="s">
        <v>590</v>
      </c>
      <c r="E1168" s="274">
        <v>4</v>
      </c>
      <c r="F1168" s="274">
        <v>2008</v>
      </c>
      <c r="G1168" s="277">
        <v>48741</v>
      </c>
      <c r="H1168" s="277">
        <v>2609909.77</v>
      </c>
      <c r="I1168" s="277">
        <f>INDEX(HWI!$F$6:$I$131,MATCH(F1168,HWI!$A$6:$A$131,0),MATCH(D1168,HWI!$F$5:$I$5,0))</f>
        <v>1.65412004069176</v>
      </c>
      <c r="J1168" s="277">
        <f t="shared" si="36"/>
        <v>4317104.0549542224</v>
      </c>
      <c r="L1168" s="277">
        <f t="shared" si="37"/>
        <v>88.572332429663376</v>
      </c>
    </row>
    <row r="1169" spans="1:12" x14ac:dyDescent="0.25">
      <c r="A1169" s="274" t="s">
        <v>606</v>
      </c>
      <c r="B1169" s="274" t="s">
        <v>588</v>
      </c>
      <c r="C1169" s="274" t="s">
        <v>589</v>
      </c>
      <c r="D1169" s="274" t="s">
        <v>590</v>
      </c>
      <c r="E1169" s="274">
        <v>4</v>
      </c>
      <c r="F1169" s="274">
        <v>2009</v>
      </c>
      <c r="G1169" s="277">
        <v>55797.79</v>
      </c>
      <c r="H1169" s="277">
        <v>4289936.63</v>
      </c>
      <c r="I1169" s="277">
        <f>INDEX(HWI!$F$6:$I$131,MATCH(F1169,HWI!$A$6:$A$131,0),MATCH(D1169,HWI!$F$5:$I$5,0))</f>
        <v>1.587890625</v>
      </c>
      <c r="J1169" s="277">
        <f t="shared" si="36"/>
        <v>6811950.1566210939</v>
      </c>
      <c r="L1169" s="277">
        <f t="shared" si="37"/>
        <v>122.08279497487435</v>
      </c>
    </row>
    <row r="1170" spans="1:12" x14ac:dyDescent="0.25">
      <c r="A1170" s="274" t="s">
        <v>606</v>
      </c>
      <c r="B1170" s="274" t="s">
        <v>588</v>
      </c>
      <c r="C1170" s="274" t="s">
        <v>589</v>
      </c>
      <c r="D1170" s="274" t="s">
        <v>590</v>
      </c>
      <c r="E1170" s="274">
        <v>4</v>
      </c>
      <c r="F1170" s="274">
        <v>2010</v>
      </c>
      <c r="G1170" s="277">
        <v>52785</v>
      </c>
      <c r="H1170" s="277">
        <v>4071839.78</v>
      </c>
      <c r="I1170" s="277">
        <f>INDEX(HWI!$F$6:$I$131,MATCH(F1170,HWI!$A$6:$A$131,0),MATCH(D1170,HWI!$F$5:$I$5,0))</f>
        <v>1.6106983655274889</v>
      </c>
      <c r="J1170" s="277">
        <f t="shared" si="36"/>
        <v>6558505.6783358101</v>
      </c>
      <c r="L1170" s="277">
        <f t="shared" si="37"/>
        <v>124.24942082667064</v>
      </c>
    </row>
    <row r="1171" spans="1:12" x14ac:dyDescent="0.25">
      <c r="A1171" s="274" t="s">
        <v>606</v>
      </c>
      <c r="B1171" s="274" t="s">
        <v>588</v>
      </c>
      <c r="C1171" s="274" t="s">
        <v>589</v>
      </c>
      <c r="D1171" s="274" t="s">
        <v>590</v>
      </c>
      <c r="E1171" s="274">
        <v>4</v>
      </c>
      <c r="F1171" s="274">
        <v>2011</v>
      </c>
      <c r="G1171" s="277">
        <v>62356</v>
      </c>
      <c r="H1171" s="277">
        <v>8481983.1400000006</v>
      </c>
      <c r="I1171" s="277">
        <f>INDEX(HWI!$F$6:$I$131,MATCH(F1171,HWI!$A$6:$A$131,0),MATCH(D1171,HWI!$F$5:$I$5,0))</f>
        <v>1.5582175371346429</v>
      </c>
      <c r="J1171" s="277">
        <f t="shared" si="36"/>
        <v>13216774.878428366</v>
      </c>
      <c r="L1171" s="277">
        <f t="shared" si="37"/>
        <v>211.95674639855613</v>
      </c>
    </row>
    <row r="1172" spans="1:12" x14ac:dyDescent="0.25">
      <c r="A1172" s="274" t="s">
        <v>606</v>
      </c>
      <c r="B1172" s="274" t="s">
        <v>588</v>
      </c>
      <c r="C1172" s="274" t="s">
        <v>589</v>
      </c>
      <c r="D1172" s="274" t="s">
        <v>590</v>
      </c>
      <c r="E1172" s="274">
        <v>4</v>
      </c>
      <c r="F1172" s="274">
        <v>2012</v>
      </c>
      <c r="G1172" s="277">
        <v>143502</v>
      </c>
      <c r="H1172" s="277">
        <v>15547168.810000001</v>
      </c>
      <c r="I1172" s="277">
        <f>INDEX(HWI!$F$6:$I$131,MATCH(F1172,HWI!$A$6:$A$131,0),MATCH(D1172,HWI!$F$5:$I$5,0))</f>
        <v>1.5027726432532347</v>
      </c>
      <c r="J1172" s="277">
        <f t="shared" si="36"/>
        <v>23363859.967707947</v>
      </c>
      <c r="L1172" s="277">
        <f t="shared" si="37"/>
        <v>162.81208601767185</v>
      </c>
    </row>
    <row r="1173" spans="1:12" x14ac:dyDescent="0.25">
      <c r="A1173" s="274" t="s">
        <v>606</v>
      </c>
      <c r="B1173" s="274" t="s">
        <v>588</v>
      </c>
      <c r="C1173" s="274" t="s">
        <v>589</v>
      </c>
      <c r="D1173" s="274" t="s">
        <v>590</v>
      </c>
      <c r="E1173" s="274">
        <v>4</v>
      </c>
      <c r="F1173" s="274">
        <v>2013</v>
      </c>
      <c r="G1173" s="277">
        <v>53445</v>
      </c>
      <c r="H1173" s="277">
        <v>6820929.5099999998</v>
      </c>
      <c r="I1173" s="277">
        <f>INDEX(HWI!$F$6:$I$131,MATCH(F1173,HWI!$A$6:$A$131,0),MATCH(D1173,HWI!$F$5:$I$5,0))</f>
        <v>1.4931129476584022</v>
      </c>
      <c r="J1173" s="277">
        <f t="shared" si="36"/>
        <v>10184418.16644628</v>
      </c>
      <c r="L1173" s="277">
        <f t="shared" si="37"/>
        <v>190.55885801190533</v>
      </c>
    </row>
    <row r="1174" spans="1:12" x14ac:dyDescent="0.25">
      <c r="A1174" s="274" t="s">
        <v>606</v>
      </c>
      <c r="B1174" s="274" t="s">
        <v>588</v>
      </c>
      <c r="C1174" s="274" t="s">
        <v>589</v>
      </c>
      <c r="D1174" s="274" t="s">
        <v>590</v>
      </c>
      <c r="E1174" s="274">
        <v>4</v>
      </c>
      <c r="F1174" s="274">
        <v>2014</v>
      </c>
      <c r="G1174" s="277">
        <v>47504</v>
      </c>
      <c r="H1174" s="277">
        <v>7628795.9500000002</v>
      </c>
      <c r="I1174" s="277">
        <f>INDEX(HWI!$F$6:$I$131,MATCH(F1174,HWI!$A$6:$A$131,0),MATCH(D1174,HWI!$F$5:$I$5,0))</f>
        <v>1.4768392370572208</v>
      </c>
      <c r="J1174" s="277">
        <f t="shared" si="36"/>
        <v>11266505.190463215</v>
      </c>
      <c r="L1174" s="277">
        <f t="shared" si="37"/>
        <v>237.16961077937049</v>
      </c>
    </row>
    <row r="1175" spans="1:12" x14ac:dyDescent="0.25">
      <c r="A1175" s="274" t="s">
        <v>606</v>
      </c>
      <c r="B1175" s="274" t="s">
        <v>588</v>
      </c>
      <c r="C1175" s="274" t="s">
        <v>589</v>
      </c>
      <c r="D1175" s="274" t="s">
        <v>590</v>
      </c>
      <c r="E1175" s="274">
        <v>4</v>
      </c>
      <c r="F1175" s="274">
        <v>2015</v>
      </c>
      <c r="G1175" s="277">
        <v>75941</v>
      </c>
      <c r="H1175" s="277">
        <v>12113014.289999999</v>
      </c>
      <c r="I1175" s="277">
        <f>INDEX(HWI!$F$6:$I$131,MATCH(F1175,HWI!$A$6:$A$131,0),MATCH(D1175,HWI!$F$5:$I$5,0))</f>
        <v>1.4550335570469799</v>
      </c>
      <c r="J1175" s="277">
        <f t="shared" si="36"/>
        <v>17624842.268939596</v>
      </c>
      <c r="L1175" s="277">
        <f t="shared" si="37"/>
        <v>232.08599134775147</v>
      </c>
    </row>
    <row r="1176" spans="1:12" x14ac:dyDescent="0.25">
      <c r="A1176" s="274" t="s">
        <v>606</v>
      </c>
      <c r="B1176" s="274" t="s">
        <v>588</v>
      </c>
      <c r="C1176" s="274" t="s">
        <v>589</v>
      </c>
      <c r="D1176" s="274" t="s">
        <v>590</v>
      </c>
      <c r="E1176" s="274">
        <v>4</v>
      </c>
      <c r="F1176" s="274">
        <v>2016</v>
      </c>
      <c r="G1176" s="277">
        <v>43117</v>
      </c>
      <c r="H1176" s="277">
        <v>11805987.539999999</v>
      </c>
      <c r="I1176" s="277">
        <f>INDEX(HWI!$F$6:$I$131,MATCH(F1176,HWI!$A$6:$A$131,0),MATCH(D1176,HWI!$F$5:$I$5,0))</f>
        <v>1.4351279788172993</v>
      </c>
      <c r="J1176" s="277">
        <f t="shared" si="36"/>
        <v>16943103.036222417</v>
      </c>
      <c r="L1176" s="277">
        <f t="shared" si="37"/>
        <v>392.95644493407281</v>
      </c>
    </row>
    <row r="1177" spans="1:12" x14ac:dyDescent="0.25">
      <c r="A1177" s="274" t="s">
        <v>606</v>
      </c>
      <c r="B1177" s="274" t="s">
        <v>588</v>
      </c>
      <c r="C1177" s="274" t="s">
        <v>589</v>
      </c>
      <c r="D1177" s="274" t="s">
        <v>590</v>
      </c>
      <c r="E1177" s="274">
        <v>4</v>
      </c>
      <c r="F1177" s="274">
        <v>2017</v>
      </c>
      <c r="G1177" s="277">
        <v>73922</v>
      </c>
      <c r="H1177" s="277">
        <v>12792799.42</v>
      </c>
      <c r="I1177" s="277">
        <f>INDEX(HWI!$F$6:$I$131,MATCH(F1177,HWI!$A$6:$A$131,0),MATCH(D1177,HWI!$F$5:$I$5,0))</f>
        <v>1.4145280556763811</v>
      </c>
      <c r="J1177" s="277">
        <f t="shared" si="36"/>
        <v>18095773.690230533</v>
      </c>
      <c r="L1177" s="277">
        <f t="shared" si="37"/>
        <v>244.79551000014249</v>
      </c>
    </row>
    <row r="1178" spans="1:12" x14ac:dyDescent="0.25">
      <c r="A1178" s="274" t="s">
        <v>606</v>
      </c>
      <c r="B1178" s="274" t="s">
        <v>588</v>
      </c>
      <c r="C1178" s="274" t="s">
        <v>589</v>
      </c>
      <c r="D1178" s="274" t="s">
        <v>590</v>
      </c>
      <c r="E1178" s="274">
        <v>4</v>
      </c>
      <c r="F1178" s="274">
        <v>2018</v>
      </c>
      <c r="G1178" s="277">
        <v>158665.5</v>
      </c>
      <c r="H1178" s="277">
        <v>29869355.5</v>
      </c>
      <c r="I1178" s="277">
        <f>INDEX(HWI!$F$6:$I$131,MATCH(F1178,HWI!$A$6:$A$131,0),MATCH(D1178,HWI!$F$5:$I$5,0))</f>
        <v>1.3921232876712328</v>
      </c>
      <c r="J1178" s="277">
        <f t="shared" si="36"/>
        <v>41581825.37928082</v>
      </c>
      <c r="L1178" s="277">
        <f t="shared" si="37"/>
        <v>262.07225502255261</v>
      </c>
    </row>
    <row r="1179" spans="1:12" x14ac:dyDescent="0.25">
      <c r="A1179" s="274" t="s">
        <v>606</v>
      </c>
      <c r="B1179" s="274" t="s">
        <v>588</v>
      </c>
      <c r="C1179" s="274" t="s">
        <v>589</v>
      </c>
      <c r="D1179" s="274" t="s">
        <v>590</v>
      </c>
      <c r="E1179" s="274">
        <v>4</v>
      </c>
      <c r="F1179" s="274">
        <v>2019</v>
      </c>
      <c r="G1179" s="277">
        <v>140233.70000000001</v>
      </c>
      <c r="H1179" s="277">
        <v>22535891.210000001</v>
      </c>
      <c r="I1179" s="277">
        <f>INDEX(HWI!$F$6:$I$131,MATCH(F1179,HWI!$A$6:$A$131,0),MATCH(D1179,HWI!$F$5:$I$5,0))</f>
        <v>1.3488179178763999</v>
      </c>
      <c r="J1179" s="277">
        <f t="shared" si="36"/>
        <v>30396813.859361265</v>
      </c>
      <c r="L1179" s="277">
        <f t="shared" si="37"/>
        <v>216.75826751601977</v>
      </c>
    </row>
    <row r="1180" spans="1:12" x14ac:dyDescent="0.25">
      <c r="A1180" s="274" t="s">
        <v>606</v>
      </c>
      <c r="B1180" s="274" t="s">
        <v>588</v>
      </c>
      <c r="C1180" s="274" t="s">
        <v>589</v>
      </c>
      <c r="D1180" s="274" t="s">
        <v>590</v>
      </c>
      <c r="E1180" s="274">
        <v>4</v>
      </c>
      <c r="F1180" s="274">
        <v>2020</v>
      </c>
      <c r="G1180" s="277">
        <v>145001.30000000002</v>
      </c>
      <c r="H1180" s="277">
        <v>24820272.23</v>
      </c>
      <c r="I1180" s="277">
        <f>INDEX(HWI!$F$6:$I$131,MATCH(F1180,HWI!$A$6:$A$131,0),MATCH(D1180,HWI!$F$5:$I$5,0))</f>
        <v>1.3102336825141014</v>
      </c>
      <c r="J1180" s="277">
        <f t="shared" si="36"/>
        <v>32520356.68491539</v>
      </c>
      <c r="L1180" s="277">
        <f t="shared" si="37"/>
        <v>224.27631121179869</v>
      </c>
    </row>
    <row r="1181" spans="1:12" x14ac:dyDescent="0.25">
      <c r="A1181" s="274" t="s">
        <v>606</v>
      </c>
      <c r="B1181" s="274" t="s">
        <v>588</v>
      </c>
      <c r="C1181" s="274" t="s">
        <v>589</v>
      </c>
      <c r="D1181" s="274" t="s">
        <v>590</v>
      </c>
      <c r="E1181" s="274">
        <v>4</v>
      </c>
      <c r="F1181" s="274">
        <v>2021</v>
      </c>
      <c r="G1181" s="277">
        <v>145865</v>
      </c>
      <c r="H1181" s="277">
        <v>49480128.149999991</v>
      </c>
      <c r="I1181" s="277">
        <f>INDEX(HWI!$F$6:$I$131,MATCH(F1181,HWI!$A$6:$A$131,0),MATCH(D1181,HWI!$F$5:$I$5,0))</f>
        <v>1.2445464982778416</v>
      </c>
      <c r="J1181" s="277">
        <f t="shared" si="36"/>
        <v>61580320.223421343</v>
      </c>
      <c r="L1181" s="277">
        <f t="shared" si="37"/>
        <v>422.17338102643777</v>
      </c>
    </row>
    <row r="1182" spans="1:12" x14ac:dyDescent="0.25">
      <c r="A1182" s="274" t="s">
        <v>606</v>
      </c>
      <c r="B1182" s="274" t="s">
        <v>588</v>
      </c>
      <c r="C1182" s="274" t="s">
        <v>589</v>
      </c>
      <c r="D1182" s="274" t="s">
        <v>590</v>
      </c>
      <c r="E1182" s="274">
        <v>4</v>
      </c>
      <c r="F1182" s="274">
        <v>2022</v>
      </c>
      <c r="G1182" s="277">
        <v>222158.6</v>
      </c>
      <c r="H1182" s="277">
        <v>70151914.62000002</v>
      </c>
      <c r="I1182" s="277">
        <f>INDEX(HWI!$F$6:$I$131,MATCH(F1182,HWI!$A$6:$A$131,0),MATCH(D1182,HWI!$F$5:$I$5,0))</f>
        <v>1.1434599156118144</v>
      </c>
      <c r="J1182" s="277">
        <f t="shared" si="36"/>
        <v>80215902.371392429</v>
      </c>
      <c r="L1182" s="277">
        <f t="shared" si="37"/>
        <v>361.07493642556454</v>
      </c>
    </row>
    <row r="1183" spans="1:12" x14ac:dyDescent="0.25">
      <c r="A1183" s="274" t="s">
        <v>606</v>
      </c>
      <c r="B1183" s="274" t="s">
        <v>588</v>
      </c>
      <c r="C1183" s="274" t="s">
        <v>589</v>
      </c>
      <c r="D1183" s="274" t="s">
        <v>590</v>
      </c>
      <c r="E1183" s="274">
        <v>4</v>
      </c>
      <c r="F1183" s="274">
        <v>2023</v>
      </c>
      <c r="G1183" s="277">
        <v>287642.5</v>
      </c>
      <c r="H1183" s="277">
        <v>87949154.960000008</v>
      </c>
      <c r="I1183" s="277">
        <f>INDEX(HWI!$F$6:$I$131,MATCH(F1183,HWI!$A$6:$A$131,0),MATCH(D1183,HWI!$F$5:$I$5,0))</f>
        <v>1.069033530571992</v>
      </c>
      <c r="J1183" s="277">
        <f t="shared" si="36"/>
        <v>94020595.637712032</v>
      </c>
      <c r="L1183" s="277">
        <f t="shared" si="37"/>
        <v>326.86614682361625</v>
      </c>
    </row>
    <row r="1184" spans="1:12" x14ac:dyDescent="0.25">
      <c r="A1184" s="274" t="s">
        <v>606</v>
      </c>
      <c r="B1184" s="274" t="s">
        <v>588</v>
      </c>
      <c r="C1184" s="274" t="s">
        <v>589</v>
      </c>
      <c r="D1184" s="274" t="s">
        <v>590</v>
      </c>
      <c r="E1184" s="274">
        <v>4</v>
      </c>
      <c r="F1184" s="274">
        <v>2024</v>
      </c>
      <c r="G1184" s="277">
        <v>318578.82</v>
      </c>
      <c r="H1184" s="277">
        <v>108812300.72999997</v>
      </c>
      <c r="I1184" s="277">
        <f>INDEX(HWI!$F$6:$I$131,MATCH(F1184,HWI!$A$6:$A$131,0),MATCH(D1184,HWI!$F$5:$I$5,0))</f>
        <v>1.0330368487928843</v>
      </c>
      <c r="J1184" s="277">
        <f t="shared" si="36"/>
        <v>112407116.25602284</v>
      </c>
      <c r="L1184" s="277">
        <f t="shared" si="37"/>
        <v>352.83926362720172</v>
      </c>
    </row>
    <row r="1185" spans="1:12" x14ac:dyDescent="0.25">
      <c r="A1185" s="274" t="s">
        <v>606</v>
      </c>
      <c r="B1185" s="274" t="s">
        <v>588</v>
      </c>
      <c r="C1185" s="274" t="s">
        <v>589</v>
      </c>
      <c r="D1185" s="274" t="s">
        <v>590</v>
      </c>
      <c r="E1185" s="274">
        <v>4</v>
      </c>
      <c r="F1185" s="274">
        <v>2025</v>
      </c>
      <c r="G1185" s="277">
        <v>82447</v>
      </c>
      <c r="H1185" s="277">
        <v>32459621.209999997</v>
      </c>
      <c r="I1185" s="277">
        <f>INDEX(HWI!$F$6:$I$131,MATCH(F1185,HWI!$A$6:$A$131,0),MATCH(D1185,HWI!$F$5:$I$5,0))</f>
        <v>1</v>
      </c>
      <c r="J1185" s="277">
        <f t="shared" si="36"/>
        <v>32459621.209999997</v>
      </c>
      <c r="L1185" s="277">
        <f t="shared" si="37"/>
        <v>393.70287833395997</v>
      </c>
    </row>
    <row r="1186" spans="1:12" x14ac:dyDescent="0.25">
      <c r="A1186" s="274" t="s">
        <v>606</v>
      </c>
      <c r="B1186" s="274" t="s">
        <v>588</v>
      </c>
      <c r="C1186" s="274" t="s">
        <v>589</v>
      </c>
      <c r="D1186" s="274" t="s">
        <v>590</v>
      </c>
      <c r="E1186" s="274">
        <v>5</v>
      </c>
      <c r="F1186" s="274">
        <v>1975</v>
      </c>
      <c r="G1186" s="277">
        <v>2</v>
      </c>
      <c r="H1186" s="277">
        <v>38.54</v>
      </c>
      <c r="I1186" s="277">
        <f>INDEX(HWI!$F$6:$I$131,MATCH(F1186,HWI!$A$6:$A$131,0),MATCH(D1186,HWI!$F$5:$I$5,0))</f>
        <v>6.4015748031496065</v>
      </c>
      <c r="J1186" s="277">
        <f t="shared" si="36"/>
        <v>246.71669291338583</v>
      </c>
      <c r="L1186" s="277">
        <f t="shared" si="37"/>
        <v>123.35834645669291</v>
      </c>
    </row>
    <row r="1187" spans="1:12" x14ac:dyDescent="0.25">
      <c r="A1187" s="274" t="s">
        <v>606</v>
      </c>
      <c r="B1187" s="274" t="s">
        <v>588</v>
      </c>
      <c r="C1187" s="274" t="s">
        <v>589</v>
      </c>
      <c r="D1187" s="274" t="s">
        <v>590</v>
      </c>
      <c r="E1187" s="274">
        <v>5</v>
      </c>
      <c r="F1187" s="274">
        <v>1987</v>
      </c>
      <c r="G1187" s="277">
        <v>2</v>
      </c>
      <c r="H1187" s="277">
        <v>124.68</v>
      </c>
      <c r="I1187" s="277">
        <f>INDEX(HWI!$F$6:$I$131,MATCH(F1187,HWI!$A$6:$A$131,0),MATCH(D1187,HWI!$F$5:$I$5,0))</f>
        <v>3.2914979757085021</v>
      </c>
      <c r="J1187" s="277">
        <f t="shared" si="36"/>
        <v>410.38396761133606</v>
      </c>
      <c r="L1187" s="277">
        <f t="shared" si="37"/>
        <v>205.19198380566803</v>
      </c>
    </row>
    <row r="1188" spans="1:12" x14ac:dyDescent="0.25">
      <c r="A1188" s="274" t="s">
        <v>606</v>
      </c>
      <c r="B1188" s="274" t="s">
        <v>588</v>
      </c>
      <c r="C1188" s="274" t="s">
        <v>589</v>
      </c>
      <c r="D1188" s="274" t="s">
        <v>590</v>
      </c>
      <c r="E1188" s="274">
        <v>6</v>
      </c>
      <c r="F1188" s="274">
        <v>1922</v>
      </c>
      <c r="G1188" s="277">
        <v>102.14</v>
      </c>
      <c r="H1188" s="277">
        <v>221.68</v>
      </c>
      <c r="I1188" s="277">
        <f>INDEX(HWI!$F$6:$I$131,MATCH(F1188,HWI!$A$6:$A$131,0),MATCH(D1188,HWI!$F$5:$I$5,0))</f>
        <v>0</v>
      </c>
      <c r="J1188" s="277">
        <f t="shared" si="36"/>
        <v>0</v>
      </c>
      <c r="L1188" s="277">
        <f t="shared" si="37"/>
        <v>0</v>
      </c>
    </row>
    <row r="1189" spans="1:12" x14ac:dyDescent="0.25">
      <c r="A1189" s="274" t="s">
        <v>606</v>
      </c>
      <c r="B1189" s="274" t="s">
        <v>588</v>
      </c>
      <c r="C1189" s="274" t="s">
        <v>589</v>
      </c>
      <c r="D1189" s="274" t="s">
        <v>590</v>
      </c>
      <c r="E1189" s="274">
        <v>6</v>
      </c>
      <c r="F1189" s="274">
        <v>1972</v>
      </c>
      <c r="G1189" s="277">
        <v>190</v>
      </c>
      <c r="H1189" s="277">
        <v>1941.99</v>
      </c>
      <c r="I1189" s="277">
        <f>INDEX(HWI!$F$6:$I$131,MATCH(F1189,HWI!$A$6:$A$131,0),MATCH(D1189,HWI!$F$5:$I$5,0))</f>
        <v>8.3814432989690726</v>
      </c>
      <c r="J1189" s="277">
        <f t="shared" si="36"/>
        <v>16276.679072164949</v>
      </c>
      <c r="L1189" s="277">
        <f t="shared" si="37"/>
        <v>85.666731958762881</v>
      </c>
    </row>
    <row r="1190" spans="1:12" x14ac:dyDescent="0.25">
      <c r="A1190" s="274" t="s">
        <v>606</v>
      </c>
      <c r="B1190" s="274" t="s">
        <v>588</v>
      </c>
      <c r="C1190" s="274" t="s">
        <v>589</v>
      </c>
      <c r="D1190" s="274" t="s">
        <v>590</v>
      </c>
      <c r="E1190" s="274">
        <v>6</v>
      </c>
      <c r="F1190" s="274">
        <v>1973</v>
      </c>
      <c r="G1190" s="277">
        <v>452</v>
      </c>
      <c r="H1190" s="277">
        <v>4209.3</v>
      </c>
      <c r="I1190" s="277">
        <f>INDEX(HWI!$F$6:$I$131,MATCH(F1190,HWI!$A$6:$A$131,0),MATCH(D1190,HWI!$F$5:$I$5,0))</f>
        <v>8.1300000000000008</v>
      </c>
      <c r="J1190" s="277">
        <f t="shared" si="36"/>
        <v>34221.609000000004</v>
      </c>
      <c r="L1190" s="277">
        <f t="shared" si="37"/>
        <v>75.71152433628319</v>
      </c>
    </row>
    <row r="1191" spans="1:12" x14ac:dyDescent="0.25">
      <c r="A1191" s="274" t="s">
        <v>606</v>
      </c>
      <c r="B1191" s="274" t="s">
        <v>588</v>
      </c>
      <c r="C1191" s="274" t="s">
        <v>589</v>
      </c>
      <c r="D1191" s="274" t="s">
        <v>590</v>
      </c>
      <c r="E1191" s="274">
        <v>6</v>
      </c>
      <c r="F1191" s="274">
        <v>1974</v>
      </c>
      <c r="G1191" s="277">
        <v>225</v>
      </c>
      <c r="H1191" s="277">
        <v>3864.07</v>
      </c>
      <c r="I1191" s="277">
        <f>INDEX(HWI!$F$6:$I$131,MATCH(F1191,HWI!$A$6:$A$131,0),MATCH(D1191,HWI!$F$5:$I$5,0))</f>
        <v>7.2589285714285712</v>
      </c>
      <c r="J1191" s="277">
        <f t="shared" si="36"/>
        <v>28049.008125</v>
      </c>
      <c r="L1191" s="277">
        <f t="shared" si="37"/>
        <v>124.66225833333334</v>
      </c>
    </row>
    <row r="1192" spans="1:12" x14ac:dyDescent="0.25">
      <c r="A1192" s="274" t="s">
        <v>606</v>
      </c>
      <c r="B1192" s="274" t="s">
        <v>588</v>
      </c>
      <c r="C1192" s="274" t="s">
        <v>589</v>
      </c>
      <c r="D1192" s="274" t="s">
        <v>590</v>
      </c>
      <c r="E1192" s="274">
        <v>6</v>
      </c>
      <c r="F1192" s="274">
        <v>1976</v>
      </c>
      <c r="G1192" s="277">
        <v>413</v>
      </c>
      <c r="H1192" s="277">
        <v>12748.9</v>
      </c>
      <c r="I1192" s="277">
        <f>INDEX(HWI!$F$6:$I$131,MATCH(F1192,HWI!$A$6:$A$131,0),MATCH(D1192,HWI!$F$5:$I$5,0))</f>
        <v>6.0222222222222221</v>
      </c>
      <c r="J1192" s="277">
        <f t="shared" si="36"/>
        <v>76776.708888888883</v>
      </c>
      <c r="L1192" s="277">
        <f t="shared" si="37"/>
        <v>185.90002152273337</v>
      </c>
    </row>
    <row r="1193" spans="1:12" x14ac:dyDescent="0.25">
      <c r="A1193" s="274" t="s">
        <v>606</v>
      </c>
      <c r="B1193" s="274" t="s">
        <v>588</v>
      </c>
      <c r="C1193" s="274" t="s">
        <v>589</v>
      </c>
      <c r="D1193" s="274" t="s">
        <v>590</v>
      </c>
      <c r="E1193" s="274">
        <v>6</v>
      </c>
      <c r="F1193" s="274">
        <v>1977</v>
      </c>
      <c r="G1193" s="277">
        <v>3931</v>
      </c>
      <c r="H1193" s="277">
        <v>73924.400000000009</v>
      </c>
      <c r="I1193" s="277">
        <f>INDEX(HWI!$F$6:$I$131,MATCH(F1193,HWI!$A$6:$A$131,0),MATCH(D1193,HWI!$F$5:$I$5,0))</f>
        <v>5.645833333333333</v>
      </c>
      <c r="J1193" s="277">
        <f t="shared" si="36"/>
        <v>417364.84166666667</v>
      </c>
      <c r="L1193" s="277">
        <f t="shared" si="37"/>
        <v>106.17268930721615</v>
      </c>
    </row>
    <row r="1194" spans="1:12" x14ac:dyDescent="0.25">
      <c r="A1194" s="274" t="s">
        <v>606</v>
      </c>
      <c r="B1194" s="274" t="s">
        <v>588</v>
      </c>
      <c r="C1194" s="274" t="s">
        <v>589</v>
      </c>
      <c r="D1194" s="274" t="s">
        <v>590</v>
      </c>
      <c r="E1194" s="274">
        <v>6</v>
      </c>
      <c r="F1194" s="274">
        <v>1978</v>
      </c>
      <c r="G1194" s="277">
        <v>13327</v>
      </c>
      <c r="H1194" s="277">
        <v>225619.95</v>
      </c>
      <c r="I1194" s="277">
        <f>INDEX(HWI!$F$6:$I$131,MATCH(F1194,HWI!$A$6:$A$131,0),MATCH(D1194,HWI!$F$5:$I$5,0))</f>
        <v>5.279220779220779</v>
      </c>
      <c r="J1194" s="277">
        <f t="shared" si="36"/>
        <v>1191097.5282467532</v>
      </c>
      <c r="L1194" s="277">
        <f t="shared" si="37"/>
        <v>89.374767633132222</v>
      </c>
    </row>
    <row r="1195" spans="1:12" x14ac:dyDescent="0.25">
      <c r="A1195" s="274" t="s">
        <v>606</v>
      </c>
      <c r="B1195" s="274" t="s">
        <v>588</v>
      </c>
      <c r="C1195" s="274" t="s">
        <v>589</v>
      </c>
      <c r="D1195" s="274" t="s">
        <v>590</v>
      </c>
      <c r="E1195" s="274">
        <v>6</v>
      </c>
      <c r="F1195" s="274">
        <v>1979</v>
      </c>
      <c r="G1195" s="277">
        <v>30645</v>
      </c>
      <c r="H1195" s="277">
        <v>660865.03</v>
      </c>
      <c r="I1195" s="277">
        <f>INDEX(HWI!$F$6:$I$131,MATCH(F1195,HWI!$A$6:$A$131,0),MATCH(D1195,HWI!$F$5:$I$5,0))</f>
        <v>4.8392857142857144</v>
      </c>
      <c r="J1195" s="277">
        <f t="shared" si="36"/>
        <v>3198114.6987500004</v>
      </c>
      <c r="L1195" s="277">
        <f t="shared" si="37"/>
        <v>104.36008153858705</v>
      </c>
    </row>
    <row r="1196" spans="1:12" x14ac:dyDescent="0.25">
      <c r="A1196" s="274" t="s">
        <v>606</v>
      </c>
      <c r="B1196" s="274" t="s">
        <v>588</v>
      </c>
      <c r="C1196" s="274" t="s">
        <v>589</v>
      </c>
      <c r="D1196" s="274" t="s">
        <v>590</v>
      </c>
      <c r="E1196" s="274">
        <v>6</v>
      </c>
      <c r="F1196" s="274">
        <v>1980</v>
      </c>
      <c r="G1196" s="277">
        <v>30440</v>
      </c>
      <c r="H1196" s="277">
        <v>1153051.92</v>
      </c>
      <c r="I1196" s="277">
        <f>INDEX(HWI!$F$6:$I$131,MATCH(F1196,HWI!$A$6:$A$131,0),MATCH(D1196,HWI!$F$5:$I$5,0))</f>
        <v>4.3475935828877006</v>
      </c>
      <c r="J1196" s="277">
        <f t="shared" si="36"/>
        <v>5013001.1281283423</v>
      </c>
      <c r="L1196" s="277">
        <f t="shared" si="37"/>
        <v>164.6846625534935</v>
      </c>
    </row>
    <row r="1197" spans="1:12" x14ac:dyDescent="0.25">
      <c r="A1197" s="274" t="s">
        <v>606</v>
      </c>
      <c r="B1197" s="274" t="s">
        <v>588</v>
      </c>
      <c r="C1197" s="274" t="s">
        <v>589</v>
      </c>
      <c r="D1197" s="274" t="s">
        <v>590</v>
      </c>
      <c r="E1197" s="274">
        <v>6</v>
      </c>
      <c r="F1197" s="274">
        <v>1981</v>
      </c>
      <c r="G1197" s="277">
        <v>12631</v>
      </c>
      <c r="H1197" s="277">
        <v>734446.02</v>
      </c>
      <c r="I1197" s="277">
        <f>INDEX(HWI!$F$6:$I$131,MATCH(F1197,HWI!$A$6:$A$131,0),MATCH(D1197,HWI!$F$5:$I$5,0))</f>
        <v>4.0049261083743843</v>
      </c>
      <c r="J1197" s="277">
        <f t="shared" si="36"/>
        <v>2941402.0406896551</v>
      </c>
      <c r="L1197" s="277">
        <f t="shared" si="37"/>
        <v>232.87166817272228</v>
      </c>
    </row>
    <row r="1198" spans="1:12" x14ac:dyDescent="0.25">
      <c r="A1198" s="274" t="s">
        <v>606</v>
      </c>
      <c r="B1198" s="274" t="s">
        <v>588</v>
      </c>
      <c r="C1198" s="274" t="s">
        <v>589</v>
      </c>
      <c r="D1198" s="274" t="s">
        <v>590</v>
      </c>
      <c r="E1198" s="274">
        <v>6</v>
      </c>
      <c r="F1198" s="274">
        <v>1982</v>
      </c>
      <c r="G1198" s="277">
        <v>21800</v>
      </c>
      <c r="H1198" s="277">
        <v>944497.88</v>
      </c>
      <c r="I1198" s="277">
        <f>INDEX(HWI!$F$6:$I$131,MATCH(F1198,HWI!$A$6:$A$131,0),MATCH(D1198,HWI!$F$5:$I$5,0))</f>
        <v>3.7293577981651378</v>
      </c>
      <c r="J1198" s="277">
        <f t="shared" si="36"/>
        <v>3522370.5341284405</v>
      </c>
      <c r="L1198" s="277">
        <f t="shared" si="37"/>
        <v>161.57663000589176</v>
      </c>
    </row>
    <row r="1199" spans="1:12" x14ac:dyDescent="0.25">
      <c r="A1199" s="274" t="s">
        <v>606</v>
      </c>
      <c r="B1199" s="274" t="s">
        <v>588</v>
      </c>
      <c r="C1199" s="274" t="s">
        <v>589</v>
      </c>
      <c r="D1199" s="274" t="s">
        <v>590</v>
      </c>
      <c r="E1199" s="274">
        <v>6</v>
      </c>
      <c r="F1199" s="274">
        <v>1983</v>
      </c>
      <c r="G1199" s="277">
        <v>17138</v>
      </c>
      <c r="H1199" s="277">
        <v>815140.24</v>
      </c>
      <c r="I1199" s="277">
        <f>INDEX(HWI!$F$6:$I$131,MATCH(F1199,HWI!$A$6:$A$131,0),MATCH(D1199,HWI!$F$5:$I$5,0))</f>
        <v>3.5814977973568283</v>
      </c>
      <c r="J1199" s="277">
        <f t="shared" si="36"/>
        <v>2919422.9740969162</v>
      </c>
      <c r="L1199" s="277">
        <f t="shared" si="37"/>
        <v>170.34793873829597</v>
      </c>
    </row>
    <row r="1200" spans="1:12" x14ac:dyDescent="0.25">
      <c r="A1200" s="274" t="s">
        <v>606</v>
      </c>
      <c r="B1200" s="274" t="s">
        <v>588</v>
      </c>
      <c r="C1200" s="274" t="s">
        <v>589</v>
      </c>
      <c r="D1200" s="274" t="s">
        <v>590</v>
      </c>
      <c r="E1200" s="274">
        <v>6</v>
      </c>
      <c r="F1200" s="274">
        <v>1984</v>
      </c>
      <c r="G1200" s="277">
        <v>33032</v>
      </c>
      <c r="H1200" s="277">
        <v>1114004.08</v>
      </c>
      <c r="I1200" s="277">
        <f>INDEX(HWI!$F$6:$I$131,MATCH(F1200,HWI!$A$6:$A$131,0),MATCH(D1200,HWI!$F$5:$I$5,0))</f>
        <v>3.4892703862660945</v>
      </c>
      <c r="J1200" s="277">
        <f t="shared" si="36"/>
        <v>3887061.4465236054</v>
      </c>
      <c r="L1200" s="277">
        <f t="shared" si="37"/>
        <v>117.67563110085993</v>
      </c>
    </row>
    <row r="1201" spans="1:12" x14ac:dyDescent="0.25">
      <c r="A1201" s="274" t="s">
        <v>606</v>
      </c>
      <c r="B1201" s="274" t="s">
        <v>588</v>
      </c>
      <c r="C1201" s="274" t="s">
        <v>589</v>
      </c>
      <c r="D1201" s="274" t="s">
        <v>590</v>
      </c>
      <c r="E1201" s="274">
        <v>6</v>
      </c>
      <c r="F1201" s="274">
        <v>1985</v>
      </c>
      <c r="G1201" s="277">
        <v>33019</v>
      </c>
      <c r="H1201" s="277">
        <v>1725992.05</v>
      </c>
      <c r="I1201" s="277">
        <f>INDEX(HWI!$F$6:$I$131,MATCH(F1201,HWI!$A$6:$A$131,0),MATCH(D1201,HWI!$F$5:$I$5,0))</f>
        <v>3.4303797468354431</v>
      </c>
      <c r="J1201" s="277">
        <f t="shared" si="36"/>
        <v>5920808.171518988</v>
      </c>
      <c r="L1201" s="277">
        <f t="shared" si="37"/>
        <v>179.31518736239704</v>
      </c>
    </row>
    <row r="1202" spans="1:12" x14ac:dyDescent="0.25">
      <c r="A1202" s="274" t="s">
        <v>606</v>
      </c>
      <c r="B1202" s="274" t="s">
        <v>588</v>
      </c>
      <c r="C1202" s="274" t="s">
        <v>589</v>
      </c>
      <c r="D1202" s="274" t="s">
        <v>590</v>
      </c>
      <c r="E1202" s="274">
        <v>6</v>
      </c>
      <c r="F1202" s="274">
        <v>1986</v>
      </c>
      <c r="G1202" s="277">
        <v>40404</v>
      </c>
      <c r="H1202" s="277">
        <v>1338948.99</v>
      </c>
      <c r="I1202" s="277">
        <f>INDEX(HWI!$F$6:$I$131,MATCH(F1202,HWI!$A$6:$A$131,0),MATCH(D1202,HWI!$F$5:$I$5,0))</f>
        <v>3.3734439834024896</v>
      </c>
      <c r="J1202" s="277">
        <f t="shared" si="36"/>
        <v>4516869.4143983405</v>
      </c>
      <c r="L1202" s="277">
        <f t="shared" si="37"/>
        <v>111.79262979898873</v>
      </c>
    </row>
    <row r="1203" spans="1:12" x14ac:dyDescent="0.25">
      <c r="A1203" s="274" t="s">
        <v>606</v>
      </c>
      <c r="B1203" s="274" t="s">
        <v>588</v>
      </c>
      <c r="C1203" s="274" t="s">
        <v>589</v>
      </c>
      <c r="D1203" s="274" t="s">
        <v>590</v>
      </c>
      <c r="E1203" s="274">
        <v>6</v>
      </c>
      <c r="F1203" s="274">
        <v>1987</v>
      </c>
      <c r="G1203" s="277">
        <v>22352</v>
      </c>
      <c r="H1203" s="277">
        <v>1090598.58</v>
      </c>
      <c r="I1203" s="277">
        <f>INDEX(HWI!$F$6:$I$131,MATCH(F1203,HWI!$A$6:$A$131,0),MATCH(D1203,HWI!$F$5:$I$5,0))</f>
        <v>3.2914979757085021</v>
      </c>
      <c r="J1203" s="277">
        <f t="shared" si="36"/>
        <v>3589703.018380567</v>
      </c>
      <c r="L1203" s="277">
        <f t="shared" si="37"/>
        <v>160.59873919025443</v>
      </c>
    </row>
    <row r="1204" spans="1:12" x14ac:dyDescent="0.25">
      <c r="A1204" s="274" t="s">
        <v>606</v>
      </c>
      <c r="B1204" s="274" t="s">
        <v>588</v>
      </c>
      <c r="C1204" s="274" t="s">
        <v>589</v>
      </c>
      <c r="D1204" s="274" t="s">
        <v>590</v>
      </c>
      <c r="E1204" s="274">
        <v>6</v>
      </c>
      <c r="F1204" s="274">
        <v>1988</v>
      </c>
      <c r="G1204" s="277">
        <v>27975</v>
      </c>
      <c r="H1204" s="277">
        <v>1047768.51</v>
      </c>
      <c r="I1204" s="277">
        <f>INDEX(HWI!$F$6:$I$131,MATCH(F1204,HWI!$A$6:$A$131,0),MATCH(D1204,HWI!$F$5:$I$5,0))</f>
        <v>3.1119617224880383</v>
      </c>
      <c r="J1204" s="277">
        <f t="shared" si="36"/>
        <v>3260615.4971483252</v>
      </c>
      <c r="L1204" s="277">
        <f t="shared" si="37"/>
        <v>116.55462009466757</v>
      </c>
    </row>
    <row r="1205" spans="1:12" x14ac:dyDescent="0.25">
      <c r="A1205" s="274" t="s">
        <v>606</v>
      </c>
      <c r="B1205" s="274" t="s">
        <v>588</v>
      </c>
      <c r="C1205" s="274" t="s">
        <v>589</v>
      </c>
      <c r="D1205" s="274" t="s">
        <v>590</v>
      </c>
      <c r="E1205" s="274">
        <v>6</v>
      </c>
      <c r="F1205" s="274">
        <v>1989</v>
      </c>
      <c r="G1205" s="277">
        <v>42599</v>
      </c>
      <c r="H1205" s="277">
        <v>1353359.87</v>
      </c>
      <c r="I1205" s="277">
        <f>INDEX(HWI!$F$6:$I$131,MATCH(F1205,HWI!$A$6:$A$131,0),MATCH(D1205,HWI!$F$5:$I$5,0))</f>
        <v>2.9035714285714285</v>
      </c>
      <c r="J1205" s="277">
        <f t="shared" si="36"/>
        <v>3929577.0511071431</v>
      </c>
      <c r="L1205" s="277">
        <f t="shared" si="37"/>
        <v>92.245758142377596</v>
      </c>
    </row>
    <row r="1206" spans="1:12" x14ac:dyDescent="0.25">
      <c r="A1206" s="274" t="s">
        <v>606</v>
      </c>
      <c r="B1206" s="274" t="s">
        <v>588</v>
      </c>
      <c r="C1206" s="274" t="s">
        <v>589</v>
      </c>
      <c r="D1206" s="274" t="s">
        <v>590</v>
      </c>
      <c r="E1206" s="274">
        <v>6</v>
      </c>
      <c r="F1206" s="274">
        <v>1990</v>
      </c>
      <c r="G1206" s="277">
        <v>33034</v>
      </c>
      <c r="H1206" s="277">
        <v>1771106.8599999999</v>
      </c>
      <c r="I1206" s="277">
        <f>INDEX(HWI!$F$6:$I$131,MATCH(F1206,HWI!$A$6:$A$131,0),MATCH(D1206,HWI!$F$5:$I$5,0))</f>
        <v>2.8155844155844156</v>
      </c>
      <c r="J1206" s="277">
        <f t="shared" si="36"/>
        <v>4986700.8733506491</v>
      </c>
      <c r="L1206" s="277">
        <f t="shared" si="37"/>
        <v>150.95661661774685</v>
      </c>
    </row>
    <row r="1207" spans="1:12" x14ac:dyDescent="0.25">
      <c r="A1207" s="274" t="s">
        <v>606</v>
      </c>
      <c r="B1207" s="274" t="s">
        <v>588</v>
      </c>
      <c r="C1207" s="274" t="s">
        <v>589</v>
      </c>
      <c r="D1207" s="274" t="s">
        <v>590</v>
      </c>
      <c r="E1207" s="274">
        <v>6</v>
      </c>
      <c r="F1207" s="274">
        <v>1991</v>
      </c>
      <c r="G1207" s="277">
        <v>38580</v>
      </c>
      <c r="H1207" s="277">
        <v>1643042.67</v>
      </c>
      <c r="I1207" s="277">
        <f>INDEX(HWI!$F$6:$I$131,MATCH(F1207,HWI!$A$6:$A$131,0),MATCH(D1207,HWI!$F$5:$I$5,0))</f>
        <v>2.7373737373737375</v>
      </c>
      <c r="J1207" s="277">
        <f t="shared" si="36"/>
        <v>4497621.8542424245</v>
      </c>
      <c r="L1207" s="277">
        <f t="shared" si="37"/>
        <v>116.57910456823288</v>
      </c>
    </row>
    <row r="1208" spans="1:12" x14ac:dyDescent="0.25">
      <c r="A1208" s="274" t="s">
        <v>606</v>
      </c>
      <c r="B1208" s="274" t="s">
        <v>588</v>
      </c>
      <c r="C1208" s="274" t="s">
        <v>589</v>
      </c>
      <c r="D1208" s="274" t="s">
        <v>590</v>
      </c>
      <c r="E1208" s="274">
        <v>6</v>
      </c>
      <c r="F1208" s="274">
        <v>1992</v>
      </c>
      <c r="G1208" s="277">
        <v>30835</v>
      </c>
      <c r="H1208" s="277">
        <v>1603835.9100000001</v>
      </c>
      <c r="I1208" s="277">
        <f>INDEX(HWI!$F$6:$I$131,MATCH(F1208,HWI!$A$6:$A$131,0),MATCH(D1208,HWI!$F$5:$I$5,0))</f>
        <v>2.6942833471416736</v>
      </c>
      <c r="J1208" s="277">
        <f t="shared" si="36"/>
        <v>4321188.3838608125</v>
      </c>
      <c r="L1208" s="277">
        <f t="shared" si="37"/>
        <v>140.13907520223162</v>
      </c>
    </row>
    <row r="1209" spans="1:12" x14ac:dyDescent="0.25">
      <c r="A1209" s="274" t="s">
        <v>606</v>
      </c>
      <c r="B1209" s="274" t="s">
        <v>588</v>
      </c>
      <c r="C1209" s="274" t="s">
        <v>589</v>
      </c>
      <c r="D1209" s="274" t="s">
        <v>590</v>
      </c>
      <c r="E1209" s="274">
        <v>6</v>
      </c>
      <c r="F1209" s="274">
        <v>1993</v>
      </c>
      <c r="G1209" s="277">
        <v>42128</v>
      </c>
      <c r="H1209" s="277">
        <v>1772065.65</v>
      </c>
      <c r="I1209" s="277">
        <f>INDEX(HWI!$F$6:$I$131,MATCH(F1209,HWI!$A$6:$A$131,0),MATCH(D1209,HWI!$F$5:$I$5,0))</f>
        <v>2.6225806451612903</v>
      </c>
      <c r="J1209" s="277">
        <f t="shared" si="36"/>
        <v>4647385.0756451609</v>
      </c>
      <c r="L1209" s="277">
        <f t="shared" si="37"/>
        <v>110.31582500107199</v>
      </c>
    </row>
    <row r="1210" spans="1:12" x14ac:dyDescent="0.25">
      <c r="A1210" s="274" t="s">
        <v>606</v>
      </c>
      <c r="B1210" s="274" t="s">
        <v>588</v>
      </c>
      <c r="C1210" s="274" t="s">
        <v>589</v>
      </c>
      <c r="D1210" s="274" t="s">
        <v>590</v>
      </c>
      <c r="E1210" s="274">
        <v>6</v>
      </c>
      <c r="F1210" s="274">
        <v>1994</v>
      </c>
      <c r="G1210" s="277">
        <v>52106.65</v>
      </c>
      <c r="H1210" s="277">
        <v>2098560.77</v>
      </c>
      <c r="I1210" s="277">
        <f>INDEX(HWI!$F$6:$I$131,MATCH(F1210,HWI!$A$6:$A$131,0),MATCH(D1210,HWI!$F$5:$I$5,0))</f>
        <v>2.5768621236133122</v>
      </c>
      <c r="J1210" s="277">
        <f t="shared" si="36"/>
        <v>5407701.7623137878</v>
      </c>
      <c r="L1210" s="277">
        <f t="shared" si="37"/>
        <v>103.78141297346477</v>
      </c>
    </row>
    <row r="1211" spans="1:12" x14ac:dyDescent="0.25">
      <c r="A1211" s="274" t="s">
        <v>606</v>
      </c>
      <c r="B1211" s="274" t="s">
        <v>588</v>
      </c>
      <c r="C1211" s="274" t="s">
        <v>589</v>
      </c>
      <c r="D1211" s="274" t="s">
        <v>590</v>
      </c>
      <c r="E1211" s="274">
        <v>6</v>
      </c>
      <c r="F1211" s="274">
        <v>1995</v>
      </c>
      <c r="G1211" s="277">
        <v>43673</v>
      </c>
      <c r="H1211" s="277">
        <v>2135856.65</v>
      </c>
      <c r="I1211" s="277">
        <f>INDEX(HWI!$F$6:$I$131,MATCH(F1211,HWI!$A$6:$A$131,0),MATCH(D1211,HWI!$F$5:$I$5,0))</f>
        <v>2.5248447204968945</v>
      </c>
      <c r="J1211" s="277">
        <f t="shared" si="36"/>
        <v>5392706.3864906831</v>
      </c>
      <c r="L1211" s="277">
        <f t="shared" si="37"/>
        <v>123.47918362582564</v>
      </c>
    </row>
    <row r="1212" spans="1:12" x14ac:dyDescent="0.25">
      <c r="A1212" s="274" t="s">
        <v>606</v>
      </c>
      <c r="B1212" s="274" t="s">
        <v>588</v>
      </c>
      <c r="C1212" s="274" t="s">
        <v>589</v>
      </c>
      <c r="D1212" s="274" t="s">
        <v>590</v>
      </c>
      <c r="E1212" s="274">
        <v>6</v>
      </c>
      <c r="F1212" s="274">
        <v>1996</v>
      </c>
      <c r="G1212" s="277">
        <v>27978</v>
      </c>
      <c r="H1212" s="277">
        <v>1230166.05</v>
      </c>
      <c r="I1212" s="277">
        <f>INDEX(HWI!$F$6:$I$131,MATCH(F1212,HWI!$A$6:$A$131,0),MATCH(D1212,HWI!$F$5:$I$5,0))</f>
        <v>2.4673748103186646</v>
      </c>
      <c r="J1212" s="277">
        <f t="shared" si="36"/>
        <v>3035280.7242792109</v>
      </c>
      <c r="L1212" s="277">
        <f t="shared" si="37"/>
        <v>108.48812367857641</v>
      </c>
    </row>
    <row r="1213" spans="1:12" x14ac:dyDescent="0.25">
      <c r="A1213" s="274" t="s">
        <v>606</v>
      </c>
      <c r="B1213" s="274" t="s">
        <v>588</v>
      </c>
      <c r="C1213" s="274" t="s">
        <v>589</v>
      </c>
      <c r="D1213" s="274" t="s">
        <v>590</v>
      </c>
      <c r="E1213" s="274">
        <v>6</v>
      </c>
      <c r="F1213" s="274">
        <v>1997</v>
      </c>
      <c r="G1213" s="277">
        <v>25477</v>
      </c>
      <c r="H1213" s="277">
        <v>1188325.01</v>
      </c>
      <c r="I1213" s="277">
        <f>INDEX(HWI!$F$6:$I$131,MATCH(F1213,HWI!$A$6:$A$131,0),MATCH(D1213,HWI!$F$5:$I$5,0))</f>
        <v>2.4124629080118694</v>
      </c>
      <c r="J1213" s="277">
        <f t="shared" si="36"/>
        <v>2866790.0092878337</v>
      </c>
      <c r="L1213" s="277">
        <f t="shared" si="37"/>
        <v>112.52463042304171</v>
      </c>
    </row>
    <row r="1214" spans="1:12" x14ac:dyDescent="0.25">
      <c r="A1214" s="274" t="s">
        <v>606</v>
      </c>
      <c r="B1214" s="274" t="s">
        <v>588</v>
      </c>
      <c r="C1214" s="274" t="s">
        <v>589</v>
      </c>
      <c r="D1214" s="274" t="s">
        <v>590</v>
      </c>
      <c r="E1214" s="274">
        <v>6</v>
      </c>
      <c r="F1214" s="274">
        <v>1998</v>
      </c>
      <c r="G1214" s="277">
        <v>19327</v>
      </c>
      <c r="H1214" s="277">
        <v>704017.44000000006</v>
      </c>
      <c r="I1214" s="277">
        <f>INDEX(HWI!$F$6:$I$131,MATCH(F1214,HWI!$A$6:$A$131,0),MATCH(D1214,HWI!$F$5:$I$5,0))</f>
        <v>2.3650909090909091</v>
      </c>
      <c r="J1214" s="277">
        <f t="shared" si="36"/>
        <v>1665065.2471854547</v>
      </c>
      <c r="L1214" s="277">
        <f t="shared" si="37"/>
        <v>86.152286810444181</v>
      </c>
    </row>
    <row r="1215" spans="1:12" x14ac:dyDescent="0.25">
      <c r="A1215" s="274" t="s">
        <v>606</v>
      </c>
      <c r="B1215" s="274" t="s">
        <v>588</v>
      </c>
      <c r="C1215" s="274" t="s">
        <v>589</v>
      </c>
      <c r="D1215" s="274" t="s">
        <v>590</v>
      </c>
      <c r="E1215" s="274">
        <v>6</v>
      </c>
      <c r="F1215" s="274">
        <v>1999</v>
      </c>
      <c r="G1215" s="277">
        <v>28408</v>
      </c>
      <c r="H1215" s="277">
        <v>1260350.08</v>
      </c>
      <c r="I1215" s="277">
        <f>INDEX(HWI!$F$6:$I$131,MATCH(F1215,HWI!$A$6:$A$131,0),MATCH(D1215,HWI!$F$5:$I$5,0))</f>
        <v>2.3195435092724681</v>
      </c>
      <c r="J1215" s="277">
        <f t="shared" si="36"/>
        <v>2923436.847475036</v>
      </c>
      <c r="L1215" s="277">
        <f t="shared" si="37"/>
        <v>102.90892873398465</v>
      </c>
    </row>
    <row r="1216" spans="1:12" x14ac:dyDescent="0.25">
      <c r="A1216" s="274" t="s">
        <v>606</v>
      </c>
      <c r="B1216" s="274" t="s">
        <v>588</v>
      </c>
      <c r="C1216" s="274" t="s">
        <v>589</v>
      </c>
      <c r="D1216" s="274" t="s">
        <v>590</v>
      </c>
      <c r="E1216" s="274">
        <v>6</v>
      </c>
      <c r="F1216" s="274">
        <v>2000</v>
      </c>
      <c r="G1216" s="277">
        <v>18266</v>
      </c>
      <c r="H1216" s="277">
        <v>907820.97</v>
      </c>
      <c r="I1216" s="277">
        <f>INDEX(HWI!$F$6:$I$131,MATCH(F1216,HWI!$A$6:$A$131,0),MATCH(D1216,HWI!$F$5:$I$5,0))</f>
        <v>2.2709497206703912</v>
      </c>
      <c r="J1216" s="277">
        <f t="shared" si="36"/>
        <v>2061615.7782402236</v>
      </c>
      <c r="L1216" s="277">
        <f t="shared" si="37"/>
        <v>112.86629684880235</v>
      </c>
    </row>
    <row r="1217" spans="1:12" x14ac:dyDescent="0.25">
      <c r="A1217" s="274" t="s">
        <v>606</v>
      </c>
      <c r="B1217" s="274" t="s">
        <v>588</v>
      </c>
      <c r="C1217" s="274" t="s">
        <v>589</v>
      </c>
      <c r="D1217" s="274" t="s">
        <v>590</v>
      </c>
      <c r="E1217" s="274">
        <v>6</v>
      </c>
      <c r="F1217" s="274">
        <v>2001</v>
      </c>
      <c r="G1217" s="277">
        <v>23685</v>
      </c>
      <c r="H1217" s="277">
        <v>1245576.99</v>
      </c>
      <c r="I1217" s="277">
        <f>INDEX(HWI!$F$6:$I$131,MATCH(F1217,HWI!$A$6:$A$131,0),MATCH(D1217,HWI!$F$5:$I$5,0))</f>
        <v>2.2167689161554192</v>
      </c>
      <c r="J1217" s="277">
        <f t="shared" si="36"/>
        <v>2761156.3541104295</v>
      </c>
      <c r="L1217" s="277">
        <f t="shared" si="37"/>
        <v>116.5782712311771</v>
      </c>
    </row>
    <row r="1218" spans="1:12" x14ac:dyDescent="0.25">
      <c r="A1218" s="274" t="s">
        <v>606</v>
      </c>
      <c r="B1218" s="274" t="s">
        <v>588</v>
      </c>
      <c r="C1218" s="274" t="s">
        <v>589</v>
      </c>
      <c r="D1218" s="274" t="s">
        <v>590</v>
      </c>
      <c r="E1218" s="274">
        <v>6</v>
      </c>
      <c r="F1218" s="274">
        <v>2002</v>
      </c>
      <c r="G1218" s="277">
        <v>47340</v>
      </c>
      <c r="H1218" s="277">
        <v>2187493.54</v>
      </c>
      <c r="I1218" s="277">
        <f>INDEX(HWI!$F$6:$I$131,MATCH(F1218,HWI!$A$6:$A$131,0),MATCH(D1218,HWI!$F$5:$I$5,0))</f>
        <v>2.1723446893787575</v>
      </c>
      <c r="J1218" s="277">
        <f t="shared" ref="J1218:J1281" si="38">I1218*H1218</f>
        <v>4751989.9746693382</v>
      </c>
      <c r="L1218" s="277">
        <f t="shared" ref="L1218:L1281" si="39">J1218/G1218</f>
        <v>100.38001636394884</v>
      </c>
    </row>
    <row r="1219" spans="1:12" x14ac:dyDescent="0.25">
      <c r="A1219" s="274" t="s">
        <v>606</v>
      </c>
      <c r="B1219" s="274" t="s">
        <v>588</v>
      </c>
      <c r="C1219" s="274" t="s">
        <v>589</v>
      </c>
      <c r="D1219" s="274" t="s">
        <v>590</v>
      </c>
      <c r="E1219" s="274">
        <v>6</v>
      </c>
      <c r="F1219" s="274">
        <v>2003</v>
      </c>
      <c r="G1219" s="277">
        <v>36490</v>
      </c>
      <c r="H1219" s="277">
        <v>2258935.94</v>
      </c>
      <c r="I1219" s="277">
        <f>INDEX(HWI!$F$6:$I$131,MATCH(F1219,HWI!$A$6:$A$131,0),MATCH(D1219,HWI!$F$5:$I$5,0))</f>
        <v>2.1352593565331581</v>
      </c>
      <c r="J1219" s="277">
        <f t="shared" si="38"/>
        <v>4823414.1016940242</v>
      </c>
      <c r="L1219" s="277">
        <f t="shared" si="39"/>
        <v>132.18454649750683</v>
      </c>
    </row>
    <row r="1220" spans="1:12" x14ac:dyDescent="0.25">
      <c r="A1220" s="274" t="s">
        <v>606</v>
      </c>
      <c r="B1220" s="274" t="s">
        <v>588</v>
      </c>
      <c r="C1220" s="274" t="s">
        <v>589</v>
      </c>
      <c r="D1220" s="274" t="s">
        <v>590</v>
      </c>
      <c r="E1220" s="274">
        <v>6</v>
      </c>
      <c r="F1220" s="274">
        <v>2004</v>
      </c>
      <c r="G1220" s="277">
        <v>52752</v>
      </c>
      <c r="H1220" s="277">
        <v>2993484.46</v>
      </c>
      <c r="I1220" s="277">
        <f>INDEX(HWI!$F$6:$I$131,MATCH(F1220,HWI!$A$6:$A$131,0),MATCH(D1220,HWI!$F$5:$I$5,0))</f>
        <v>2.0478589420654911</v>
      </c>
      <c r="J1220" s="277">
        <f t="shared" si="38"/>
        <v>6130233.9193450883</v>
      </c>
      <c r="L1220" s="277">
        <f t="shared" si="39"/>
        <v>116.20855928391508</v>
      </c>
    </row>
    <row r="1221" spans="1:12" x14ac:dyDescent="0.25">
      <c r="A1221" s="274" t="s">
        <v>606</v>
      </c>
      <c r="B1221" s="274" t="s">
        <v>588</v>
      </c>
      <c r="C1221" s="274" t="s">
        <v>589</v>
      </c>
      <c r="D1221" s="274" t="s">
        <v>590</v>
      </c>
      <c r="E1221" s="274">
        <v>6</v>
      </c>
      <c r="F1221" s="274">
        <v>2005</v>
      </c>
      <c r="G1221" s="277">
        <v>60416</v>
      </c>
      <c r="H1221" s="277">
        <v>4238078.1500000004</v>
      </c>
      <c r="I1221" s="277">
        <f>INDEX(HWI!$F$6:$I$131,MATCH(F1221,HWI!$A$6:$A$131,0),MATCH(D1221,HWI!$F$5:$I$5,0))</f>
        <v>1.9288256227758007</v>
      </c>
      <c r="J1221" s="277">
        <f t="shared" si="38"/>
        <v>8174513.7270462643</v>
      </c>
      <c r="L1221" s="277">
        <f t="shared" si="39"/>
        <v>135.3037891791291</v>
      </c>
    </row>
    <row r="1222" spans="1:12" x14ac:dyDescent="0.25">
      <c r="A1222" s="274" t="s">
        <v>606</v>
      </c>
      <c r="B1222" s="274" t="s">
        <v>588</v>
      </c>
      <c r="C1222" s="274" t="s">
        <v>589</v>
      </c>
      <c r="D1222" s="274" t="s">
        <v>590</v>
      </c>
      <c r="E1222" s="274">
        <v>6</v>
      </c>
      <c r="F1222" s="274">
        <v>2006</v>
      </c>
      <c r="G1222" s="277">
        <v>56184</v>
      </c>
      <c r="H1222" s="277">
        <v>3823333.01</v>
      </c>
      <c r="I1222" s="277">
        <f>INDEX(HWI!$F$6:$I$131,MATCH(F1222,HWI!$A$6:$A$131,0),MATCH(D1222,HWI!$F$5:$I$5,0))</f>
        <v>1.8341793570219966</v>
      </c>
      <c r="J1222" s="277">
        <f t="shared" si="38"/>
        <v>7012678.4819627749</v>
      </c>
      <c r="L1222" s="277">
        <f t="shared" si="39"/>
        <v>124.8162907938697</v>
      </c>
    </row>
    <row r="1223" spans="1:12" x14ac:dyDescent="0.25">
      <c r="A1223" s="274" t="s">
        <v>606</v>
      </c>
      <c r="B1223" s="274" t="s">
        <v>588</v>
      </c>
      <c r="C1223" s="274" t="s">
        <v>589</v>
      </c>
      <c r="D1223" s="274" t="s">
        <v>590</v>
      </c>
      <c r="E1223" s="274">
        <v>6</v>
      </c>
      <c r="F1223" s="274">
        <v>2007</v>
      </c>
      <c r="G1223" s="277">
        <v>25868.33</v>
      </c>
      <c r="H1223" s="277">
        <v>1951896.1800000002</v>
      </c>
      <c r="I1223" s="277">
        <f>INDEX(HWI!$F$6:$I$131,MATCH(F1223,HWI!$A$6:$A$131,0),MATCH(D1223,HWI!$F$5:$I$5,0))</f>
        <v>1.7398645022217842</v>
      </c>
      <c r="J1223" s="277">
        <f t="shared" si="38"/>
        <v>3396034.8756043026</v>
      </c>
      <c r="L1223" s="277">
        <f t="shared" si="39"/>
        <v>131.28156613141638</v>
      </c>
    </row>
    <row r="1224" spans="1:12" x14ac:dyDescent="0.25">
      <c r="A1224" s="274" t="s">
        <v>606</v>
      </c>
      <c r="B1224" s="274" t="s">
        <v>588</v>
      </c>
      <c r="C1224" s="274" t="s">
        <v>589</v>
      </c>
      <c r="D1224" s="274" t="s">
        <v>590</v>
      </c>
      <c r="E1224" s="274">
        <v>6</v>
      </c>
      <c r="F1224" s="274">
        <v>2008</v>
      </c>
      <c r="G1224" s="277">
        <v>29570</v>
      </c>
      <c r="H1224" s="277">
        <v>1909072.8599999999</v>
      </c>
      <c r="I1224" s="277">
        <f>INDEX(HWI!$F$6:$I$131,MATCH(F1224,HWI!$A$6:$A$131,0),MATCH(D1224,HWI!$F$5:$I$5,0))</f>
        <v>1.65412004069176</v>
      </c>
      <c r="J1224" s="277">
        <f t="shared" si="38"/>
        <v>3157835.6768667344</v>
      </c>
      <c r="L1224" s="277">
        <f t="shared" si="39"/>
        <v>106.79187273813778</v>
      </c>
    </row>
    <row r="1225" spans="1:12" x14ac:dyDescent="0.25">
      <c r="A1225" s="274" t="s">
        <v>606</v>
      </c>
      <c r="B1225" s="274" t="s">
        <v>588</v>
      </c>
      <c r="C1225" s="274" t="s">
        <v>589</v>
      </c>
      <c r="D1225" s="274" t="s">
        <v>590</v>
      </c>
      <c r="E1225" s="274">
        <v>6</v>
      </c>
      <c r="F1225" s="274">
        <v>2009</v>
      </c>
      <c r="G1225" s="277">
        <v>35977</v>
      </c>
      <c r="H1225" s="277">
        <v>3330334.45</v>
      </c>
      <c r="I1225" s="277">
        <f>INDEX(HWI!$F$6:$I$131,MATCH(F1225,HWI!$A$6:$A$131,0),MATCH(D1225,HWI!$F$5:$I$5,0))</f>
        <v>1.587890625</v>
      </c>
      <c r="J1225" s="277">
        <f t="shared" si="38"/>
        <v>5288206.851269532</v>
      </c>
      <c r="L1225" s="277">
        <f t="shared" si="39"/>
        <v>146.9885441051097</v>
      </c>
    </row>
    <row r="1226" spans="1:12" x14ac:dyDescent="0.25">
      <c r="A1226" s="274" t="s">
        <v>606</v>
      </c>
      <c r="B1226" s="274" t="s">
        <v>588</v>
      </c>
      <c r="C1226" s="274" t="s">
        <v>589</v>
      </c>
      <c r="D1226" s="274" t="s">
        <v>590</v>
      </c>
      <c r="E1226" s="274">
        <v>6</v>
      </c>
      <c r="F1226" s="274">
        <v>2010</v>
      </c>
      <c r="G1226" s="277">
        <v>28293</v>
      </c>
      <c r="H1226" s="277">
        <v>2800490.98</v>
      </c>
      <c r="I1226" s="277">
        <f>INDEX(HWI!$F$6:$I$131,MATCH(F1226,HWI!$A$6:$A$131,0),MATCH(D1226,HWI!$F$5:$I$5,0))</f>
        <v>1.6106983655274889</v>
      </c>
      <c r="J1226" s="277">
        <f t="shared" si="38"/>
        <v>4510746.2441604752</v>
      </c>
      <c r="L1226" s="277">
        <f t="shared" si="39"/>
        <v>159.4297615721371</v>
      </c>
    </row>
    <row r="1227" spans="1:12" x14ac:dyDescent="0.25">
      <c r="A1227" s="274" t="s">
        <v>606</v>
      </c>
      <c r="B1227" s="274" t="s">
        <v>588</v>
      </c>
      <c r="C1227" s="274" t="s">
        <v>589</v>
      </c>
      <c r="D1227" s="274" t="s">
        <v>590</v>
      </c>
      <c r="E1227" s="274">
        <v>6</v>
      </c>
      <c r="F1227" s="274">
        <v>2011</v>
      </c>
      <c r="G1227" s="277">
        <v>25594</v>
      </c>
      <c r="H1227" s="277">
        <v>4251399.88</v>
      </c>
      <c r="I1227" s="277">
        <f>INDEX(HWI!$F$6:$I$131,MATCH(F1227,HWI!$A$6:$A$131,0),MATCH(D1227,HWI!$F$5:$I$5,0))</f>
        <v>1.5582175371346429</v>
      </c>
      <c r="J1227" s="277">
        <f t="shared" si="38"/>
        <v>6624605.8503881162</v>
      </c>
      <c r="L1227" s="277">
        <f t="shared" si="39"/>
        <v>258.83433032695615</v>
      </c>
    </row>
    <row r="1228" spans="1:12" x14ac:dyDescent="0.25">
      <c r="A1228" s="274" t="s">
        <v>606</v>
      </c>
      <c r="B1228" s="274" t="s">
        <v>588</v>
      </c>
      <c r="C1228" s="274" t="s">
        <v>589</v>
      </c>
      <c r="D1228" s="274" t="s">
        <v>590</v>
      </c>
      <c r="E1228" s="274">
        <v>6</v>
      </c>
      <c r="F1228" s="274">
        <v>2012</v>
      </c>
      <c r="G1228" s="277">
        <v>86771.39</v>
      </c>
      <c r="H1228" s="277">
        <v>15334830.140000001</v>
      </c>
      <c r="I1228" s="277">
        <f>INDEX(HWI!$F$6:$I$131,MATCH(F1228,HWI!$A$6:$A$131,0),MATCH(D1228,HWI!$F$5:$I$5,0))</f>
        <v>1.5027726432532347</v>
      </c>
      <c r="J1228" s="277">
        <f t="shared" si="38"/>
        <v>23044763.223327171</v>
      </c>
      <c r="L1228" s="277">
        <f t="shared" si="39"/>
        <v>265.58020130053433</v>
      </c>
    </row>
    <row r="1229" spans="1:12" x14ac:dyDescent="0.25">
      <c r="A1229" s="274" t="s">
        <v>606</v>
      </c>
      <c r="B1229" s="274" t="s">
        <v>588</v>
      </c>
      <c r="C1229" s="274" t="s">
        <v>589</v>
      </c>
      <c r="D1229" s="274" t="s">
        <v>590</v>
      </c>
      <c r="E1229" s="274">
        <v>6</v>
      </c>
      <c r="F1229" s="274">
        <v>2013</v>
      </c>
      <c r="G1229" s="277">
        <v>38632</v>
      </c>
      <c r="H1229" s="277">
        <v>7817843.1699999999</v>
      </c>
      <c r="I1229" s="277">
        <f>INDEX(HWI!$F$6:$I$131,MATCH(F1229,HWI!$A$6:$A$131,0),MATCH(D1229,HWI!$F$5:$I$5,0))</f>
        <v>1.4931129476584022</v>
      </c>
      <c r="J1229" s="277">
        <f t="shared" si="38"/>
        <v>11672922.859889807</v>
      </c>
      <c r="L1229" s="277">
        <f t="shared" si="39"/>
        <v>302.1568352632483</v>
      </c>
    </row>
    <row r="1230" spans="1:12" x14ac:dyDescent="0.25">
      <c r="A1230" s="274" t="s">
        <v>606</v>
      </c>
      <c r="B1230" s="274" t="s">
        <v>588</v>
      </c>
      <c r="C1230" s="274" t="s">
        <v>589</v>
      </c>
      <c r="D1230" s="274" t="s">
        <v>590</v>
      </c>
      <c r="E1230" s="274">
        <v>6</v>
      </c>
      <c r="F1230" s="274">
        <v>2014</v>
      </c>
      <c r="G1230" s="277">
        <v>22990</v>
      </c>
      <c r="H1230" s="277">
        <v>5449263.6200000001</v>
      </c>
      <c r="I1230" s="277">
        <f>INDEX(HWI!$F$6:$I$131,MATCH(F1230,HWI!$A$6:$A$131,0),MATCH(D1230,HWI!$F$5:$I$5,0))</f>
        <v>1.4768392370572208</v>
      </c>
      <c r="J1230" s="277">
        <f t="shared" si="38"/>
        <v>8047686.3270844687</v>
      </c>
      <c r="L1230" s="277">
        <f t="shared" si="39"/>
        <v>350.05160187405255</v>
      </c>
    </row>
    <row r="1231" spans="1:12" x14ac:dyDescent="0.25">
      <c r="A1231" s="274" t="s">
        <v>606</v>
      </c>
      <c r="B1231" s="274" t="s">
        <v>588</v>
      </c>
      <c r="C1231" s="274" t="s">
        <v>589</v>
      </c>
      <c r="D1231" s="274" t="s">
        <v>590</v>
      </c>
      <c r="E1231" s="274">
        <v>6</v>
      </c>
      <c r="F1231" s="274">
        <v>2015</v>
      </c>
      <c r="G1231" s="277">
        <v>35814</v>
      </c>
      <c r="H1231" s="277">
        <v>9374040.2300000004</v>
      </c>
      <c r="I1231" s="277">
        <f>INDEX(HWI!$F$6:$I$131,MATCH(F1231,HWI!$A$6:$A$131,0),MATCH(D1231,HWI!$F$5:$I$5,0))</f>
        <v>1.4550335570469799</v>
      </c>
      <c r="J1231" s="277">
        <f t="shared" si="38"/>
        <v>13639543.09975839</v>
      </c>
      <c r="L1231" s="277">
        <f t="shared" si="39"/>
        <v>380.84389065053864</v>
      </c>
    </row>
    <row r="1232" spans="1:12" x14ac:dyDescent="0.25">
      <c r="A1232" s="274" t="s">
        <v>606</v>
      </c>
      <c r="B1232" s="274" t="s">
        <v>588</v>
      </c>
      <c r="C1232" s="274" t="s">
        <v>589</v>
      </c>
      <c r="D1232" s="274" t="s">
        <v>590</v>
      </c>
      <c r="E1232" s="274">
        <v>6</v>
      </c>
      <c r="F1232" s="274">
        <v>2016</v>
      </c>
      <c r="G1232" s="277">
        <v>36035</v>
      </c>
      <c r="H1232" s="277">
        <v>12488919.17</v>
      </c>
      <c r="I1232" s="277">
        <f>INDEX(HWI!$F$6:$I$131,MATCH(F1232,HWI!$A$6:$A$131,0),MATCH(D1232,HWI!$F$5:$I$5,0))</f>
        <v>1.4351279788172993</v>
      </c>
      <c r="J1232" s="277">
        <f t="shared" si="38"/>
        <v>17923197.326054722</v>
      </c>
      <c r="L1232" s="277">
        <f t="shared" si="39"/>
        <v>497.38302556000338</v>
      </c>
    </row>
    <row r="1233" spans="1:12" x14ac:dyDescent="0.25">
      <c r="A1233" s="274" t="s">
        <v>606</v>
      </c>
      <c r="B1233" s="274" t="s">
        <v>588</v>
      </c>
      <c r="C1233" s="274" t="s">
        <v>589</v>
      </c>
      <c r="D1233" s="274" t="s">
        <v>590</v>
      </c>
      <c r="E1233" s="274">
        <v>6</v>
      </c>
      <c r="F1233" s="274">
        <v>2017</v>
      </c>
      <c r="G1233" s="277">
        <v>64709</v>
      </c>
      <c r="H1233" s="277">
        <v>20895422.629999999</v>
      </c>
      <c r="I1233" s="277">
        <f>INDEX(HWI!$F$6:$I$131,MATCH(F1233,HWI!$A$6:$A$131,0),MATCH(D1233,HWI!$F$5:$I$5,0))</f>
        <v>1.4145280556763811</v>
      </c>
      <c r="J1233" s="277">
        <f t="shared" si="38"/>
        <v>29557161.545350153</v>
      </c>
      <c r="L1233" s="277">
        <f t="shared" si="39"/>
        <v>456.77048857732547</v>
      </c>
    </row>
    <row r="1234" spans="1:12" x14ac:dyDescent="0.25">
      <c r="A1234" s="274" t="s">
        <v>606</v>
      </c>
      <c r="B1234" s="274" t="s">
        <v>588</v>
      </c>
      <c r="C1234" s="274" t="s">
        <v>589</v>
      </c>
      <c r="D1234" s="274" t="s">
        <v>590</v>
      </c>
      <c r="E1234" s="274">
        <v>6</v>
      </c>
      <c r="F1234" s="274">
        <v>2018</v>
      </c>
      <c r="G1234" s="277">
        <v>63552</v>
      </c>
      <c r="H1234" s="277">
        <v>20548304.170000002</v>
      </c>
      <c r="I1234" s="277">
        <f>INDEX(HWI!$F$6:$I$131,MATCH(F1234,HWI!$A$6:$A$131,0),MATCH(D1234,HWI!$F$5:$I$5,0))</f>
        <v>1.3921232876712328</v>
      </c>
      <c r="J1234" s="277">
        <f t="shared" si="38"/>
        <v>28605772.757208906</v>
      </c>
      <c r="L1234" s="277">
        <f t="shared" si="39"/>
        <v>450.11601141126806</v>
      </c>
    </row>
    <row r="1235" spans="1:12" x14ac:dyDescent="0.25">
      <c r="A1235" s="274" t="s">
        <v>606</v>
      </c>
      <c r="B1235" s="274" t="s">
        <v>588</v>
      </c>
      <c r="C1235" s="274" t="s">
        <v>589</v>
      </c>
      <c r="D1235" s="274" t="s">
        <v>590</v>
      </c>
      <c r="E1235" s="274">
        <v>6</v>
      </c>
      <c r="F1235" s="274">
        <v>2019</v>
      </c>
      <c r="G1235" s="277">
        <v>59121.8</v>
      </c>
      <c r="H1235" s="277">
        <v>20735598.039999999</v>
      </c>
      <c r="I1235" s="277">
        <f>INDEX(HWI!$F$6:$I$131,MATCH(F1235,HWI!$A$6:$A$131,0),MATCH(D1235,HWI!$F$5:$I$5,0))</f>
        <v>1.3488179178763999</v>
      </c>
      <c r="J1235" s="277">
        <f t="shared" si="38"/>
        <v>27968546.174234759</v>
      </c>
      <c r="L1235" s="277">
        <f t="shared" si="39"/>
        <v>473.06655369482587</v>
      </c>
    </row>
    <row r="1236" spans="1:12" x14ac:dyDescent="0.25">
      <c r="A1236" s="274" t="s">
        <v>606</v>
      </c>
      <c r="B1236" s="274" t="s">
        <v>588</v>
      </c>
      <c r="C1236" s="274" t="s">
        <v>589</v>
      </c>
      <c r="D1236" s="274" t="s">
        <v>590</v>
      </c>
      <c r="E1236" s="274">
        <v>6</v>
      </c>
      <c r="F1236" s="274">
        <v>2020</v>
      </c>
      <c r="G1236" s="277">
        <v>40381.700000000004</v>
      </c>
      <c r="H1236" s="277">
        <v>14451440.619999999</v>
      </c>
      <c r="I1236" s="277">
        <f>INDEX(HWI!$F$6:$I$131,MATCH(F1236,HWI!$A$6:$A$131,0),MATCH(D1236,HWI!$F$5:$I$5,0))</f>
        <v>1.3102336825141014</v>
      </c>
      <c r="J1236" s="277">
        <f t="shared" si="38"/>
        <v>18934764.261176467</v>
      </c>
      <c r="L1236" s="277">
        <f t="shared" si="39"/>
        <v>468.89467905453375</v>
      </c>
    </row>
    <row r="1237" spans="1:12" x14ac:dyDescent="0.25">
      <c r="A1237" s="274" t="s">
        <v>606</v>
      </c>
      <c r="B1237" s="274" t="s">
        <v>588</v>
      </c>
      <c r="C1237" s="274" t="s">
        <v>589</v>
      </c>
      <c r="D1237" s="274" t="s">
        <v>590</v>
      </c>
      <c r="E1237" s="274">
        <v>6</v>
      </c>
      <c r="F1237" s="274">
        <v>2021</v>
      </c>
      <c r="G1237" s="277">
        <v>58836</v>
      </c>
      <c r="H1237" s="277">
        <v>40047602.68</v>
      </c>
      <c r="I1237" s="277">
        <f>INDEX(HWI!$F$6:$I$131,MATCH(F1237,HWI!$A$6:$A$131,0),MATCH(D1237,HWI!$F$5:$I$5,0))</f>
        <v>1.2445464982778416</v>
      </c>
      <c r="J1237" s="277">
        <f t="shared" si="38"/>
        <v>49841103.679816306</v>
      </c>
      <c r="L1237" s="277">
        <f t="shared" si="39"/>
        <v>847.11917329213929</v>
      </c>
    </row>
    <row r="1238" spans="1:12" x14ac:dyDescent="0.25">
      <c r="A1238" s="274" t="s">
        <v>606</v>
      </c>
      <c r="B1238" s="274" t="s">
        <v>588</v>
      </c>
      <c r="C1238" s="274" t="s">
        <v>589</v>
      </c>
      <c r="D1238" s="274" t="s">
        <v>590</v>
      </c>
      <c r="E1238" s="274">
        <v>6</v>
      </c>
      <c r="F1238" s="274">
        <v>2022</v>
      </c>
      <c r="G1238" s="277">
        <v>101393</v>
      </c>
      <c r="H1238" s="277">
        <v>39282142.780000001</v>
      </c>
      <c r="I1238" s="277">
        <f>INDEX(HWI!$F$6:$I$131,MATCH(F1238,HWI!$A$6:$A$131,0),MATCH(D1238,HWI!$F$5:$I$5,0))</f>
        <v>1.1434599156118144</v>
      </c>
      <c r="J1238" s="277">
        <f t="shared" si="38"/>
        <v>44917555.668270044</v>
      </c>
      <c r="L1238" s="277">
        <f t="shared" si="39"/>
        <v>443.00450394277755</v>
      </c>
    </row>
    <row r="1239" spans="1:12" x14ac:dyDescent="0.25">
      <c r="A1239" s="274" t="s">
        <v>606</v>
      </c>
      <c r="B1239" s="274" t="s">
        <v>588</v>
      </c>
      <c r="C1239" s="274" t="s">
        <v>589</v>
      </c>
      <c r="D1239" s="274" t="s">
        <v>590</v>
      </c>
      <c r="E1239" s="274">
        <v>6</v>
      </c>
      <c r="F1239" s="274">
        <v>2023</v>
      </c>
      <c r="G1239" s="277">
        <v>107049</v>
      </c>
      <c r="H1239" s="277">
        <v>54978376.119999953</v>
      </c>
      <c r="I1239" s="277">
        <f>INDEX(HWI!$F$6:$I$131,MATCH(F1239,HWI!$A$6:$A$131,0),MATCH(D1239,HWI!$F$5:$I$5,0))</f>
        <v>1.069033530571992</v>
      </c>
      <c r="J1239" s="277">
        <f t="shared" si="38"/>
        <v>58773727.528678447</v>
      </c>
      <c r="L1239" s="277">
        <f t="shared" si="39"/>
        <v>549.03574558079424</v>
      </c>
    </row>
    <row r="1240" spans="1:12" x14ac:dyDescent="0.25">
      <c r="A1240" s="274" t="s">
        <v>606</v>
      </c>
      <c r="B1240" s="274" t="s">
        <v>588</v>
      </c>
      <c r="C1240" s="274" t="s">
        <v>589</v>
      </c>
      <c r="D1240" s="274" t="s">
        <v>590</v>
      </c>
      <c r="E1240" s="274">
        <v>6</v>
      </c>
      <c r="F1240" s="274">
        <v>2024</v>
      </c>
      <c r="G1240" s="277">
        <v>132261</v>
      </c>
      <c r="H1240" s="277">
        <v>73688077.650000006</v>
      </c>
      <c r="I1240" s="277">
        <f>INDEX(HWI!$F$6:$I$131,MATCH(F1240,HWI!$A$6:$A$131,0),MATCH(D1240,HWI!$F$5:$I$5,0))</f>
        <v>1.0330368487928843</v>
      </c>
      <c r="J1240" s="277">
        <f t="shared" si="38"/>
        <v>76122499.529161364</v>
      </c>
      <c r="L1240" s="277">
        <f t="shared" si="39"/>
        <v>575.54758794475595</v>
      </c>
    </row>
    <row r="1241" spans="1:12" x14ac:dyDescent="0.25">
      <c r="A1241" s="274" t="s">
        <v>606</v>
      </c>
      <c r="B1241" s="274" t="s">
        <v>588</v>
      </c>
      <c r="C1241" s="274" t="s">
        <v>589</v>
      </c>
      <c r="D1241" s="274" t="s">
        <v>590</v>
      </c>
      <c r="E1241" s="274">
        <v>6</v>
      </c>
      <c r="F1241" s="274">
        <v>2025</v>
      </c>
      <c r="G1241" s="277">
        <v>37378</v>
      </c>
      <c r="H1241" s="277">
        <v>20686083.629999999</v>
      </c>
      <c r="I1241" s="277">
        <f>INDEX(HWI!$F$6:$I$131,MATCH(F1241,HWI!$A$6:$A$131,0),MATCH(D1241,HWI!$F$5:$I$5,0))</f>
        <v>1</v>
      </c>
      <c r="J1241" s="277">
        <f t="shared" si="38"/>
        <v>20686083.629999999</v>
      </c>
      <c r="L1241" s="277">
        <f t="shared" si="39"/>
        <v>553.42938707260953</v>
      </c>
    </row>
    <row r="1242" spans="1:12" x14ac:dyDescent="0.25">
      <c r="A1242" s="274" t="s">
        <v>606</v>
      </c>
      <c r="B1242" s="274" t="s">
        <v>588</v>
      </c>
      <c r="C1242" s="274" t="s">
        <v>589</v>
      </c>
      <c r="D1242" s="274" t="s">
        <v>590</v>
      </c>
      <c r="E1242" s="274">
        <v>7</v>
      </c>
      <c r="F1242" s="274">
        <v>1977</v>
      </c>
      <c r="G1242" s="277">
        <v>6</v>
      </c>
      <c r="H1242" s="277">
        <v>25.17</v>
      </c>
      <c r="I1242" s="277">
        <f>INDEX(HWI!$F$6:$I$131,MATCH(F1242,HWI!$A$6:$A$131,0),MATCH(D1242,HWI!$F$5:$I$5,0))</f>
        <v>5.645833333333333</v>
      </c>
      <c r="J1242" s="277">
        <f t="shared" si="38"/>
        <v>142.105625</v>
      </c>
      <c r="L1242" s="277">
        <f t="shared" si="39"/>
        <v>23.684270833333333</v>
      </c>
    </row>
    <row r="1243" spans="1:12" x14ac:dyDescent="0.25">
      <c r="A1243" s="274" t="s">
        <v>606</v>
      </c>
      <c r="B1243" s="274" t="s">
        <v>588</v>
      </c>
      <c r="C1243" s="274" t="s">
        <v>589</v>
      </c>
      <c r="D1243" s="274" t="s">
        <v>590</v>
      </c>
      <c r="E1243" s="274">
        <v>7</v>
      </c>
      <c r="F1243" s="274">
        <v>1997</v>
      </c>
      <c r="G1243" s="277">
        <v>352</v>
      </c>
      <c r="H1243" s="277">
        <v>14436.45</v>
      </c>
      <c r="I1243" s="277">
        <f>INDEX(HWI!$F$6:$I$131,MATCH(F1243,HWI!$A$6:$A$131,0),MATCH(D1243,HWI!$F$5:$I$5,0))</f>
        <v>2.4124629080118694</v>
      </c>
      <c r="J1243" s="277">
        <f t="shared" si="38"/>
        <v>34827.400148367953</v>
      </c>
      <c r="L1243" s="277">
        <f t="shared" si="39"/>
        <v>98.941477694227146</v>
      </c>
    </row>
    <row r="1244" spans="1:12" x14ac:dyDescent="0.25">
      <c r="A1244" s="274" t="s">
        <v>606</v>
      </c>
      <c r="B1244" s="274" t="s">
        <v>588</v>
      </c>
      <c r="C1244" s="274" t="s">
        <v>589</v>
      </c>
      <c r="D1244" s="274" t="s">
        <v>590</v>
      </c>
      <c r="E1244" s="274">
        <v>8</v>
      </c>
      <c r="F1244" s="274">
        <v>1974</v>
      </c>
      <c r="G1244" s="277">
        <v>50</v>
      </c>
      <c r="H1244" s="277">
        <v>858.68000000000006</v>
      </c>
      <c r="I1244" s="277">
        <f>INDEX(HWI!$F$6:$I$131,MATCH(F1244,HWI!$A$6:$A$131,0),MATCH(D1244,HWI!$F$5:$I$5,0))</f>
        <v>7.2589285714285712</v>
      </c>
      <c r="J1244" s="277">
        <f t="shared" si="38"/>
        <v>6233.0967857142859</v>
      </c>
      <c r="L1244" s="277">
        <f t="shared" si="39"/>
        <v>124.66193571428572</v>
      </c>
    </row>
    <row r="1245" spans="1:12" x14ac:dyDescent="0.25">
      <c r="A1245" s="274" t="s">
        <v>606</v>
      </c>
      <c r="B1245" s="274" t="s">
        <v>588</v>
      </c>
      <c r="C1245" s="274" t="s">
        <v>589</v>
      </c>
      <c r="D1245" s="274" t="s">
        <v>590</v>
      </c>
      <c r="E1245" s="274">
        <v>8</v>
      </c>
      <c r="F1245" s="274">
        <v>1975</v>
      </c>
      <c r="G1245" s="277">
        <v>1</v>
      </c>
      <c r="H1245" s="277">
        <v>19.27</v>
      </c>
      <c r="I1245" s="277">
        <f>INDEX(HWI!$F$6:$I$131,MATCH(F1245,HWI!$A$6:$A$131,0),MATCH(D1245,HWI!$F$5:$I$5,0))</f>
        <v>6.4015748031496065</v>
      </c>
      <c r="J1245" s="277">
        <f t="shared" si="38"/>
        <v>123.35834645669291</v>
      </c>
      <c r="L1245" s="277">
        <f t="shared" si="39"/>
        <v>123.35834645669291</v>
      </c>
    </row>
    <row r="1246" spans="1:12" x14ac:dyDescent="0.25">
      <c r="A1246" s="274" t="s">
        <v>606</v>
      </c>
      <c r="B1246" s="274" t="s">
        <v>588</v>
      </c>
      <c r="C1246" s="274" t="s">
        <v>589</v>
      </c>
      <c r="D1246" s="274" t="s">
        <v>590</v>
      </c>
      <c r="E1246" s="274">
        <v>8</v>
      </c>
      <c r="F1246" s="274">
        <v>1979</v>
      </c>
      <c r="G1246" s="277">
        <v>2284</v>
      </c>
      <c r="H1246" s="277">
        <v>37393.43</v>
      </c>
      <c r="I1246" s="277">
        <f>INDEX(HWI!$F$6:$I$131,MATCH(F1246,HWI!$A$6:$A$131,0),MATCH(D1246,HWI!$F$5:$I$5,0))</f>
        <v>4.8392857142857144</v>
      </c>
      <c r="J1246" s="277">
        <f t="shared" si="38"/>
        <v>180957.49160714287</v>
      </c>
      <c r="L1246" s="277">
        <f t="shared" si="39"/>
        <v>79.228323820990752</v>
      </c>
    </row>
    <row r="1247" spans="1:12" x14ac:dyDescent="0.25">
      <c r="A1247" s="274" t="s">
        <v>606</v>
      </c>
      <c r="B1247" s="274" t="s">
        <v>588</v>
      </c>
      <c r="C1247" s="274" t="s">
        <v>589</v>
      </c>
      <c r="D1247" s="274" t="s">
        <v>590</v>
      </c>
      <c r="E1247" s="274">
        <v>8</v>
      </c>
      <c r="F1247" s="274">
        <v>1981</v>
      </c>
      <c r="G1247" s="277">
        <v>10</v>
      </c>
      <c r="H1247" s="277">
        <v>801.43000000000006</v>
      </c>
      <c r="I1247" s="277">
        <f>INDEX(HWI!$F$6:$I$131,MATCH(F1247,HWI!$A$6:$A$131,0),MATCH(D1247,HWI!$F$5:$I$5,0))</f>
        <v>4.0049261083743843</v>
      </c>
      <c r="J1247" s="277">
        <f t="shared" si="38"/>
        <v>3209.667931034483</v>
      </c>
      <c r="L1247" s="277">
        <f t="shared" si="39"/>
        <v>320.96679310344831</v>
      </c>
    </row>
    <row r="1248" spans="1:12" x14ac:dyDescent="0.25">
      <c r="A1248" s="274" t="s">
        <v>606</v>
      </c>
      <c r="B1248" s="274" t="s">
        <v>588</v>
      </c>
      <c r="C1248" s="274" t="s">
        <v>589</v>
      </c>
      <c r="D1248" s="274" t="s">
        <v>590</v>
      </c>
      <c r="E1248" s="274">
        <v>8</v>
      </c>
      <c r="F1248" s="274">
        <v>1984</v>
      </c>
      <c r="G1248" s="277">
        <v>2</v>
      </c>
      <c r="H1248" s="277">
        <v>60.51</v>
      </c>
      <c r="I1248" s="277">
        <f>INDEX(HWI!$F$6:$I$131,MATCH(F1248,HWI!$A$6:$A$131,0),MATCH(D1248,HWI!$F$5:$I$5,0))</f>
        <v>3.4892703862660945</v>
      </c>
      <c r="J1248" s="277">
        <f t="shared" si="38"/>
        <v>211.13575107296137</v>
      </c>
      <c r="L1248" s="277">
        <f t="shared" si="39"/>
        <v>105.56787553648068</v>
      </c>
    </row>
    <row r="1249" spans="1:12" x14ac:dyDescent="0.25">
      <c r="A1249" s="274" t="s">
        <v>606</v>
      </c>
      <c r="B1249" s="274" t="s">
        <v>588</v>
      </c>
      <c r="C1249" s="274" t="s">
        <v>589</v>
      </c>
      <c r="D1249" s="274" t="s">
        <v>590</v>
      </c>
      <c r="E1249" s="274">
        <v>8</v>
      </c>
      <c r="F1249" s="274">
        <v>1985</v>
      </c>
      <c r="G1249" s="277">
        <v>3191</v>
      </c>
      <c r="H1249" s="277">
        <v>189944.04</v>
      </c>
      <c r="I1249" s="277">
        <f>INDEX(HWI!$F$6:$I$131,MATCH(F1249,HWI!$A$6:$A$131,0),MATCH(D1249,HWI!$F$5:$I$5,0))</f>
        <v>3.4303797468354431</v>
      </c>
      <c r="J1249" s="277">
        <f t="shared" si="38"/>
        <v>651580.18784810125</v>
      </c>
      <c r="L1249" s="277">
        <f t="shared" si="39"/>
        <v>204.19310180134792</v>
      </c>
    </row>
    <row r="1250" spans="1:12" x14ac:dyDescent="0.25">
      <c r="A1250" s="274" t="s">
        <v>606</v>
      </c>
      <c r="B1250" s="274" t="s">
        <v>588</v>
      </c>
      <c r="C1250" s="274" t="s">
        <v>589</v>
      </c>
      <c r="D1250" s="274" t="s">
        <v>590</v>
      </c>
      <c r="E1250" s="274">
        <v>8</v>
      </c>
      <c r="F1250" s="274">
        <v>1986</v>
      </c>
      <c r="G1250" s="277">
        <v>6307</v>
      </c>
      <c r="H1250" s="277">
        <v>192567.92</v>
      </c>
      <c r="I1250" s="277">
        <f>INDEX(HWI!$F$6:$I$131,MATCH(F1250,HWI!$A$6:$A$131,0),MATCH(D1250,HWI!$F$5:$I$5,0))</f>
        <v>3.3734439834024896</v>
      </c>
      <c r="J1250" s="277">
        <f t="shared" si="38"/>
        <v>649617.09112033201</v>
      </c>
      <c r="L1250" s="277">
        <f t="shared" si="39"/>
        <v>102.99938023154147</v>
      </c>
    </row>
    <row r="1251" spans="1:12" x14ac:dyDescent="0.25">
      <c r="A1251" s="274" t="s">
        <v>606</v>
      </c>
      <c r="B1251" s="274" t="s">
        <v>588</v>
      </c>
      <c r="C1251" s="274" t="s">
        <v>589</v>
      </c>
      <c r="D1251" s="274" t="s">
        <v>590</v>
      </c>
      <c r="E1251" s="274">
        <v>8</v>
      </c>
      <c r="F1251" s="274">
        <v>1987</v>
      </c>
      <c r="G1251" s="277">
        <v>5775</v>
      </c>
      <c r="H1251" s="277">
        <v>360121.95</v>
      </c>
      <c r="I1251" s="277">
        <f>INDEX(HWI!$F$6:$I$131,MATCH(F1251,HWI!$A$6:$A$131,0),MATCH(D1251,HWI!$F$5:$I$5,0))</f>
        <v>3.2914979757085021</v>
      </c>
      <c r="J1251" s="277">
        <f t="shared" si="38"/>
        <v>1185340.6694331984</v>
      </c>
      <c r="L1251" s="277">
        <f t="shared" si="39"/>
        <v>205.25379557284822</v>
      </c>
    </row>
    <row r="1252" spans="1:12" x14ac:dyDescent="0.25">
      <c r="A1252" s="274" t="s">
        <v>606</v>
      </c>
      <c r="B1252" s="274" t="s">
        <v>588</v>
      </c>
      <c r="C1252" s="274" t="s">
        <v>589</v>
      </c>
      <c r="D1252" s="274" t="s">
        <v>590</v>
      </c>
      <c r="E1252" s="274">
        <v>8</v>
      </c>
      <c r="F1252" s="274">
        <v>1988</v>
      </c>
      <c r="G1252" s="277">
        <v>6086</v>
      </c>
      <c r="H1252" s="277">
        <v>190804.54</v>
      </c>
      <c r="I1252" s="277">
        <f>INDEX(HWI!$F$6:$I$131,MATCH(F1252,HWI!$A$6:$A$131,0),MATCH(D1252,HWI!$F$5:$I$5,0))</f>
        <v>3.1119617224880383</v>
      </c>
      <c r="J1252" s="277">
        <f t="shared" si="38"/>
        <v>593776.42495693779</v>
      </c>
      <c r="L1252" s="277">
        <f t="shared" si="39"/>
        <v>97.564315635382485</v>
      </c>
    </row>
    <row r="1253" spans="1:12" x14ac:dyDescent="0.25">
      <c r="A1253" s="274" t="s">
        <v>606</v>
      </c>
      <c r="B1253" s="274" t="s">
        <v>588</v>
      </c>
      <c r="C1253" s="274" t="s">
        <v>589</v>
      </c>
      <c r="D1253" s="274" t="s">
        <v>590</v>
      </c>
      <c r="E1253" s="274">
        <v>8</v>
      </c>
      <c r="F1253" s="274">
        <v>1989</v>
      </c>
      <c r="G1253" s="277">
        <v>9281</v>
      </c>
      <c r="H1253" s="277">
        <v>277053.31</v>
      </c>
      <c r="I1253" s="277">
        <f>INDEX(HWI!$F$6:$I$131,MATCH(F1253,HWI!$A$6:$A$131,0),MATCH(D1253,HWI!$F$5:$I$5,0))</f>
        <v>2.9035714285714285</v>
      </c>
      <c r="J1253" s="277">
        <f t="shared" si="38"/>
        <v>804444.07510714279</v>
      </c>
      <c r="L1253" s="277">
        <f t="shared" si="39"/>
        <v>86.676443821478586</v>
      </c>
    </row>
    <row r="1254" spans="1:12" x14ac:dyDescent="0.25">
      <c r="A1254" s="274" t="s">
        <v>606</v>
      </c>
      <c r="B1254" s="274" t="s">
        <v>588</v>
      </c>
      <c r="C1254" s="274" t="s">
        <v>589</v>
      </c>
      <c r="D1254" s="274" t="s">
        <v>590</v>
      </c>
      <c r="E1254" s="274">
        <v>8</v>
      </c>
      <c r="F1254" s="274">
        <v>1990</v>
      </c>
      <c r="G1254" s="277">
        <v>3835</v>
      </c>
      <c r="H1254" s="277">
        <v>189902.77</v>
      </c>
      <c r="I1254" s="277">
        <f>INDEX(HWI!$F$6:$I$131,MATCH(F1254,HWI!$A$6:$A$131,0),MATCH(D1254,HWI!$F$5:$I$5,0))</f>
        <v>2.8155844155844156</v>
      </c>
      <c r="J1254" s="277">
        <f t="shared" si="38"/>
        <v>534687.27968831162</v>
      </c>
      <c r="L1254" s="277">
        <f t="shared" si="39"/>
        <v>139.42301947543979</v>
      </c>
    </row>
    <row r="1255" spans="1:12" x14ac:dyDescent="0.25">
      <c r="A1255" s="274" t="s">
        <v>606</v>
      </c>
      <c r="B1255" s="274" t="s">
        <v>588</v>
      </c>
      <c r="C1255" s="274" t="s">
        <v>589</v>
      </c>
      <c r="D1255" s="274" t="s">
        <v>590</v>
      </c>
      <c r="E1255" s="274">
        <v>8</v>
      </c>
      <c r="F1255" s="274">
        <v>1991</v>
      </c>
      <c r="G1255" s="277">
        <v>9781</v>
      </c>
      <c r="H1255" s="277">
        <v>384257.56</v>
      </c>
      <c r="I1255" s="277">
        <f>INDEX(HWI!$F$6:$I$131,MATCH(F1255,HWI!$A$6:$A$131,0),MATCH(D1255,HWI!$F$5:$I$5,0))</f>
        <v>2.7373737373737375</v>
      </c>
      <c r="J1255" s="277">
        <f t="shared" si="38"/>
        <v>1051856.5531313131</v>
      </c>
      <c r="L1255" s="277">
        <f t="shared" si="39"/>
        <v>107.54079880700471</v>
      </c>
    </row>
    <row r="1256" spans="1:12" x14ac:dyDescent="0.25">
      <c r="A1256" s="274" t="s">
        <v>606</v>
      </c>
      <c r="B1256" s="274" t="s">
        <v>588</v>
      </c>
      <c r="C1256" s="274" t="s">
        <v>589</v>
      </c>
      <c r="D1256" s="274" t="s">
        <v>590</v>
      </c>
      <c r="E1256" s="274">
        <v>8</v>
      </c>
      <c r="F1256" s="274">
        <v>1992</v>
      </c>
      <c r="G1256" s="277">
        <v>10784</v>
      </c>
      <c r="H1256" s="277">
        <v>551605.03</v>
      </c>
      <c r="I1256" s="277">
        <f>INDEX(HWI!$F$6:$I$131,MATCH(F1256,HWI!$A$6:$A$131,0),MATCH(D1256,HWI!$F$5:$I$5,0))</f>
        <v>2.6942833471416736</v>
      </c>
      <c r="J1256" s="277">
        <f t="shared" si="38"/>
        <v>1486180.2465285833</v>
      </c>
      <c r="L1256" s="277">
        <f t="shared" si="39"/>
        <v>137.8134501602915</v>
      </c>
    </row>
    <row r="1257" spans="1:12" x14ac:dyDescent="0.25">
      <c r="A1257" s="274" t="s">
        <v>606</v>
      </c>
      <c r="B1257" s="274" t="s">
        <v>588</v>
      </c>
      <c r="C1257" s="274" t="s">
        <v>589</v>
      </c>
      <c r="D1257" s="274" t="s">
        <v>590</v>
      </c>
      <c r="E1257" s="274">
        <v>8</v>
      </c>
      <c r="F1257" s="274">
        <v>1993</v>
      </c>
      <c r="G1257" s="277">
        <v>9105</v>
      </c>
      <c r="H1257" s="277">
        <v>288530.47000000003</v>
      </c>
      <c r="I1257" s="277">
        <f>INDEX(HWI!$F$6:$I$131,MATCH(F1257,HWI!$A$6:$A$131,0),MATCH(D1257,HWI!$F$5:$I$5,0))</f>
        <v>2.6225806451612903</v>
      </c>
      <c r="J1257" s="277">
        <f t="shared" si="38"/>
        <v>756694.42616129038</v>
      </c>
      <c r="L1257" s="277">
        <f t="shared" si="39"/>
        <v>83.107570144018709</v>
      </c>
    </row>
    <row r="1258" spans="1:12" x14ac:dyDescent="0.25">
      <c r="A1258" s="274" t="s">
        <v>606</v>
      </c>
      <c r="B1258" s="274" t="s">
        <v>588</v>
      </c>
      <c r="C1258" s="274" t="s">
        <v>589</v>
      </c>
      <c r="D1258" s="274" t="s">
        <v>590</v>
      </c>
      <c r="E1258" s="274">
        <v>8</v>
      </c>
      <c r="F1258" s="274">
        <v>1994</v>
      </c>
      <c r="G1258" s="277">
        <v>9786</v>
      </c>
      <c r="H1258" s="277">
        <v>446077.99</v>
      </c>
      <c r="I1258" s="277">
        <f>INDEX(HWI!$F$6:$I$131,MATCH(F1258,HWI!$A$6:$A$131,0),MATCH(D1258,HWI!$F$5:$I$5,0))</f>
        <v>2.5768621236133122</v>
      </c>
      <c r="J1258" s="277">
        <f t="shared" si="38"/>
        <v>1149481.4766085579</v>
      </c>
      <c r="L1258" s="277">
        <f t="shared" si="39"/>
        <v>117.46183084084997</v>
      </c>
    </row>
    <row r="1259" spans="1:12" x14ac:dyDescent="0.25">
      <c r="A1259" s="274" t="s">
        <v>606</v>
      </c>
      <c r="B1259" s="274" t="s">
        <v>588</v>
      </c>
      <c r="C1259" s="274" t="s">
        <v>589</v>
      </c>
      <c r="D1259" s="274" t="s">
        <v>590</v>
      </c>
      <c r="E1259" s="274">
        <v>8</v>
      </c>
      <c r="F1259" s="274">
        <v>1995</v>
      </c>
      <c r="G1259" s="277">
        <v>6732</v>
      </c>
      <c r="H1259" s="277">
        <v>421649.63</v>
      </c>
      <c r="I1259" s="277">
        <f>INDEX(HWI!$F$6:$I$131,MATCH(F1259,HWI!$A$6:$A$131,0),MATCH(D1259,HWI!$F$5:$I$5,0))</f>
        <v>2.5248447204968945</v>
      </c>
      <c r="J1259" s="277">
        <f t="shared" si="38"/>
        <v>1064599.8422049689</v>
      </c>
      <c r="L1259" s="277">
        <f t="shared" si="39"/>
        <v>158.1402023477375</v>
      </c>
    </row>
    <row r="1260" spans="1:12" x14ac:dyDescent="0.25">
      <c r="A1260" s="274" t="s">
        <v>606</v>
      </c>
      <c r="B1260" s="274" t="s">
        <v>588</v>
      </c>
      <c r="C1260" s="274" t="s">
        <v>589</v>
      </c>
      <c r="D1260" s="274" t="s">
        <v>590</v>
      </c>
      <c r="E1260" s="274">
        <v>8</v>
      </c>
      <c r="F1260" s="274">
        <v>1996</v>
      </c>
      <c r="G1260" s="277">
        <v>7728</v>
      </c>
      <c r="H1260" s="277">
        <v>360402.12</v>
      </c>
      <c r="I1260" s="277">
        <f>INDEX(HWI!$F$6:$I$131,MATCH(F1260,HWI!$A$6:$A$131,0),MATCH(D1260,HWI!$F$5:$I$5,0))</f>
        <v>2.4673748103186646</v>
      </c>
      <c r="J1260" s="277">
        <f t="shared" si="38"/>
        <v>889247.11247344455</v>
      </c>
      <c r="L1260" s="277">
        <f t="shared" si="39"/>
        <v>115.06820813579769</v>
      </c>
    </row>
    <row r="1261" spans="1:12" x14ac:dyDescent="0.25">
      <c r="A1261" s="274" t="s">
        <v>606</v>
      </c>
      <c r="B1261" s="274" t="s">
        <v>588</v>
      </c>
      <c r="C1261" s="274" t="s">
        <v>589</v>
      </c>
      <c r="D1261" s="274" t="s">
        <v>590</v>
      </c>
      <c r="E1261" s="274">
        <v>8</v>
      </c>
      <c r="F1261" s="274">
        <v>1997</v>
      </c>
      <c r="G1261" s="277">
        <v>1647</v>
      </c>
      <c r="H1261" s="277">
        <v>115060.94</v>
      </c>
      <c r="I1261" s="277">
        <f>INDEX(HWI!$F$6:$I$131,MATCH(F1261,HWI!$A$6:$A$131,0),MATCH(D1261,HWI!$F$5:$I$5,0))</f>
        <v>2.4124629080118694</v>
      </c>
      <c r="J1261" s="277">
        <f t="shared" si="38"/>
        <v>277580.24991097924</v>
      </c>
      <c r="L1261" s="277">
        <f t="shared" si="39"/>
        <v>168.53688519185138</v>
      </c>
    </row>
    <row r="1262" spans="1:12" x14ac:dyDescent="0.25">
      <c r="A1262" s="274" t="s">
        <v>606</v>
      </c>
      <c r="B1262" s="274" t="s">
        <v>588</v>
      </c>
      <c r="C1262" s="274" t="s">
        <v>589</v>
      </c>
      <c r="D1262" s="274" t="s">
        <v>590</v>
      </c>
      <c r="E1262" s="274">
        <v>8</v>
      </c>
      <c r="F1262" s="274">
        <v>1998</v>
      </c>
      <c r="G1262" s="277">
        <v>5341</v>
      </c>
      <c r="H1262" s="277">
        <v>169973.73</v>
      </c>
      <c r="I1262" s="277">
        <f>INDEX(HWI!$F$6:$I$131,MATCH(F1262,HWI!$A$6:$A$131,0),MATCH(D1262,HWI!$F$5:$I$5,0))</f>
        <v>2.3650909090909091</v>
      </c>
      <c r="J1262" s="277">
        <f t="shared" si="38"/>
        <v>402003.32360727276</v>
      </c>
      <c r="L1262" s="277">
        <f t="shared" si="39"/>
        <v>75.267426251127645</v>
      </c>
    </row>
    <row r="1263" spans="1:12" x14ac:dyDescent="0.25">
      <c r="A1263" s="274" t="s">
        <v>606</v>
      </c>
      <c r="B1263" s="274" t="s">
        <v>588</v>
      </c>
      <c r="C1263" s="274" t="s">
        <v>589</v>
      </c>
      <c r="D1263" s="274" t="s">
        <v>590</v>
      </c>
      <c r="E1263" s="274">
        <v>8</v>
      </c>
      <c r="F1263" s="274">
        <v>1999</v>
      </c>
      <c r="G1263" s="277">
        <v>5747</v>
      </c>
      <c r="H1263" s="277">
        <v>179075.59</v>
      </c>
      <c r="I1263" s="277">
        <f>INDEX(HWI!$F$6:$I$131,MATCH(F1263,HWI!$A$6:$A$131,0),MATCH(D1263,HWI!$F$5:$I$5,0))</f>
        <v>2.3195435092724681</v>
      </c>
      <c r="J1263" s="277">
        <f t="shared" si="38"/>
        <v>415373.62245363771</v>
      </c>
      <c r="L1263" s="277">
        <f t="shared" si="39"/>
        <v>72.276600392141589</v>
      </c>
    </row>
    <row r="1264" spans="1:12" x14ac:dyDescent="0.25">
      <c r="A1264" s="274" t="s">
        <v>606</v>
      </c>
      <c r="B1264" s="274" t="s">
        <v>588</v>
      </c>
      <c r="C1264" s="274" t="s">
        <v>589</v>
      </c>
      <c r="D1264" s="274" t="s">
        <v>590</v>
      </c>
      <c r="E1264" s="274">
        <v>8</v>
      </c>
      <c r="F1264" s="274">
        <v>2000</v>
      </c>
      <c r="G1264" s="277">
        <v>6374</v>
      </c>
      <c r="H1264" s="277">
        <v>346441.93</v>
      </c>
      <c r="I1264" s="277">
        <f>INDEX(HWI!$F$6:$I$131,MATCH(F1264,HWI!$A$6:$A$131,0),MATCH(D1264,HWI!$F$5:$I$5,0))</f>
        <v>2.2709497206703912</v>
      </c>
      <c r="J1264" s="277">
        <f t="shared" si="38"/>
        <v>786752.20416201127</v>
      </c>
      <c r="L1264" s="277">
        <f t="shared" si="39"/>
        <v>123.4314722563557</v>
      </c>
    </row>
    <row r="1265" spans="1:12" x14ac:dyDescent="0.25">
      <c r="A1265" s="274" t="s">
        <v>606</v>
      </c>
      <c r="B1265" s="274" t="s">
        <v>588</v>
      </c>
      <c r="C1265" s="274" t="s">
        <v>589</v>
      </c>
      <c r="D1265" s="274" t="s">
        <v>590</v>
      </c>
      <c r="E1265" s="274">
        <v>8</v>
      </c>
      <c r="F1265" s="274">
        <v>2001</v>
      </c>
      <c r="G1265" s="277">
        <v>7133</v>
      </c>
      <c r="H1265" s="277">
        <v>373268.59</v>
      </c>
      <c r="I1265" s="277">
        <f>INDEX(HWI!$F$6:$I$131,MATCH(F1265,HWI!$A$6:$A$131,0),MATCH(D1265,HWI!$F$5:$I$5,0))</f>
        <v>2.2167689161554192</v>
      </c>
      <c r="J1265" s="277">
        <f t="shared" si="38"/>
        <v>827450.20768916153</v>
      </c>
      <c r="L1265" s="277">
        <f t="shared" si="39"/>
        <v>116.00311337293726</v>
      </c>
    </row>
    <row r="1266" spans="1:12" x14ac:dyDescent="0.25">
      <c r="A1266" s="274" t="s">
        <v>606</v>
      </c>
      <c r="B1266" s="274" t="s">
        <v>588</v>
      </c>
      <c r="C1266" s="274" t="s">
        <v>589</v>
      </c>
      <c r="D1266" s="274" t="s">
        <v>590</v>
      </c>
      <c r="E1266" s="274">
        <v>8</v>
      </c>
      <c r="F1266" s="274">
        <v>2002</v>
      </c>
      <c r="G1266" s="277">
        <v>13300</v>
      </c>
      <c r="H1266" s="277">
        <v>661000.69000000006</v>
      </c>
      <c r="I1266" s="277">
        <f>INDEX(HWI!$F$6:$I$131,MATCH(F1266,HWI!$A$6:$A$131,0),MATCH(D1266,HWI!$F$5:$I$5,0))</f>
        <v>2.1723446893787575</v>
      </c>
      <c r="J1266" s="277">
        <f t="shared" si="38"/>
        <v>1435921.3385971945</v>
      </c>
      <c r="L1266" s="277">
        <f t="shared" si="39"/>
        <v>107.96401042084169</v>
      </c>
    </row>
    <row r="1267" spans="1:12" x14ac:dyDescent="0.25">
      <c r="A1267" s="274" t="s">
        <v>606</v>
      </c>
      <c r="B1267" s="274" t="s">
        <v>588</v>
      </c>
      <c r="C1267" s="274" t="s">
        <v>589</v>
      </c>
      <c r="D1267" s="274" t="s">
        <v>590</v>
      </c>
      <c r="E1267" s="274">
        <v>8</v>
      </c>
      <c r="F1267" s="274">
        <v>2003</v>
      </c>
      <c r="G1267" s="277">
        <v>12729</v>
      </c>
      <c r="H1267" s="277">
        <v>619196.23</v>
      </c>
      <c r="I1267" s="277">
        <f>INDEX(HWI!$F$6:$I$131,MATCH(F1267,HWI!$A$6:$A$131,0),MATCH(D1267,HWI!$F$5:$I$5,0))</f>
        <v>2.1352593565331581</v>
      </c>
      <c r="J1267" s="277">
        <f t="shared" si="38"/>
        <v>1322144.5436375574</v>
      </c>
      <c r="L1267" s="277">
        <f t="shared" si="39"/>
        <v>103.86868910657219</v>
      </c>
    </row>
    <row r="1268" spans="1:12" x14ac:dyDescent="0.25">
      <c r="A1268" s="274" t="s">
        <v>606</v>
      </c>
      <c r="B1268" s="274" t="s">
        <v>588</v>
      </c>
      <c r="C1268" s="274" t="s">
        <v>589</v>
      </c>
      <c r="D1268" s="274" t="s">
        <v>590</v>
      </c>
      <c r="E1268" s="274">
        <v>8</v>
      </c>
      <c r="F1268" s="274">
        <v>2004</v>
      </c>
      <c r="G1268" s="277">
        <v>12489</v>
      </c>
      <c r="H1268" s="277">
        <v>763790.61</v>
      </c>
      <c r="I1268" s="277">
        <f>INDEX(HWI!$F$6:$I$131,MATCH(F1268,HWI!$A$6:$A$131,0),MATCH(D1268,HWI!$F$5:$I$5,0))</f>
        <v>2.0478589420654911</v>
      </c>
      <c r="J1268" s="277">
        <f t="shared" si="38"/>
        <v>1564135.4305541562</v>
      </c>
      <c r="L1268" s="277">
        <f t="shared" si="39"/>
        <v>125.24104656530997</v>
      </c>
    </row>
    <row r="1269" spans="1:12" x14ac:dyDescent="0.25">
      <c r="A1269" s="274" t="s">
        <v>606</v>
      </c>
      <c r="B1269" s="274" t="s">
        <v>588</v>
      </c>
      <c r="C1269" s="274" t="s">
        <v>589</v>
      </c>
      <c r="D1269" s="274" t="s">
        <v>590</v>
      </c>
      <c r="E1269" s="274">
        <v>8</v>
      </c>
      <c r="F1269" s="274">
        <v>2005</v>
      </c>
      <c r="G1269" s="277">
        <v>18748</v>
      </c>
      <c r="H1269" s="277">
        <v>1110124.55</v>
      </c>
      <c r="I1269" s="277">
        <f>INDEX(HWI!$F$6:$I$131,MATCH(F1269,HWI!$A$6:$A$131,0),MATCH(D1269,HWI!$F$5:$I$5,0))</f>
        <v>1.9288256227758007</v>
      </c>
      <c r="J1269" s="277">
        <f t="shared" si="38"/>
        <v>2141236.6765124556</v>
      </c>
      <c r="L1269" s="277">
        <f t="shared" si="39"/>
        <v>114.21147197100787</v>
      </c>
    </row>
    <row r="1270" spans="1:12" x14ac:dyDescent="0.25">
      <c r="A1270" s="274" t="s">
        <v>606</v>
      </c>
      <c r="B1270" s="274" t="s">
        <v>588</v>
      </c>
      <c r="C1270" s="274" t="s">
        <v>589</v>
      </c>
      <c r="D1270" s="274" t="s">
        <v>590</v>
      </c>
      <c r="E1270" s="274">
        <v>8</v>
      </c>
      <c r="F1270" s="274">
        <v>2006</v>
      </c>
      <c r="G1270" s="277">
        <v>8937</v>
      </c>
      <c r="H1270" s="277">
        <v>585851</v>
      </c>
      <c r="I1270" s="277">
        <f>INDEX(HWI!$F$6:$I$131,MATCH(F1270,HWI!$A$6:$A$131,0),MATCH(D1270,HWI!$F$5:$I$5,0))</f>
        <v>1.8341793570219966</v>
      </c>
      <c r="J1270" s="277">
        <f t="shared" si="38"/>
        <v>1074555.8104906937</v>
      </c>
      <c r="L1270" s="277">
        <f t="shared" si="39"/>
        <v>120.23674728552015</v>
      </c>
    </row>
    <row r="1271" spans="1:12" x14ac:dyDescent="0.25">
      <c r="A1271" s="274" t="s">
        <v>606</v>
      </c>
      <c r="B1271" s="274" t="s">
        <v>588</v>
      </c>
      <c r="C1271" s="274" t="s">
        <v>589</v>
      </c>
      <c r="D1271" s="274" t="s">
        <v>590</v>
      </c>
      <c r="E1271" s="274">
        <v>8</v>
      </c>
      <c r="F1271" s="274">
        <v>2007</v>
      </c>
      <c r="G1271" s="277">
        <v>6498</v>
      </c>
      <c r="H1271" s="277">
        <v>541451.06000000006</v>
      </c>
      <c r="I1271" s="277">
        <f>INDEX(HWI!$F$6:$I$131,MATCH(F1271,HWI!$A$6:$A$131,0),MATCH(D1271,HWI!$F$5:$I$5,0))</f>
        <v>1.7398645022217842</v>
      </c>
      <c r="J1271" s="277">
        <f t="shared" si="38"/>
        <v>942051.47898435756</v>
      </c>
      <c r="L1271" s="277">
        <f t="shared" si="39"/>
        <v>144.97560464517659</v>
      </c>
    </row>
    <row r="1272" spans="1:12" x14ac:dyDescent="0.25">
      <c r="A1272" s="274" t="s">
        <v>606</v>
      </c>
      <c r="B1272" s="274" t="s">
        <v>588</v>
      </c>
      <c r="C1272" s="274" t="s">
        <v>589</v>
      </c>
      <c r="D1272" s="274" t="s">
        <v>590</v>
      </c>
      <c r="E1272" s="274">
        <v>8</v>
      </c>
      <c r="F1272" s="274">
        <v>2008</v>
      </c>
      <c r="G1272" s="277">
        <v>9648</v>
      </c>
      <c r="H1272" s="277">
        <v>740286.83</v>
      </c>
      <c r="I1272" s="277">
        <f>INDEX(HWI!$F$6:$I$131,MATCH(F1272,HWI!$A$6:$A$131,0),MATCH(D1272,HWI!$F$5:$I$5,0))</f>
        <v>1.65412004069176</v>
      </c>
      <c r="J1272" s="277">
        <f t="shared" si="38"/>
        <v>1224523.2813631739</v>
      </c>
      <c r="L1272" s="277">
        <f t="shared" si="39"/>
        <v>126.91990893067722</v>
      </c>
    </row>
    <row r="1273" spans="1:12" x14ac:dyDescent="0.25">
      <c r="A1273" s="274" t="s">
        <v>606</v>
      </c>
      <c r="B1273" s="274" t="s">
        <v>588</v>
      </c>
      <c r="C1273" s="274" t="s">
        <v>589</v>
      </c>
      <c r="D1273" s="274" t="s">
        <v>590</v>
      </c>
      <c r="E1273" s="274">
        <v>8</v>
      </c>
      <c r="F1273" s="274">
        <v>2009</v>
      </c>
      <c r="G1273" s="277">
        <v>7054</v>
      </c>
      <c r="H1273" s="277">
        <v>725813.48</v>
      </c>
      <c r="I1273" s="277">
        <f>INDEX(HWI!$F$6:$I$131,MATCH(F1273,HWI!$A$6:$A$131,0),MATCH(D1273,HWI!$F$5:$I$5,0))</f>
        <v>1.587890625</v>
      </c>
      <c r="J1273" s="277">
        <f t="shared" si="38"/>
        <v>1152512.420390625</v>
      </c>
      <c r="L1273" s="277">
        <f t="shared" si="39"/>
        <v>163.38423878517509</v>
      </c>
    </row>
    <row r="1274" spans="1:12" x14ac:dyDescent="0.25">
      <c r="A1274" s="274" t="s">
        <v>606</v>
      </c>
      <c r="B1274" s="274" t="s">
        <v>588</v>
      </c>
      <c r="C1274" s="274" t="s">
        <v>589</v>
      </c>
      <c r="D1274" s="274" t="s">
        <v>590</v>
      </c>
      <c r="E1274" s="274">
        <v>8</v>
      </c>
      <c r="F1274" s="274">
        <v>2010</v>
      </c>
      <c r="G1274" s="277">
        <v>8632</v>
      </c>
      <c r="H1274" s="277">
        <v>987716.61</v>
      </c>
      <c r="I1274" s="277">
        <f>INDEX(HWI!$F$6:$I$131,MATCH(F1274,HWI!$A$6:$A$131,0),MATCH(D1274,HWI!$F$5:$I$5,0))</f>
        <v>1.6106983655274889</v>
      </c>
      <c r="J1274" s="277">
        <f t="shared" si="38"/>
        <v>1590913.5293313521</v>
      </c>
      <c r="L1274" s="277">
        <f t="shared" si="39"/>
        <v>184.30416234144488</v>
      </c>
    </row>
    <row r="1275" spans="1:12" x14ac:dyDescent="0.25">
      <c r="A1275" s="274" t="s">
        <v>606</v>
      </c>
      <c r="B1275" s="274" t="s">
        <v>588</v>
      </c>
      <c r="C1275" s="274" t="s">
        <v>589</v>
      </c>
      <c r="D1275" s="274" t="s">
        <v>590</v>
      </c>
      <c r="E1275" s="274">
        <v>8</v>
      </c>
      <c r="F1275" s="274">
        <v>2011</v>
      </c>
      <c r="G1275" s="277">
        <v>3442</v>
      </c>
      <c r="H1275" s="277">
        <v>499352.4</v>
      </c>
      <c r="I1275" s="277">
        <f>INDEX(HWI!$F$6:$I$131,MATCH(F1275,HWI!$A$6:$A$131,0),MATCH(D1275,HWI!$F$5:$I$5,0))</f>
        <v>1.5582175371346429</v>
      </c>
      <c r="J1275" s="277">
        <f t="shared" si="38"/>
        <v>778099.6668902731</v>
      </c>
      <c r="L1275" s="277">
        <f t="shared" si="39"/>
        <v>226.0603332046116</v>
      </c>
    </row>
    <row r="1276" spans="1:12" x14ac:dyDescent="0.25">
      <c r="A1276" s="274" t="s">
        <v>606</v>
      </c>
      <c r="B1276" s="274" t="s">
        <v>588</v>
      </c>
      <c r="C1276" s="274" t="s">
        <v>589</v>
      </c>
      <c r="D1276" s="274" t="s">
        <v>590</v>
      </c>
      <c r="E1276" s="274">
        <v>8</v>
      </c>
      <c r="F1276" s="274">
        <v>2012</v>
      </c>
      <c r="G1276" s="277">
        <v>26475</v>
      </c>
      <c r="H1276" s="277">
        <v>5715696.6699999999</v>
      </c>
      <c r="I1276" s="277">
        <f>INDEX(HWI!$F$6:$I$131,MATCH(F1276,HWI!$A$6:$A$131,0),MATCH(D1276,HWI!$F$5:$I$5,0))</f>
        <v>1.5027726432532347</v>
      </c>
      <c r="J1276" s="277">
        <f t="shared" si="38"/>
        <v>8589392.5928096119</v>
      </c>
      <c r="L1276" s="277">
        <f t="shared" si="39"/>
        <v>324.43409226854061</v>
      </c>
    </row>
    <row r="1277" spans="1:12" x14ac:dyDescent="0.25">
      <c r="A1277" s="274" t="s">
        <v>606</v>
      </c>
      <c r="B1277" s="274" t="s">
        <v>588</v>
      </c>
      <c r="C1277" s="274" t="s">
        <v>589</v>
      </c>
      <c r="D1277" s="274" t="s">
        <v>590</v>
      </c>
      <c r="E1277" s="274">
        <v>8</v>
      </c>
      <c r="F1277" s="274">
        <v>2013</v>
      </c>
      <c r="G1277" s="277">
        <v>16660</v>
      </c>
      <c r="H1277" s="277">
        <v>4062446.85</v>
      </c>
      <c r="I1277" s="277">
        <f>INDEX(HWI!$F$6:$I$131,MATCH(F1277,HWI!$A$6:$A$131,0),MATCH(D1277,HWI!$F$5:$I$5,0))</f>
        <v>1.4931129476584022</v>
      </c>
      <c r="J1277" s="277">
        <f t="shared" si="38"/>
        <v>6065691.9909090912</v>
      </c>
      <c r="L1277" s="277">
        <f t="shared" si="39"/>
        <v>364.08715431627201</v>
      </c>
    </row>
    <row r="1278" spans="1:12" x14ac:dyDescent="0.25">
      <c r="A1278" s="274" t="s">
        <v>606</v>
      </c>
      <c r="B1278" s="274" t="s">
        <v>588</v>
      </c>
      <c r="C1278" s="274" t="s">
        <v>589</v>
      </c>
      <c r="D1278" s="274" t="s">
        <v>590</v>
      </c>
      <c r="E1278" s="274">
        <v>8</v>
      </c>
      <c r="F1278" s="274">
        <v>2014</v>
      </c>
      <c r="G1278" s="277">
        <v>18239</v>
      </c>
      <c r="H1278" s="277">
        <v>8163504.0499999998</v>
      </c>
      <c r="I1278" s="277">
        <f>INDEX(HWI!$F$6:$I$131,MATCH(F1278,HWI!$A$6:$A$131,0),MATCH(D1278,HWI!$F$5:$I$5,0))</f>
        <v>1.4768392370572208</v>
      </c>
      <c r="J1278" s="277">
        <f t="shared" si="38"/>
        <v>12056183.092915531</v>
      </c>
      <c r="L1278" s="277">
        <f t="shared" si="39"/>
        <v>661.01118991806186</v>
      </c>
    </row>
    <row r="1279" spans="1:12" x14ac:dyDescent="0.25">
      <c r="A1279" s="274" t="s">
        <v>606</v>
      </c>
      <c r="B1279" s="274" t="s">
        <v>588</v>
      </c>
      <c r="C1279" s="274" t="s">
        <v>589</v>
      </c>
      <c r="D1279" s="274" t="s">
        <v>590</v>
      </c>
      <c r="E1279" s="274">
        <v>8</v>
      </c>
      <c r="F1279" s="274">
        <v>2015</v>
      </c>
      <c r="G1279" s="277">
        <v>20656</v>
      </c>
      <c r="H1279" s="277">
        <v>7247445.71</v>
      </c>
      <c r="I1279" s="277">
        <f>INDEX(HWI!$F$6:$I$131,MATCH(F1279,HWI!$A$6:$A$131,0),MATCH(D1279,HWI!$F$5:$I$5,0))</f>
        <v>1.4550335570469799</v>
      </c>
      <c r="J1279" s="277">
        <f t="shared" si="38"/>
        <v>10545276.710926175</v>
      </c>
      <c r="L1279" s="277">
        <f t="shared" si="39"/>
        <v>510.51881830587604</v>
      </c>
    </row>
    <row r="1280" spans="1:12" x14ac:dyDescent="0.25">
      <c r="A1280" s="274" t="s">
        <v>606</v>
      </c>
      <c r="B1280" s="274" t="s">
        <v>588</v>
      </c>
      <c r="C1280" s="274" t="s">
        <v>589</v>
      </c>
      <c r="D1280" s="274" t="s">
        <v>590</v>
      </c>
      <c r="E1280" s="274">
        <v>8</v>
      </c>
      <c r="F1280" s="274">
        <v>2016</v>
      </c>
      <c r="G1280" s="277">
        <v>7606.2</v>
      </c>
      <c r="H1280" s="277">
        <v>3434226.35</v>
      </c>
      <c r="I1280" s="277">
        <f>INDEX(HWI!$F$6:$I$131,MATCH(F1280,HWI!$A$6:$A$131,0),MATCH(D1280,HWI!$F$5:$I$5,0))</f>
        <v>1.4351279788172993</v>
      </c>
      <c r="J1280" s="277">
        <f t="shared" si="38"/>
        <v>4928554.3204766111</v>
      </c>
      <c r="L1280" s="277">
        <f t="shared" si="39"/>
        <v>647.96538619502655</v>
      </c>
    </row>
    <row r="1281" spans="1:12" x14ac:dyDescent="0.25">
      <c r="A1281" s="274" t="s">
        <v>606</v>
      </c>
      <c r="B1281" s="274" t="s">
        <v>588</v>
      </c>
      <c r="C1281" s="274" t="s">
        <v>589</v>
      </c>
      <c r="D1281" s="274" t="s">
        <v>590</v>
      </c>
      <c r="E1281" s="274">
        <v>8</v>
      </c>
      <c r="F1281" s="274">
        <v>2017</v>
      </c>
      <c r="G1281" s="277">
        <v>15912</v>
      </c>
      <c r="H1281" s="277">
        <v>9890371.1400000006</v>
      </c>
      <c r="I1281" s="277">
        <f>INDEX(HWI!$F$6:$I$131,MATCH(F1281,HWI!$A$6:$A$131,0),MATCH(D1281,HWI!$F$5:$I$5,0))</f>
        <v>1.4145280556763811</v>
      </c>
      <c r="J1281" s="277">
        <f t="shared" si="38"/>
        <v>13990207.458581993</v>
      </c>
      <c r="L1281" s="277">
        <f t="shared" si="39"/>
        <v>879.22369649208099</v>
      </c>
    </row>
    <row r="1282" spans="1:12" x14ac:dyDescent="0.25">
      <c r="A1282" s="274" t="s">
        <v>606</v>
      </c>
      <c r="B1282" s="274" t="s">
        <v>588</v>
      </c>
      <c r="C1282" s="274" t="s">
        <v>589</v>
      </c>
      <c r="D1282" s="274" t="s">
        <v>590</v>
      </c>
      <c r="E1282" s="274">
        <v>8</v>
      </c>
      <c r="F1282" s="274">
        <v>2018</v>
      </c>
      <c r="G1282" s="277">
        <v>11301</v>
      </c>
      <c r="H1282" s="277">
        <v>9985226.0299999993</v>
      </c>
      <c r="I1282" s="277">
        <f>INDEX(HWI!$F$6:$I$131,MATCH(F1282,HWI!$A$6:$A$131,0),MATCH(D1282,HWI!$F$5:$I$5,0))</f>
        <v>1.3921232876712328</v>
      </c>
      <c r="J1282" s="277">
        <f t="shared" ref="J1282:J1345" si="40">I1282*H1282</f>
        <v>13900665.689023972</v>
      </c>
      <c r="L1282" s="277">
        <f t="shared" ref="L1282:L1345" si="41">J1282/G1282</f>
        <v>1230.0385531390118</v>
      </c>
    </row>
    <row r="1283" spans="1:12" x14ac:dyDescent="0.25">
      <c r="A1283" s="274" t="s">
        <v>606</v>
      </c>
      <c r="B1283" s="274" t="s">
        <v>588</v>
      </c>
      <c r="C1283" s="274" t="s">
        <v>589</v>
      </c>
      <c r="D1283" s="274" t="s">
        <v>590</v>
      </c>
      <c r="E1283" s="274">
        <v>8</v>
      </c>
      <c r="F1283" s="274">
        <v>2019</v>
      </c>
      <c r="G1283" s="277">
        <v>10923.800000000001</v>
      </c>
      <c r="H1283" s="277">
        <v>8442486.5800000001</v>
      </c>
      <c r="I1283" s="277">
        <f>INDEX(HWI!$F$6:$I$131,MATCH(F1283,HWI!$A$6:$A$131,0),MATCH(D1283,HWI!$F$5:$I$5,0))</f>
        <v>1.3488179178763999</v>
      </c>
      <c r="J1283" s="277">
        <f t="shared" si="40"/>
        <v>11387377.170535048</v>
      </c>
      <c r="L1283" s="277">
        <f t="shared" si="41"/>
        <v>1042.4373542663768</v>
      </c>
    </row>
    <row r="1284" spans="1:12" x14ac:dyDescent="0.25">
      <c r="A1284" s="274" t="s">
        <v>606</v>
      </c>
      <c r="B1284" s="274" t="s">
        <v>588</v>
      </c>
      <c r="C1284" s="274" t="s">
        <v>589</v>
      </c>
      <c r="D1284" s="274" t="s">
        <v>590</v>
      </c>
      <c r="E1284" s="274">
        <v>8</v>
      </c>
      <c r="F1284" s="274">
        <v>2020</v>
      </c>
      <c r="G1284" s="277">
        <v>19805.2</v>
      </c>
      <c r="H1284" s="277">
        <v>12311183.039999999</v>
      </c>
      <c r="I1284" s="277">
        <f>INDEX(HWI!$F$6:$I$131,MATCH(F1284,HWI!$A$6:$A$131,0),MATCH(D1284,HWI!$F$5:$I$5,0))</f>
        <v>1.3102336825141014</v>
      </c>
      <c r="J1284" s="277">
        <f t="shared" si="40"/>
        <v>16130526.69060435</v>
      </c>
      <c r="L1284" s="277">
        <f t="shared" si="41"/>
        <v>814.45916681499546</v>
      </c>
    </row>
    <row r="1285" spans="1:12" x14ac:dyDescent="0.25">
      <c r="A1285" s="274" t="s">
        <v>606</v>
      </c>
      <c r="B1285" s="274" t="s">
        <v>588</v>
      </c>
      <c r="C1285" s="274" t="s">
        <v>589</v>
      </c>
      <c r="D1285" s="274" t="s">
        <v>590</v>
      </c>
      <c r="E1285" s="274">
        <v>8</v>
      </c>
      <c r="F1285" s="274">
        <v>2021</v>
      </c>
      <c r="G1285" s="277">
        <v>27395</v>
      </c>
      <c r="H1285" s="277">
        <v>16940314.760000002</v>
      </c>
      <c r="I1285" s="277">
        <f>INDEX(HWI!$F$6:$I$131,MATCH(F1285,HWI!$A$6:$A$131,0),MATCH(D1285,HWI!$F$5:$I$5,0))</f>
        <v>1.2445464982778416</v>
      </c>
      <c r="J1285" s="277">
        <f t="shared" si="40"/>
        <v>21083009.414282437</v>
      </c>
      <c r="L1285" s="277">
        <f t="shared" si="41"/>
        <v>769.59333507145232</v>
      </c>
    </row>
    <row r="1286" spans="1:12" x14ac:dyDescent="0.25">
      <c r="A1286" s="274" t="s">
        <v>606</v>
      </c>
      <c r="B1286" s="274" t="s">
        <v>588</v>
      </c>
      <c r="C1286" s="274" t="s">
        <v>589</v>
      </c>
      <c r="D1286" s="274" t="s">
        <v>590</v>
      </c>
      <c r="E1286" s="274">
        <v>8</v>
      </c>
      <c r="F1286" s="274">
        <v>2022</v>
      </c>
      <c r="G1286" s="277">
        <v>30738</v>
      </c>
      <c r="H1286" s="277">
        <v>19867250.570000004</v>
      </c>
      <c r="I1286" s="277">
        <f>INDEX(HWI!$F$6:$I$131,MATCH(F1286,HWI!$A$6:$A$131,0),MATCH(D1286,HWI!$F$5:$I$5,0))</f>
        <v>1.1434599156118144</v>
      </c>
      <c r="J1286" s="277">
        <f t="shared" si="40"/>
        <v>22717404.660210975</v>
      </c>
      <c r="L1286" s="277">
        <f t="shared" si="41"/>
        <v>739.06580324715253</v>
      </c>
    </row>
    <row r="1287" spans="1:12" x14ac:dyDescent="0.25">
      <c r="A1287" s="274" t="s">
        <v>606</v>
      </c>
      <c r="B1287" s="274" t="s">
        <v>588</v>
      </c>
      <c r="C1287" s="274" t="s">
        <v>589</v>
      </c>
      <c r="D1287" s="274" t="s">
        <v>590</v>
      </c>
      <c r="E1287" s="274">
        <v>8</v>
      </c>
      <c r="F1287" s="274">
        <v>2023</v>
      </c>
      <c r="G1287" s="277">
        <v>41739</v>
      </c>
      <c r="H1287" s="277">
        <v>23588738.280000009</v>
      </c>
      <c r="I1287" s="277">
        <f>INDEX(HWI!$F$6:$I$131,MATCH(F1287,HWI!$A$6:$A$131,0),MATCH(D1287,HWI!$F$5:$I$5,0))</f>
        <v>1.069033530571992</v>
      </c>
      <c r="J1287" s="277">
        <f t="shared" si="40"/>
        <v>25217152.165207107</v>
      </c>
      <c r="L1287" s="277">
        <f t="shared" si="41"/>
        <v>604.16282530024932</v>
      </c>
    </row>
    <row r="1288" spans="1:12" x14ac:dyDescent="0.25">
      <c r="A1288" s="274" t="s">
        <v>606</v>
      </c>
      <c r="B1288" s="274" t="s">
        <v>588</v>
      </c>
      <c r="C1288" s="274" t="s">
        <v>589</v>
      </c>
      <c r="D1288" s="274" t="s">
        <v>590</v>
      </c>
      <c r="E1288" s="274">
        <v>8</v>
      </c>
      <c r="F1288" s="274">
        <v>2024</v>
      </c>
      <c r="G1288" s="277">
        <v>41397</v>
      </c>
      <c r="H1288" s="277">
        <v>30301291.330000002</v>
      </c>
      <c r="I1288" s="277">
        <f>INDEX(HWI!$F$6:$I$131,MATCH(F1288,HWI!$A$6:$A$131,0),MATCH(D1288,HWI!$F$5:$I$5,0))</f>
        <v>1.0330368487928843</v>
      </c>
      <c r="J1288" s="277">
        <f t="shared" si="40"/>
        <v>31302350.509898346</v>
      </c>
      <c r="L1288" s="277">
        <f t="shared" si="41"/>
        <v>756.15021643834928</v>
      </c>
    </row>
    <row r="1289" spans="1:12" x14ac:dyDescent="0.25">
      <c r="A1289" s="274" t="s">
        <v>606</v>
      </c>
      <c r="B1289" s="274" t="s">
        <v>588</v>
      </c>
      <c r="C1289" s="274" t="s">
        <v>589</v>
      </c>
      <c r="D1289" s="274" t="s">
        <v>590</v>
      </c>
      <c r="E1289" s="274">
        <v>8</v>
      </c>
      <c r="F1289" s="274">
        <v>2025</v>
      </c>
      <c r="G1289" s="277">
        <v>9234</v>
      </c>
      <c r="H1289" s="277">
        <v>7638479.6399999997</v>
      </c>
      <c r="I1289" s="277">
        <f>INDEX(HWI!$F$6:$I$131,MATCH(F1289,HWI!$A$6:$A$131,0),MATCH(D1289,HWI!$F$5:$I$5,0))</f>
        <v>1</v>
      </c>
      <c r="J1289" s="277">
        <f t="shared" si="40"/>
        <v>7638479.6399999997</v>
      </c>
      <c r="L1289" s="277">
        <f t="shared" si="41"/>
        <v>827.21243664717349</v>
      </c>
    </row>
    <row r="1290" spans="1:12" x14ac:dyDescent="0.25">
      <c r="A1290" s="274" t="s">
        <v>606</v>
      </c>
      <c r="B1290" s="274" t="s">
        <v>588</v>
      </c>
      <c r="C1290" s="274" t="s">
        <v>589</v>
      </c>
      <c r="D1290" s="274" t="s">
        <v>603</v>
      </c>
      <c r="E1290" s="274">
        <v>10</v>
      </c>
      <c r="F1290" s="274">
        <v>1900</v>
      </c>
      <c r="G1290" s="277">
        <v>4373</v>
      </c>
      <c r="H1290" s="277">
        <v>9567.9699999999993</v>
      </c>
      <c r="I1290" s="277">
        <f>INDEX(HWI!$F$6:$I$131,MATCH(F1290,HWI!$A$6:$A$131,0),MATCH(D1290,HWI!$F$5:$I$5,0))</f>
        <v>243.71428571428572</v>
      </c>
      <c r="J1290" s="277">
        <f t="shared" si="40"/>
        <v>2331850.9742857143</v>
      </c>
      <c r="L1290" s="277">
        <f t="shared" si="41"/>
        <v>533.23827447649535</v>
      </c>
    </row>
    <row r="1291" spans="1:12" x14ac:dyDescent="0.25">
      <c r="A1291" s="274" t="s">
        <v>606</v>
      </c>
      <c r="B1291" s="274" t="s">
        <v>588</v>
      </c>
      <c r="C1291" s="274" t="s">
        <v>589</v>
      </c>
      <c r="D1291" s="274" t="s">
        <v>603</v>
      </c>
      <c r="E1291" s="274">
        <v>10</v>
      </c>
      <c r="F1291" s="274">
        <v>1902</v>
      </c>
      <c r="G1291" s="277">
        <v>425</v>
      </c>
      <c r="H1291" s="277">
        <v>396.13</v>
      </c>
      <c r="I1291" s="277">
        <f>INDEX(HWI!$F$6:$I$131,MATCH(F1291,HWI!$A$6:$A$131,0),MATCH(D1291,HWI!$F$5:$I$5,0))</f>
        <v>243.71428571428572</v>
      </c>
      <c r="J1291" s="277">
        <f t="shared" si="40"/>
        <v>96542.540000000008</v>
      </c>
      <c r="L1291" s="277">
        <f t="shared" si="41"/>
        <v>227.15891764705884</v>
      </c>
    </row>
    <row r="1292" spans="1:12" x14ac:dyDescent="0.25">
      <c r="A1292" s="274" t="s">
        <v>606</v>
      </c>
      <c r="B1292" s="274" t="s">
        <v>588</v>
      </c>
      <c r="C1292" s="274" t="s">
        <v>589</v>
      </c>
      <c r="D1292" s="274" t="s">
        <v>603</v>
      </c>
      <c r="E1292" s="274">
        <v>10</v>
      </c>
      <c r="F1292" s="274">
        <v>1903</v>
      </c>
      <c r="G1292" s="277">
        <v>3311</v>
      </c>
      <c r="H1292" s="277">
        <v>3712.91</v>
      </c>
      <c r="I1292" s="277">
        <f>INDEX(HWI!$F$6:$I$131,MATCH(F1292,HWI!$A$6:$A$131,0),MATCH(D1292,HWI!$F$5:$I$5,0))</f>
        <v>243.71428571428572</v>
      </c>
      <c r="J1292" s="277">
        <f t="shared" si="40"/>
        <v>904889.20857142855</v>
      </c>
      <c r="L1292" s="277">
        <f t="shared" si="41"/>
        <v>273.29785822151268</v>
      </c>
    </row>
    <row r="1293" spans="1:12" x14ac:dyDescent="0.25">
      <c r="A1293" s="274" t="s">
        <v>606</v>
      </c>
      <c r="B1293" s="274" t="s">
        <v>588</v>
      </c>
      <c r="C1293" s="274" t="s">
        <v>589</v>
      </c>
      <c r="D1293" s="274" t="s">
        <v>603</v>
      </c>
      <c r="E1293" s="274">
        <v>10</v>
      </c>
      <c r="F1293" s="274">
        <v>1905</v>
      </c>
      <c r="G1293" s="277">
        <v>19</v>
      </c>
      <c r="H1293" s="277">
        <v>62.89</v>
      </c>
      <c r="I1293" s="277">
        <f>INDEX(HWI!$F$6:$I$131,MATCH(F1293,HWI!$A$6:$A$131,0),MATCH(D1293,HWI!$F$5:$I$5,0))</f>
        <v>243.71428571428572</v>
      </c>
      <c r="J1293" s="277">
        <f t="shared" si="40"/>
        <v>15327.191428571428</v>
      </c>
      <c r="L1293" s="277">
        <f t="shared" si="41"/>
        <v>806.69428571428568</v>
      </c>
    </row>
    <row r="1294" spans="1:12" x14ac:dyDescent="0.25">
      <c r="A1294" s="274" t="s">
        <v>606</v>
      </c>
      <c r="B1294" s="274" t="s">
        <v>588</v>
      </c>
      <c r="C1294" s="274" t="s">
        <v>589</v>
      </c>
      <c r="D1294" s="274" t="s">
        <v>603</v>
      </c>
      <c r="E1294" s="274">
        <v>10</v>
      </c>
      <c r="F1294" s="274">
        <v>1906</v>
      </c>
      <c r="G1294" s="277">
        <v>1019</v>
      </c>
      <c r="H1294" s="277">
        <v>523.78</v>
      </c>
      <c r="I1294" s="277">
        <f>INDEX(HWI!$F$6:$I$131,MATCH(F1294,HWI!$A$6:$A$131,0),MATCH(D1294,HWI!$F$5:$I$5,0))</f>
        <v>243.71428571428572</v>
      </c>
      <c r="J1294" s="277">
        <f t="shared" si="40"/>
        <v>127652.66857142857</v>
      </c>
      <c r="L1294" s="277">
        <f t="shared" si="41"/>
        <v>125.27249123790831</v>
      </c>
    </row>
    <row r="1295" spans="1:12" x14ac:dyDescent="0.25">
      <c r="A1295" s="274" t="s">
        <v>606</v>
      </c>
      <c r="B1295" s="274" t="s">
        <v>588</v>
      </c>
      <c r="C1295" s="274" t="s">
        <v>589</v>
      </c>
      <c r="D1295" s="274" t="s">
        <v>603</v>
      </c>
      <c r="E1295" s="274">
        <v>10</v>
      </c>
      <c r="F1295" s="274">
        <v>1907</v>
      </c>
      <c r="G1295" s="277">
        <v>1046</v>
      </c>
      <c r="H1295" s="277">
        <v>1404.92</v>
      </c>
      <c r="I1295" s="277">
        <f>INDEX(HWI!$F$6:$I$131,MATCH(F1295,HWI!$A$6:$A$131,0),MATCH(D1295,HWI!$F$5:$I$5,0))</f>
        <v>243.71428571428572</v>
      </c>
      <c r="J1295" s="277">
        <f t="shared" si="40"/>
        <v>342399.07428571431</v>
      </c>
      <c r="L1295" s="277">
        <f t="shared" si="41"/>
        <v>327.34137121005193</v>
      </c>
    </row>
    <row r="1296" spans="1:12" x14ac:dyDescent="0.25">
      <c r="A1296" s="274" t="s">
        <v>606</v>
      </c>
      <c r="B1296" s="274" t="s">
        <v>588</v>
      </c>
      <c r="C1296" s="274" t="s">
        <v>589</v>
      </c>
      <c r="D1296" s="274" t="s">
        <v>603</v>
      </c>
      <c r="E1296" s="274">
        <v>10</v>
      </c>
      <c r="F1296" s="274">
        <v>1908</v>
      </c>
      <c r="G1296" s="277">
        <v>135</v>
      </c>
      <c r="H1296" s="277">
        <v>76.680000000000007</v>
      </c>
      <c r="I1296" s="277">
        <f>INDEX(HWI!$F$6:$I$131,MATCH(F1296,HWI!$A$6:$A$131,0),MATCH(D1296,HWI!$F$5:$I$5,0))</f>
        <v>243.71428571428572</v>
      </c>
      <c r="J1296" s="277">
        <f t="shared" si="40"/>
        <v>18688.01142857143</v>
      </c>
      <c r="L1296" s="277">
        <f t="shared" si="41"/>
        <v>138.42971428571428</v>
      </c>
    </row>
    <row r="1297" spans="1:12" x14ac:dyDescent="0.25">
      <c r="A1297" s="274" t="s">
        <v>606</v>
      </c>
      <c r="B1297" s="274" t="s">
        <v>588</v>
      </c>
      <c r="C1297" s="274" t="s">
        <v>589</v>
      </c>
      <c r="D1297" s="274" t="s">
        <v>603</v>
      </c>
      <c r="E1297" s="274">
        <v>10</v>
      </c>
      <c r="F1297" s="274">
        <v>1910</v>
      </c>
      <c r="G1297" s="277">
        <v>6</v>
      </c>
      <c r="H1297" s="277">
        <v>7.98</v>
      </c>
      <c r="I1297" s="277">
        <f>INDEX(HWI!$F$6:$I$131,MATCH(F1297,HWI!$A$6:$A$131,0),MATCH(D1297,HWI!$F$5:$I$5,0))</f>
        <v>243.71428571428572</v>
      </c>
      <c r="J1297" s="277">
        <f t="shared" si="40"/>
        <v>1944.8400000000001</v>
      </c>
      <c r="L1297" s="277">
        <f t="shared" si="41"/>
        <v>324.14000000000004</v>
      </c>
    </row>
    <row r="1298" spans="1:12" x14ac:dyDescent="0.25">
      <c r="A1298" s="274" t="s">
        <v>606</v>
      </c>
      <c r="B1298" s="274" t="s">
        <v>588</v>
      </c>
      <c r="C1298" s="274" t="s">
        <v>589</v>
      </c>
      <c r="D1298" s="274" t="s">
        <v>603</v>
      </c>
      <c r="E1298" s="274">
        <v>10</v>
      </c>
      <c r="F1298" s="274">
        <v>1911</v>
      </c>
      <c r="G1298" s="277">
        <v>1152</v>
      </c>
      <c r="H1298" s="277">
        <v>1360.34</v>
      </c>
      <c r="I1298" s="277">
        <f>INDEX(HWI!$F$6:$I$131,MATCH(F1298,HWI!$A$6:$A$131,0),MATCH(D1298,HWI!$F$5:$I$5,0))</f>
        <v>243.71428571428572</v>
      </c>
      <c r="J1298" s="277">
        <f t="shared" si="40"/>
        <v>331534.29142857139</v>
      </c>
      <c r="L1298" s="277">
        <f t="shared" si="41"/>
        <v>287.79018353174598</v>
      </c>
    </row>
    <row r="1299" spans="1:12" x14ac:dyDescent="0.25">
      <c r="A1299" s="274" t="s">
        <v>606</v>
      </c>
      <c r="B1299" s="274" t="s">
        <v>588</v>
      </c>
      <c r="C1299" s="274" t="s">
        <v>589</v>
      </c>
      <c r="D1299" s="274" t="s">
        <v>603</v>
      </c>
      <c r="E1299" s="274">
        <v>10</v>
      </c>
      <c r="F1299" s="274">
        <v>1912</v>
      </c>
      <c r="G1299" s="277">
        <v>106</v>
      </c>
      <c r="H1299" s="277">
        <v>115.35000000000001</v>
      </c>
      <c r="I1299" s="277">
        <f>INDEX(HWI!$F$6:$I$131,MATCH(F1299,HWI!$A$6:$A$131,0),MATCH(D1299,HWI!$F$5:$I$5,0))</f>
        <v>243.71428571428572</v>
      </c>
      <c r="J1299" s="277">
        <f t="shared" si="40"/>
        <v>28112.442857142862</v>
      </c>
      <c r="L1299" s="277">
        <f t="shared" si="41"/>
        <v>265.21172506738549</v>
      </c>
    </row>
    <row r="1300" spans="1:12" x14ac:dyDescent="0.25">
      <c r="A1300" s="274" t="s">
        <v>606</v>
      </c>
      <c r="B1300" s="274" t="s">
        <v>588</v>
      </c>
      <c r="C1300" s="274" t="s">
        <v>589</v>
      </c>
      <c r="D1300" s="274" t="s">
        <v>603</v>
      </c>
      <c r="E1300" s="274">
        <v>10</v>
      </c>
      <c r="F1300" s="274">
        <v>1913</v>
      </c>
      <c r="G1300" s="277">
        <v>11383</v>
      </c>
      <c r="H1300" s="277">
        <v>12335.53</v>
      </c>
      <c r="I1300" s="277">
        <f>INDEX(HWI!$F$6:$I$131,MATCH(F1300,HWI!$A$6:$A$131,0),MATCH(D1300,HWI!$F$5:$I$5,0))</f>
        <v>243.71428571428572</v>
      </c>
      <c r="J1300" s="277">
        <f t="shared" si="40"/>
        <v>3006344.8828571429</v>
      </c>
      <c r="L1300" s="277">
        <f t="shared" si="41"/>
        <v>264.10830913266653</v>
      </c>
    </row>
    <row r="1301" spans="1:12" x14ac:dyDescent="0.25">
      <c r="A1301" s="274" t="s">
        <v>606</v>
      </c>
      <c r="B1301" s="274" t="s">
        <v>588</v>
      </c>
      <c r="C1301" s="274" t="s">
        <v>589</v>
      </c>
      <c r="D1301" s="274" t="s">
        <v>603</v>
      </c>
      <c r="E1301" s="274">
        <v>10</v>
      </c>
      <c r="F1301" s="274">
        <v>1914</v>
      </c>
      <c r="G1301" s="277">
        <v>4357</v>
      </c>
      <c r="H1301" s="277">
        <v>7191.96</v>
      </c>
      <c r="I1301" s="277">
        <f>INDEX(HWI!$F$6:$I$131,MATCH(F1301,HWI!$A$6:$A$131,0),MATCH(D1301,HWI!$F$5:$I$5,0))</f>
        <v>243.71428571428572</v>
      </c>
      <c r="J1301" s="277">
        <f t="shared" si="40"/>
        <v>1752783.3942857143</v>
      </c>
      <c r="L1301" s="277">
        <f t="shared" si="41"/>
        <v>402.29134594576868</v>
      </c>
    </row>
    <row r="1302" spans="1:12" x14ac:dyDescent="0.25">
      <c r="A1302" s="274" t="s">
        <v>606</v>
      </c>
      <c r="B1302" s="274" t="s">
        <v>588</v>
      </c>
      <c r="C1302" s="274" t="s">
        <v>589</v>
      </c>
      <c r="D1302" s="274" t="s">
        <v>603</v>
      </c>
      <c r="E1302" s="274">
        <v>10</v>
      </c>
      <c r="F1302" s="274">
        <v>1916</v>
      </c>
      <c r="G1302" s="277">
        <v>781</v>
      </c>
      <c r="H1302" s="277">
        <v>774.83</v>
      </c>
      <c r="I1302" s="277">
        <f>INDEX(HWI!$F$6:$I$131,MATCH(F1302,HWI!$A$6:$A$131,0),MATCH(D1302,HWI!$F$5:$I$5,0))</f>
        <v>189.55555555555554</v>
      </c>
      <c r="J1302" s="277">
        <f t="shared" si="40"/>
        <v>146873.3311111111</v>
      </c>
      <c r="L1302" s="277">
        <f t="shared" si="41"/>
        <v>188.05804239578885</v>
      </c>
    </row>
    <row r="1303" spans="1:12" x14ac:dyDescent="0.25">
      <c r="A1303" s="274" t="s">
        <v>606</v>
      </c>
      <c r="B1303" s="274" t="s">
        <v>588</v>
      </c>
      <c r="C1303" s="274" t="s">
        <v>589</v>
      </c>
      <c r="D1303" s="274" t="s">
        <v>603</v>
      </c>
      <c r="E1303" s="274">
        <v>10</v>
      </c>
      <c r="F1303" s="274">
        <v>1917</v>
      </c>
      <c r="G1303" s="277">
        <v>1500</v>
      </c>
      <c r="H1303" s="277">
        <v>2727.73</v>
      </c>
      <c r="I1303" s="277">
        <f>INDEX(HWI!$F$6:$I$131,MATCH(F1303,HWI!$A$6:$A$131,0),MATCH(D1303,HWI!$F$5:$I$5,0))</f>
        <v>142.16666666666666</v>
      </c>
      <c r="J1303" s="277">
        <f t="shared" si="40"/>
        <v>387792.28166666662</v>
      </c>
      <c r="L1303" s="277">
        <f t="shared" si="41"/>
        <v>258.52818777777776</v>
      </c>
    </row>
    <row r="1304" spans="1:12" x14ac:dyDescent="0.25">
      <c r="A1304" s="274" t="s">
        <v>606</v>
      </c>
      <c r="B1304" s="274" t="s">
        <v>588</v>
      </c>
      <c r="C1304" s="274" t="s">
        <v>589</v>
      </c>
      <c r="D1304" s="274" t="s">
        <v>603</v>
      </c>
      <c r="E1304" s="274">
        <v>10</v>
      </c>
      <c r="F1304" s="274">
        <v>1922</v>
      </c>
      <c r="G1304" s="277">
        <v>782</v>
      </c>
      <c r="H1304" s="277">
        <v>153.76</v>
      </c>
      <c r="I1304" s="277">
        <f>INDEX(HWI!$F$6:$I$131,MATCH(F1304,HWI!$A$6:$A$131,0),MATCH(D1304,HWI!$F$5:$I$5,0))</f>
        <v>106.625</v>
      </c>
      <c r="J1304" s="277">
        <f t="shared" si="40"/>
        <v>16394.66</v>
      </c>
      <c r="L1304" s="277">
        <f t="shared" si="41"/>
        <v>20.965038363171356</v>
      </c>
    </row>
    <row r="1305" spans="1:12" x14ac:dyDescent="0.25">
      <c r="A1305" s="274" t="s">
        <v>606</v>
      </c>
      <c r="B1305" s="274" t="s">
        <v>588</v>
      </c>
      <c r="C1305" s="274" t="s">
        <v>589</v>
      </c>
      <c r="D1305" s="274" t="s">
        <v>603</v>
      </c>
      <c r="E1305" s="274">
        <v>10</v>
      </c>
      <c r="F1305" s="274">
        <v>1923</v>
      </c>
      <c r="G1305" s="277">
        <v>645</v>
      </c>
      <c r="H1305" s="277">
        <v>695.5</v>
      </c>
      <c r="I1305" s="277">
        <f>INDEX(HWI!$F$6:$I$131,MATCH(F1305,HWI!$A$6:$A$131,0),MATCH(D1305,HWI!$F$5:$I$5,0))</f>
        <v>113.73333333333333</v>
      </c>
      <c r="J1305" s="277">
        <f t="shared" si="40"/>
        <v>79101.53333333334</v>
      </c>
      <c r="L1305" s="277">
        <f t="shared" si="41"/>
        <v>122.63803617571061</v>
      </c>
    </row>
    <row r="1306" spans="1:12" x14ac:dyDescent="0.25">
      <c r="A1306" s="274" t="s">
        <v>606</v>
      </c>
      <c r="B1306" s="274" t="s">
        <v>588</v>
      </c>
      <c r="C1306" s="274" t="s">
        <v>589</v>
      </c>
      <c r="D1306" s="274" t="s">
        <v>603</v>
      </c>
      <c r="E1306" s="274">
        <v>10</v>
      </c>
      <c r="F1306" s="274">
        <v>1924</v>
      </c>
      <c r="G1306" s="277">
        <v>1342</v>
      </c>
      <c r="H1306" s="277">
        <v>2605.69</v>
      </c>
      <c r="I1306" s="277">
        <f>INDEX(HWI!$F$6:$I$131,MATCH(F1306,HWI!$A$6:$A$131,0),MATCH(D1306,HWI!$F$5:$I$5,0))</f>
        <v>113.73333333333333</v>
      </c>
      <c r="J1306" s="277">
        <f t="shared" si="40"/>
        <v>296353.80933333334</v>
      </c>
      <c r="L1306" s="277">
        <f t="shared" si="41"/>
        <v>220.82996224540489</v>
      </c>
    </row>
    <row r="1307" spans="1:12" x14ac:dyDescent="0.25">
      <c r="A1307" s="274" t="s">
        <v>606</v>
      </c>
      <c r="B1307" s="274" t="s">
        <v>588</v>
      </c>
      <c r="C1307" s="274" t="s">
        <v>589</v>
      </c>
      <c r="D1307" s="274" t="s">
        <v>603</v>
      </c>
      <c r="E1307" s="274">
        <v>10</v>
      </c>
      <c r="F1307" s="274">
        <v>1925</v>
      </c>
      <c r="G1307" s="277">
        <v>1400</v>
      </c>
      <c r="H1307" s="277">
        <v>2752.36</v>
      </c>
      <c r="I1307" s="277">
        <f>INDEX(HWI!$F$6:$I$131,MATCH(F1307,HWI!$A$6:$A$131,0),MATCH(D1307,HWI!$F$5:$I$5,0))</f>
        <v>113.73333333333333</v>
      </c>
      <c r="J1307" s="277">
        <f t="shared" si="40"/>
        <v>313035.07733333338</v>
      </c>
      <c r="L1307" s="277">
        <f t="shared" si="41"/>
        <v>223.59648380952385</v>
      </c>
    </row>
    <row r="1308" spans="1:12" x14ac:dyDescent="0.25">
      <c r="A1308" s="274" t="s">
        <v>606</v>
      </c>
      <c r="B1308" s="274" t="s">
        <v>588</v>
      </c>
      <c r="C1308" s="274" t="s">
        <v>589</v>
      </c>
      <c r="D1308" s="274" t="s">
        <v>603</v>
      </c>
      <c r="E1308" s="274">
        <v>10</v>
      </c>
      <c r="F1308" s="274">
        <v>1927</v>
      </c>
      <c r="G1308" s="277">
        <v>2099</v>
      </c>
      <c r="H1308" s="277">
        <v>4246.33</v>
      </c>
      <c r="I1308" s="277">
        <f>INDEX(HWI!$F$6:$I$131,MATCH(F1308,HWI!$A$6:$A$131,0),MATCH(D1308,HWI!$F$5:$I$5,0))</f>
        <v>106.625</v>
      </c>
      <c r="J1308" s="277">
        <f t="shared" si="40"/>
        <v>452764.93624999997</v>
      </c>
      <c r="L1308" s="277">
        <f t="shared" si="41"/>
        <v>215.7050672939495</v>
      </c>
    </row>
    <row r="1309" spans="1:12" x14ac:dyDescent="0.25">
      <c r="A1309" s="274" t="s">
        <v>606</v>
      </c>
      <c r="B1309" s="274" t="s">
        <v>588</v>
      </c>
      <c r="C1309" s="274" t="s">
        <v>589</v>
      </c>
      <c r="D1309" s="274" t="s">
        <v>603</v>
      </c>
      <c r="E1309" s="274">
        <v>10</v>
      </c>
      <c r="F1309" s="274">
        <v>1928</v>
      </c>
      <c r="G1309" s="277">
        <v>827</v>
      </c>
      <c r="H1309" s="277">
        <v>70.27</v>
      </c>
      <c r="I1309" s="277">
        <f>INDEX(HWI!$F$6:$I$131,MATCH(F1309,HWI!$A$6:$A$131,0),MATCH(D1309,HWI!$F$5:$I$5,0))</f>
        <v>106.625</v>
      </c>
      <c r="J1309" s="277">
        <f t="shared" si="40"/>
        <v>7492.5387499999997</v>
      </c>
      <c r="L1309" s="277">
        <f t="shared" si="41"/>
        <v>9.0599017533252724</v>
      </c>
    </row>
    <row r="1310" spans="1:12" x14ac:dyDescent="0.25">
      <c r="A1310" s="274" t="s">
        <v>606</v>
      </c>
      <c r="B1310" s="274" t="s">
        <v>588</v>
      </c>
      <c r="C1310" s="274" t="s">
        <v>589</v>
      </c>
      <c r="D1310" s="274" t="s">
        <v>603</v>
      </c>
      <c r="E1310" s="274">
        <v>10</v>
      </c>
      <c r="F1310" s="274">
        <v>1929</v>
      </c>
      <c r="G1310" s="277">
        <v>2548</v>
      </c>
      <c r="H1310" s="277">
        <v>6772.09</v>
      </c>
      <c r="I1310" s="277">
        <f>INDEX(HWI!$F$6:$I$131,MATCH(F1310,HWI!$A$6:$A$131,0),MATCH(D1310,HWI!$F$5:$I$5,0))</f>
        <v>106.625</v>
      </c>
      <c r="J1310" s="277">
        <f t="shared" si="40"/>
        <v>722074.09625000006</v>
      </c>
      <c r="L1310" s="277">
        <f t="shared" si="41"/>
        <v>283.3885778061225</v>
      </c>
    </row>
    <row r="1311" spans="1:12" x14ac:dyDescent="0.25">
      <c r="A1311" s="274" t="s">
        <v>606</v>
      </c>
      <c r="B1311" s="274" t="s">
        <v>588</v>
      </c>
      <c r="C1311" s="274" t="s">
        <v>589</v>
      </c>
      <c r="D1311" s="274" t="s">
        <v>603</v>
      </c>
      <c r="E1311" s="274">
        <v>10</v>
      </c>
      <c r="F1311" s="274">
        <v>1930</v>
      </c>
      <c r="G1311" s="277">
        <v>169</v>
      </c>
      <c r="H1311" s="277">
        <v>490.62</v>
      </c>
      <c r="I1311" s="277">
        <f>INDEX(HWI!$F$6:$I$131,MATCH(F1311,HWI!$A$6:$A$131,0),MATCH(D1311,HWI!$F$5:$I$5,0))</f>
        <v>106.625</v>
      </c>
      <c r="J1311" s="277">
        <f t="shared" si="40"/>
        <v>52312.357499999998</v>
      </c>
      <c r="L1311" s="277">
        <f t="shared" si="41"/>
        <v>309.54057692307691</v>
      </c>
    </row>
    <row r="1312" spans="1:12" x14ac:dyDescent="0.25">
      <c r="A1312" s="274" t="s">
        <v>606</v>
      </c>
      <c r="B1312" s="274" t="s">
        <v>588</v>
      </c>
      <c r="C1312" s="274" t="s">
        <v>589</v>
      </c>
      <c r="D1312" s="274" t="s">
        <v>603</v>
      </c>
      <c r="E1312" s="274">
        <v>10</v>
      </c>
      <c r="F1312" s="274">
        <v>1931</v>
      </c>
      <c r="G1312" s="277">
        <v>1123</v>
      </c>
      <c r="H1312" s="277">
        <v>2228.91</v>
      </c>
      <c r="I1312" s="277">
        <f>INDEX(HWI!$F$6:$I$131,MATCH(F1312,HWI!$A$6:$A$131,0),MATCH(D1312,HWI!$F$5:$I$5,0))</f>
        <v>106.625</v>
      </c>
      <c r="J1312" s="277">
        <f t="shared" si="40"/>
        <v>237657.52875</v>
      </c>
      <c r="L1312" s="277">
        <f t="shared" si="41"/>
        <v>211.62736308993766</v>
      </c>
    </row>
    <row r="1313" spans="1:12" x14ac:dyDescent="0.25">
      <c r="A1313" s="274" t="s">
        <v>606</v>
      </c>
      <c r="B1313" s="274" t="s">
        <v>588</v>
      </c>
      <c r="C1313" s="274" t="s">
        <v>589</v>
      </c>
      <c r="D1313" s="274" t="s">
        <v>603</v>
      </c>
      <c r="E1313" s="274">
        <v>10</v>
      </c>
      <c r="F1313" s="274">
        <v>1932</v>
      </c>
      <c r="G1313" s="277">
        <v>1671</v>
      </c>
      <c r="H1313" s="277">
        <v>4623.55</v>
      </c>
      <c r="I1313" s="277">
        <f>INDEX(HWI!$F$6:$I$131,MATCH(F1313,HWI!$A$6:$A$131,0),MATCH(D1313,HWI!$F$5:$I$5,0))</f>
        <v>113.73333333333333</v>
      </c>
      <c r="J1313" s="277">
        <f t="shared" si="40"/>
        <v>525851.75333333341</v>
      </c>
      <c r="L1313" s="277">
        <f t="shared" si="41"/>
        <v>314.69285058847004</v>
      </c>
    </row>
    <row r="1314" spans="1:12" x14ac:dyDescent="0.25">
      <c r="A1314" s="274" t="s">
        <v>606</v>
      </c>
      <c r="B1314" s="274" t="s">
        <v>588</v>
      </c>
      <c r="C1314" s="274" t="s">
        <v>589</v>
      </c>
      <c r="D1314" s="274" t="s">
        <v>603</v>
      </c>
      <c r="E1314" s="274">
        <v>10</v>
      </c>
      <c r="F1314" s="274">
        <v>1936</v>
      </c>
      <c r="G1314" s="277">
        <v>66</v>
      </c>
      <c r="H1314" s="277">
        <v>99.87</v>
      </c>
      <c r="I1314" s="277">
        <f>INDEX(HWI!$F$6:$I$131,MATCH(F1314,HWI!$A$6:$A$131,0),MATCH(D1314,HWI!$F$5:$I$5,0))</f>
        <v>113.73333333333333</v>
      </c>
      <c r="J1314" s="277">
        <f t="shared" si="40"/>
        <v>11358.548000000001</v>
      </c>
      <c r="L1314" s="277">
        <f t="shared" si="41"/>
        <v>172.09921212121213</v>
      </c>
    </row>
    <row r="1315" spans="1:12" x14ac:dyDescent="0.25">
      <c r="A1315" s="274" t="s">
        <v>606</v>
      </c>
      <c r="B1315" s="274" t="s">
        <v>588</v>
      </c>
      <c r="C1315" s="274" t="s">
        <v>589</v>
      </c>
      <c r="D1315" s="274" t="s">
        <v>603</v>
      </c>
      <c r="E1315" s="274">
        <v>10</v>
      </c>
      <c r="F1315" s="274">
        <v>1937</v>
      </c>
      <c r="G1315" s="277">
        <v>180</v>
      </c>
      <c r="H1315" s="277">
        <v>1060.8399999999999</v>
      </c>
      <c r="I1315" s="277">
        <f>INDEX(HWI!$F$6:$I$131,MATCH(F1315,HWI!$A$6:$A$131,0),MATCH(D1315,HWI!$F$5:$I$5,0))</f>
        <v>106.625</v>
      </c>
      <c r="J1315" s="277">
        <f t="shared" si="40"/>
        <v>113112.06499999999</v>
      </c>
      <c r="L1315" s="277">
        <f t="shared" si="41"/>
        <v>628.40036111111101</v>
      </c>
    </row>
    <row r="1316" spans="1:12" x14ac:dyDescent="0.25">
      <c r="A1316" s="274" t="s">
        <v>606</v>
      </c>
      <c r="B1316" s="274" t="s">
        <v>588</v>
      </c>
      <c r="C1316" s="274" t="s">
        <v>589</v>
      </c>
      <c r="D1316" s="274" t="s">
        <v>603</v>
      </c>
      <c r="E1316" s="274">
        <v>10</v>
      </c>
      <c r="F1316" s="274">
        <v>1939</v>
      </c>
      <c r="G1316" s="277">
        <v>36</v>
      </c>
      <c r="H1316" s="277">
        <v>108.39</v>
      </c>
      <c r="I1316" s="277">
        <f>INDEX(HWI!$F$6:$I$131,MATCH(F1316,HWI!$A$6:$A$131,0),MATCH(D1316,HWI!$F$5:$I$5,0))</f>
        <v>106.625</v>
      </c>
      <c r="J1316" s="277">
        <f t="shared" si="40"/>
        <v>11557.08375</v>
      </c>
      <c r="L1316" s="277">
        <f t="shared" si="41"/>
        <v>321.03010416666666</v>
      </c>
    </row>
    <row r="1317" spans="1:12" x14ac:dyDescent="0.25">
      <c r="A1317" s="274" t="s">
        <v>606</v>
      </c>
      <c r="B1317" s="274" t="s">
        <v>588</v>
      </c>
      <c r="C1317" s="274" t="s">
        <v>589</v>
      </c>
      <c r="D1317" s="274" t="s">
        <v>603</v>
      </c>
      <c r="E1317" s="274">
        <v>10</v>
      </c>
      <c r="F1317" s="274">
        <v>1941</v>
      </c>
      <c r="G1317" s="277">
        <v>72</v>
      </c>
      <c r="H1317" s="277">
        <v>156.30000000000001</v>
      </c>
      <c r="I1317" s="277">
        <f>INDEX(HWI!$F$6:$I$131,MATCH(F1317,HWI!$A$6:$A$131,0),MATCH(D1317,HWI!$F$5:$I$5,0))</f>
        <v>100.35294117647059</v>
      </c>
      <c r="J1317" s="277">
        <f t="shared" si="40"/>
        <v>15685.164705882355</v>
      </c>
      <c r="L1317" s="277">
        <f t="shared" si="41"/>
        <v>217.84950980392159</v>
      </c>
    </row>
    <row r="1318" spans="1:12" x14ac:dyDescent="0.25">
      <c r="A1318" s="274" t="s">
        <v>606</v>
      </c>
      <c r="B1318" s="274" t="s">
        <v>588</v>
      </c>
      <c r="C1318" s="274" t="s">
        <v>589</v>
      </c>
      <c r="D1318" s="274" t="s">
        <v>603</v>
      </c>
      <c r="E1318" s="274">
        <v>10</v>
      </c>
      <c r="F1318" s="274">
        <v>1943</v>
      </c>
      <c r="G1318" s="277">
        <v>4</v>
      </c>
      <c r="H1318" s="277">
        <v>109.8</v>
      </c>
      <c r="I1318" s="277">
        <f>INDEX(HWI!$F$6:$I$131,MATCH(F1318,HWI!$A$6:$A$131,0),MATCH(D1318,HWI!$F$5:$I$5,0))</f>
        <v>89.78947368421052</v>
      </c>
      <c r="J1318" s="277">
        <f t="shared" si="40"/>
        <v>9858.8842105263157</v>
      </c>
      <c r="L1318" s="277">
        <f t="shared" si="41"/>
        <v>2464.7210526315789</v>
      </c>
    </row>
    <row r="1319" spans="1:12" x14ac:dyDescent="0.25">
      <c r="A1319" s="274" t="s">
        <v>606</v>
      </c>
      <c r="B1319" s="274" t="s">
        <v>588</v>
      </c>
      <c r="C1319" s="274" t="s">
        <v>589</v>
      </c>
      <c r="D1319" s="274" t="s">
        <v>603</v>
      </c>
      <c r="E1319" s="274">
        <v>10</v>
      </c>
      <c r="F1319" s="274">
        <v>1944</v>
      </c>
      <c r="G1319" s="277">
        <v>861</v>
      </c>
      <c r="H1319" s="277">
        <v>4212.93</v>
      </c>
      <c r="I1319" s="277">
        <f>INDEX(HWI!$F$6:$I$131,MATCH(F1319,HWI!$A$6:$A$131,0),MATCH(D1319,HWI!$F$5:$I$5,0))</f>
        <v>89.78947368421052</v>
      </c>
      <c r="J1319" s="277">
        <f t="shared" si="40"/>
        <v>378276.76736842107</v>
      </c>
      <c r="L1319" s="277">
        <f t="shared" si="41"/>
        <v>439.34583898771319</v>
      </c>
    </row>
    <row r="1320" spans="1:12" x14ac:dyDescent="0.25">
      <c r="A1320" s="274" t="s">
        <v>606</v>
      </c>
      <c r="B1320" s="274" t="s">
        <v>588</v>
      </c>
      <c r="C1320" s="274" t="s">
        <v>589</v>
      </c>
      <c r="D1320" s="274" t="s">
        <v>603</v>
      </c>
      <c r="E1320" s="274">
        <v>10</v>
      </c>
      <c r="F1320" s="274">
        <v>1946</v>
      </c>
      <c r="G1320" s="277">
        <v>35</v>
      </c>
      <c r="H1320" s="277">
        <v>274.5</v>
      </c>
      <c r="I1320" s="277">
        <f>INDEX(HWI!$F$6:$I$131,MATCH(F1320,HWI!$A$6:$A$131,0),MATCH(D1320,HWI!$F$5:$I$5,0))</f>
        <v>81.238095238095241</v>
      </c>
      <c r="J1320" s="277">
        <f t="shared" si="40"/>
        <v>22299.857142857145</v>
      </c>
      <c r="L1320" s="277">
        <f t="shared" si="41"/>
        <v>637.13877551020414</v>
      </c>
    </row>
    <row r="1321" spans="1:12" x14ac:dyDescent="0.25">
      <c r="A1321" s="274" t="s">
        <v>606</v>
      </c>
      <c r="B1321" s="274" t="s">
        <v>588</v>
      </c>
      <c r="C1321" s="274" t="s">
        <v>589</v>
      </c>
      <c r="D1321" s="274" t="s">
        <v>603</v>
      </c>
      <c r="E1321" s="274">
        <v>10</v>
      </c>
      <c r="F1321" s="274">
        <v>1947</v>
      </c>
      <c r="G1321" s="277">
        <v>760</v>
      </c>
      <c r="H1321" s="277">
        <v>1908.8400000000001</v>
      </c>
      <c r="I1321" s="277">
        <f>INDEX(HWI!$F$6:$I$131,MATCH(F1321,HWI!$A$6:$A$131,0),MATCH(D1321,HWI!$F$5:$I$5,0))</f>
        <v>71.083333333333329</v>
      </c>
      <c r="J1321" s="277">
        <f t="shared" si="40"/>
        <v>135686.71</v>
      </c>
      <c r="L1321" s="277">
        <f t="shared" si="41"/>
        <v>178.53514473684208</v>
      </c>
    </row>
    <row r="1322" spans="1:12" x14ac:dyDescent="0.25">
      <c r="A1322" s="274" t="s">
        <v>606</v>
      </c>
      <c r="B1322" s="274" t="s">
        <v>588</v>
      </c>
      <c r="C1322" s="274" t="s">
        <v>589</v>
      </c>
      <c r="D1322" s="274" t="s">
        <v>603</v>
      </c>
      <c r="E1322" s="274">
        <v>10</v>
      </c>
      <c r="F1322" s="274">
        <v>1948</v>
      </c>
      <c r="G1322" s="277">
        <v>176</v>
      </c>
      <c r="H1322" s="277">
        <v>405.87</v>
      </c>
      <c r="I1322" s="277">
        <f>INDEX(HWI!$F$6:$I$131,MATCH(F1322,HWI!$A$6:$A$131,0),MATCH(D1322,HWI!$F$5:$I$5,0))</f>
        <v>60.928571428571431</v>
      </c>
      <c r="J1322" s="277">
        <f t="shared" si="40"/>
        <v>24729.079285714288</v>
      </c>
      <c r="L1322" s="277">
        <f t="shared" si="41"/>
        <v>140.50613230519482</v>
      </c>
    </row>
    <row r="1323" spans="1:12" x14ac:dyDescent="0.25">
      <c r="A1323" s="274" t="s">
        <v>606</v>
      </c>
      <c r="B1323" s="274" t="s">
        <v>588</v>
      </c>
      <c r="C1323" s="274" t="s">
        <v>589</v>
      </c>
      <c r="D1323" s="274" t="s">
        <v>603</v>
      </c>
      <c r="E1323" s="274">
        <v>10</v>
      </c>
      <c r="F1323" s="274">
        <v>1949</v>
      </c>
      <c r="G1323" s="277">
        <v>3147</v>
      </c>
      <c r="H1323" s="277">
        <v>12577.67</v>
      </c>
      <c r="I1323" s="277">
        <f>INDEX(HWI!$F$6:$I$131,MATCH(F1323,HWI!$A$6:$A$131,0),MATCH(D1323,HWI!$F$5:$I$5,0))</f>
        <v>56.866666666666667</v>
      </c>
      <c r="J1323" s="277">
        <f t="shared" si="40"/>
        <v>715250.16733333329</v>
      </c>
      <c r="L1323" s="277">
        <f t="shared" si="41"/>
        <v>227.28000233026162</v>
      </c>
    </row>
    <row r="1324" spans="1:12" x14ac:dyDescent="0.25">
      <c r="A1324" s="274" t="s">
        <v>606</v>
      </c>
      <c r="B1324" s="274" t="s">
        <v>588</v>
      </c>
      <c r="C1324" s="274" t="s">
        <v>589</v>
      </c>
      <c r="D1324" s="274" t="s">
        <v>603</v>
      </c>
      <c r="E1324" s="274">
        <v>10</v>
      </c>
      <c r="F1324" s="274">
        <v>1950</v>
      </c>
      <c r="G1324" s="277">
        <v>4756</v>
      </c>
      <c r="H1324" s="277">
        <v>21954.720000000001</v>
      </c>
      <c r="I1324" s="277">
        <f>INDEX(HWI!$F$6:$I$131,MATCH(F1324,HWI!$A$6:$A$131,0),MATCH(D1324,HWI!$F$5:$I$5,0))</f>
        <v>53.3125</v>
      </c>
      <c r="J1324" s="277">
        <f t="shared" si="40"/>
        <v>1170461.01</v>
      </c>
      <c r="L1324" s="277">
        <f t="shared" si="41"/>
        <v>246.10197855340621</v>
      </c>
    </row>
    <row r="1325" spans="1:12" x14ac:dyDescent="0.25">
      <c r="A1325" s="274" t="s">
        <v>606</v>
      </c>
      <c r="B1325" s="274" t="s">
        <v>588</v>
      </c>
      <c r="C1325" s="274" t="s">
        <v>589</v>
      </c>
      <c r="D1325" s="274" t="s">
        <v>603</v>
      </c>
      <c r="E1325" s="274">
        <v>10</v>
      </c>
      <c r="F1325" s="274">
        <v>1951</v>
      </c>
      <c r="G1325" s="277">
        <v>4696</v>
      </c>
      <c r="H1325" s="277">
        <v>42043.200000000004</v>
      </c>
      <c r="I1325" s="277">
        <f>INDEX(HWI!$F$6:$I$131,MATCH(F1325,HWI!$A$6:$A$131,0),MATCH(D1325,HWI!$F$5:$I$5,0))</f>
        <v>51.696969696969695</v>
      </c>
      <c r="J1325" s="277">
        <f t="shared" si="40"/>
        <v>2173506.0363636366</v>
      </c>
      <c r="L1325" s="277">
        <f t="shared" si="41"/>
        <v>462.84200092922413</v>
      </c>
    </row>
    <row r="1326" spans="1:12" x14ac:dyDescent="0.25">
      <c r="A1326" s="274" t="s">
        <v>606</v>
      </c>
      <c r="B1326" s="274" t="s">
        <v>588</v>
      </c>
      <c r="C1326" s="274" t="s">
        <v>589</v>
      </c>
      <c r="D1326" s="274" t="s">
        <v>603</v>
      </c>
      <c r="E1326" s="274">
        <v>10</v>
      </c>
      <c r="F1326" s="274">
        <v>1952</v>
      </c>
      <c r="G1326" s="277">
        <v>5529</v>
      </c>
      <c r="H1326" s="277">
        <v>34552.840000000004</v>
      </c>
      <c r="I1326" s="277">
        <f>INDEX(HWI!$F$6:$I$131,MATCH(F1326,HWI!$A$6:$A$131,0),MATCH(D1326,HWI!$F$5:$I$5,0))</f>
        <v>50.176470588235297</v>
      </c>
      <c r="J1326" s="277">
        <f t="shared" si="40"/>
        <v>1733739.5600000003</v>
      </c>
      <c r="L1326" s="277">
        <f t="shared" si="41"/>
        <v>313.57199493579316</v>
      </c>
    </row>
    <row r="1327" spans="1:12" x14ac:dyDescent="0.25">
      <c r="A1327" s="274" t="s">
        <v>606</v>
      </c>
      <c r="B1327" s="274" t="s">
        <v>588</v>
      </c>
      <c r="C1327" s="274" t="s">
        <v>589</v>
      </c>
      <c r="D1327" s="274" t="s">
        <v>603</v>
      </c>
      <c r="E1327" s="274">
        <v>10</v>
      </c>
      <c r="F1327" s="274">
        <v>1953</v>
      </c>
      <c r="G1327" s="277">
        <v>2702</v>
      </c>
      <c r="H1327" s="277">
        <v>27757.52</v>
      </c>
      <c r="I1327" s="277">
        <f>INDEX(HWI!$F$6:$I$131,MATCH(F1327,HWI!$A$6:$A$131,0),MATCH(D1327,HWI!$F$5:$I$5,0))</f>
        <v>46.108108108108105</v>
      </c>
      <c r="J1327" s="277">
        <f t="shared" si="40"/>
        <v>1279846.732972973</v>
      </c>
      <c r="L1327" s="277">
        <f t="shared" si="41"/>
        <v>473.66644447556365</v>
      </c>
    </row>
    <row r="1328" spans="1:12" x14ac:dyDescent="0.25">
      <c r="A1328" s="274" t="s">
        <v>606</v>
      </c>
      <c r="B1328" s="274" t="s">
        <v>588</v>
      </c>
      <c r="C1328" s="274" t="s">
        <v>589</v>
      </c>
      <c r="D1328" s="274" t="s">
        <v>603</v>
      </c>
      <c r="E1328" s="274">
        <v>10</v>
      </c>
      <c r="F1328" s="274">
        <v>1954</v>
      </c>
      <c r="G1328" s="277">
        <v>2435</v>
      </c>
      <c r="H1328" s="277">
        <v>17317.71</v>
      </c>
      <c r="I1328" s="277">
        <f>INDEX(HWI!$F$6:$I$131,MATCH(F1328,HWI!$A$6:$A$131,0),MATCH(D1328,HWI!$F$5:$I$5,0))</f>
        <v>43.743589743589745</v>
      </c>
      <c r="J1328" s="277">
        <f t="shared" si="40"/>
        <v>757538.80153846147</v>
      </c>
      <c r="L1328" s="277">
        <f t="shared" si="41"/>
        <v>311.10423061127779</v>
      </c>
    </row>
    <row r="1329" spans="1:12" x14ac:dyDescent="0.25">
      <c r="A1329" s="274" t="s">
        <v>606</v>
      </c>
      <c r="B1329" s="274" t="s">
        <v>588</v>
      </c>
      <c r="C1329" s="274" t="s">
        <v>589</v>
      </c>
      <c r="D1329" s="274" t="s">
        <v>603</v>
      </c>
      <c r="E1329" s="274">
        <v>10</v>
      </c>
      <c r="F1329" s="274">
        <v>1955</v>
      </c>
      <c r="G1329" s="277">
        <v>7657.6</v>
      </c>
      <c r="H1329" s="277">
        <v>62778.07</v>
      </c>
      <c r="I1329" s="277">
        <f>INDEX(HWI!$F$6:$I$131,MATCH(F1329,HWI!$A$6:$A$131,0),MATCH(D1329,HWI!$F$5:$I$5,0))</f>
        <v>41.609756097560975</v>
      </c>
      <c r="J1329" s="277">
        <f t="shared" si="40"/>
        <v>2612180.1809756099</v>
      </c>
      <c r="L1329" s="277">
        <f t="shared" si="41"/>
        <v>341.12256855615465</v>
      </c>
    </row>
    <row r="1330" spans="1:12" x14ac:dyDescent="0.25">
      <c r="A1330" s="274" t="s">
        <v>606</v>
      </c>
      <c r="B1330" s="274" t="s">
        <v>588</v>
      </c>
      <c r="C1330" s="274" t="s">
        <v>589</v>
      </c>
      <c r="D1330" s="274" t="s">
        <v>603</v>
      </c>
      <c r="E1330" s="274">
        <v>10</v>
      </c>
      <c r="F1330" s="274">
        <v>1956</v>
      </c>
      <c r="G1330" s="277">
        <v>3653</v>
      </c>
      <c r="H1330" s="277">
        <v>22888.32</v>
      </c>
      <c r="I1330" s="277">
        <f>INDEX(HWI!$F$6:$I$131,MATCH(F1330,HWI!$A$6:$A$131,0),MATCH(D1330,HWI!$F$5:$I$5,0))</f>
        <v>39.674418604651166</v>
      </c>
      <c r="J1330" s="277">
        <f t="shared" si="40"/>
        <v>908080.78883720934</v>
      </c>
      <c r="L1330" s="277">
        <f t="shared" si="41"/>
        <v>248.58494082595382</v>
      </c>
    </row>
    <row r="1331" spans="1:12" x14ac:dyDescent="0.25">
      <c r="A1331" s="274" t="s">
        <v>606</v>
      </c>
      <c r="B1331" s="274" t="s">
        <v>588</v>
      </c>
      <c r="C1331" s="274" t="s">
        <v>589</v>
      </c>
      <c r="D1331" s="274" t="s">
        <v>603</v>
      </c>
      <c r="E1331" s="274">
        <v>10</v>
      </c>
      <c r="F1331" s="274">
        <v>1957</v>
      </c>
      <c r="G1331" s="277">
        <v>5380</v>
      </c>
      <c r="H1331" s="277">
        <v>31886.54</v>
      </c>
      <c r="I1331" s="277">
        <f>INDEX(HWI!$F$6:$I$131,MATCH(F1331,HWI!$A$6:$A$131,0),MATCH(D1331,HWI!$F$5:$I$5,0))</f>
        <v>37.086956521739133</v>
      </c>
      <c r="J1331" s="277">
        <f t="shared" si="40"/>
        <v>1182574.7226086957</v>
      </c>
      <c r="L1331" s="277">
        <f t="shared" si="41"/>
        <v>219.80942799418136</v>
      </c>
    </row>
    <row r="1332" spans="1:12" x14ac:dyDescent="0.25">
      <c r="A1332" s="274" t="s">
        <v>606</v>
      </c>
      <c r="B1332" s="274" t="s">
        <v>588</v>
      </c>
      <c r="C1332" s="274" t="s">
        <v>589</v>
      </c>
      <c r="D1332" s="274" t="s">
        <v>603</v>
      </c>
      <c r="E1332" s="274">
        <v>10</v>
      </c>
      <c r="F1332" s="274">
        <v>1958</v>
      </c>
      <c r="G1332" s="277">
        <v>3238</v>
      </c>
      <c r="H1332" s="277">
        <v>39705.83</v>
      </c>
      <c r="I1332" s="277">
        <f>INDEX(HWI!$F$6:$I$131,MATCH(F1332,HWI!$A$6:$A$131,0),MATCH(D1332,HWI!$F$5:$I$5,0))</f>
        <v>34.816326530612244</v>
      </c>
      <c r="J1332" s="277">
        <f t="shared" si="40"/>
        <v>1382411.1424489797</v>
      </c>
      <c r="L1332" s="277">
        <f t="shared" si="41"/>
        <v>426.93364498115494</v>
      </c>
    </row>
    <row r="1333" spans="1:12" x14ac:dyDescent="0.25">
      <c r="A1333" s="274" t="s">
        <v>606</v>
      </c>
      <c r="B1333" s="274" t="s">
        <v>588</v>
      </c>
      <c r="C1333" s="274" t="s">
        <v>589</v>
      </c>
      <c r="D1333" s="274" t="s">
        <v>603</v>
      </c>
      <c r="E1333" s="274">
        <v>10</v>
      </c>
      <c r="F1333" s="274">
        <v>1959</v>
      </c>
      <c r="G1333" s="277">
        <v>1857</v>
      </c>
      <c r="H1333" s="277">
        <v>25324.3</v>
      </c>
      <c r="I1333" s="277">
        <f>INDEX(HWI!$F$6:$I$131,MATCH(F1333,HWI!$A$6:$A$131,0),MATCH(D1333,HWI!$F$5:$I$5,0))</f>
        <v>33.450980392156865</v>
      </c>
      <c r="J1333" s="277">
        <f t="shared" si="40"/>
        <v>847122.66274509812</v>
      </c>
      <c r="L1333" s="277">
        <f t="shared" si="41"/>
        <v>456.1780628675811</v>
      </c>
    </row>
    <row r="1334" spans="1:12" x14ac:dyDescent="0.25">
      <c r="A1334" s="274" t="s">
        <v>606</v>
      </c>
      <c r="B1334" s="274" t="s">
        <v>588</v>
      </c>
      <c r="C1334" s="274" t="s">
        <v>589</v>
      </c>
      <c r="D1334" s="274" t="s">
        <v>603</v>
      </c>
      <c r="E1334" s="274">
        <v>10</v>
      </c>
      <c r="F1334" s="274">
        <v>1960</v>
      </c>
      <c r="G1334" s="277">
        <v>2893</v>
      </c>
      <c r="H1334" s="277">
        <v>29375.56</v>
      </c>
      <c r="I1334" s="277">
        <f>INDEX(HWI!$F$6:$I$131,MATCH(F1334,HWI!$A$6:$A$131,0),MATCH(D1334,HWI!$F$5:$I$5,0))</f>
        <v>32.188679245283019</v>
      </c>
      <c r="J1334" s="277">
        <f t="shared" si="40"/>
        <v>945560.47849056614</v>
      </c>
      <c r="L1334" s="277">
        <f t="shared" si="41"/>
        <v>326.84427185985692</v>
      </c>
    </row>
    <row r="1335" spans="1:12" x14ac:dyDescent="0.25">
      <c r="A1335" s="274" t="s">
        <v>606</v>
      </c>
      <c r="B1335" s="274" t="s">
        <v>588</v>
      </c>
      <c r="C1335" s="274" t="s">
        <v>589</v>
      </c>
      <c r="D1335" s="274" t="s">
        <v>603</v>
      </c>
      <c r="E1335" s="274">
        <v>10</v>
      </c>
      <c r="F1335" s="274">
        <v>1961</v>
      </c>
      <c r="G1335" s="277">
        <v>11099</v>
      </c>
      <c r="H1335" s="277">
        <v>76400.55</v>
      </c>
      <c r="I1335" s="277">
        <f>INDEX(HWI!$F$6:$I$131,MATCH(F1335,HWI!$A$6:$A$131,0),MATCH(D1335,HWI!$F$5:$I$5,0))</f>
        <v>31.018181818181819</v>
      </c>
      <c r="J1335" s="277">
        <f t="shared" si="40"/>
        <v>2369806.1509090909</v>
      </c>
      <c r="L1335" s="277">
        <f t="shared" si="41"/>
        <v>213.51528524273274</v>
      </c>
    </row>
    <row r="1336" spans="1:12" x14ac:dyDescent="0.25">
      <c r="A1336" s="274" t="s">
        <v>606</v>
      </c>
      <c r="B1336" s="274" t="s">
        <v>588</v>
      </c>
      <c r="C1336" s="274" t="s">
        <v>589</v>
      </c>
      <c r="D1336" s="274" t="s">
        <v>603</v>
      </c>
      <c r="E1336" s="274">
        <v>10</v>
      </c>
      <c r="F1336" s="274">
        <v>1962</v>
      </c>
      <c r="G1336" s="277">
        <v>1071</v>
      </c>
      <c r="H1336" s="277">
        <v>13808.99</v>
      </c>
      <c r="I1336" s="277">
        <f>INDEX(HWI!$F$6:$I$131,MATCH(F1336,HWI!$A$6:$A$131,0),MATCH(D1336,HWI!$F$5:$I$5,0))</f>
        <v>30.464285714285715</v>
      </c>
      <c r="J1336" s="277">
        <f t="shared" si="40"/>
        <v>420681.01678571431</v>
      </c>
      <c r="L1336" s="277">
        <f t="shared" si="41"/>
        <v>392.79273275977062</v>
      </c>
    </row>
    <row r="1337" spans="1:12" x14ac:dyDescent="0.25">
      <c r="A1337" s="274" t="s">
        <v>606</v>
      </c>
      <c r="B1337" s="274" t="s">
        <v>588</v>
      </c>
      <c r="C1337" s="274" t="s">
        <v>589</v>
      </c>
      <c r="D1337" s="274" t="s">
        <v>603</v>
      </c>
      <c r="E1337" s="274">
        <v>10</v>
      </c>
      <c r="F1337" s="274">
        <v>1963</v>
      </c>
      <c r="G1337" s="277">
        <v>6510</v>
      </c>
      <c r="H1337" s="277">
        <v>65805.39</v>
      </c>
      <c r="I1337" s="277">
        <f>INDEX(HWI!$F$6:$I$131,MATCH(F1337,HWI!$A$6:$A$131,0),MATCH(D1337,HWI!$F$5:$I$5,0))</f>
        <v>29.413793103448278</v>
      </c>
      <c r="J1337" s="277">
        <f t="shared" si="40"/>
        <v>1935586.1265517243</v>
      </c>
      <c r="L1337" s="277">
        <f t="shared" si="41"/>
        <v>297.32505784204676</v>
      </c>
    </row>
    <row r="1338" spans="1:12" x14ac:dyDescent="0.25">
      <c r="A1338" s="274" t="s">
        <v>606</v>
      </c>
      <c r="B1338" s="274" t="s">
        <v>588</v>
      </c>
      <c r="C1338" s="274" t="s">
        <v>589</v>
      </c>
      <c r="D1338" s="274" t="s">
        <v>603</v>
      </c>
      <c r="E1338" s="274">
        <v>10</v>
      </c>
      <c r="F1338" s="274">
        <v>1964</v>
      </c>
      <c r="G1338" s="277">
        <v>8009</v>
      </c>
      <c r="H1338" s="277">
        <v>96303.6</v>
      </c>
      <c r="I1338" s="277">
        <f>INDEX(HWI!$F$6:$I$131,MATCH(F1338,HWI!$A$6:$A$131,0),MATCH(D1338,HWI!$F$5:$I$5,0))</f>
        <v>28.433333333333334</v>
      </c>
      <c r="J1338" s="277">
        <f t="shared" si="40"/>
        <v>2738232.3600000003</v>
      </c>
      <c r="L1338" s="277">
        <f t="shared" si="41"/>
        <v>341.89441378449249</v>
      </c>
    </row>
    <row r="1339" spans="1:12" x14ac:dyDescent="0.25">
      <c r="A1339" s="274" t="s">
        <v>606</v>
      </c>
      <c r="B1339" s="274" t="s">
        <v>588</v>
      </c>
      <c r="C1339" s="274" t="s">
        <v>589</v>
      </c>
      <c r="D1339" s="274" t="s">
        <v>603</v>
      </c>
      <c r="E1339" s="274">
        <v>10</v>
      </c>
      <c r="F1339" s="274">
        <v>1965</v>
      </c>
      <c r="G1339" s="277">
        <v>1579</v>
      </c>
      <c r="H1339" s="277">
        <v>25844.87</v>
      </c>
      <c r="I1339" s="277">
        <f>INDEX(HWI!$F$6:$I$131,MATCH(F1339,HWI!$A$6:$A$131,0),MATCH(D1339,HWI!$F$5:$I$5,0))</f>
        <v>27.516129032258064</v>
      </c>
      <c r="J1339" s="277">
        <f t="shared" si="40"/>
        <v>711150.77774193545</v>
      </c>
      <c r="L1339" s="277">
        <f t="shared" si="41"/>
        <v>450.38047988722957</v>
      </c>
    </row>
    <row r="1340" spans="1:12" x14ac:dyDescent="0.25">
      <c r="A1340" s="274" t="s">
        <v>606</v>
      </c>
      <c r="B1340" s="274" t="s">
        <v>588</v>
      </c>
      <c r="C1340" s="274" t="s">
        <v>589</v>
      </c>
      <c r="D1340" s="274" t="s">
        <v>603</v>
      </c>
      <c r="E1340" s="274">
        <v>10</v>
      </c>
      <c r="F1340" s="274">
        <v>1966</v>
      </c>
      <c r="G1340" s="277">
        <v>4188</v>
      </c>
      <c r="H1340" s="277">
        <v>48515.200000000004</v>
      </c>
      <c r="I1340" s="277">
        <f>INDEX(HWI!$F$6:$I$131,MATCH(F1340,HWI!$A$6:$A$131,0),MATCH(D1340,HWI!$F$5:$I$5,0))</f>
        <v>26.246153846153845</v>
      </c>
      <c r="J1340" s="277">
        <f t="shared" si="40"/>
        <v>1273337.4030769232</v>
      </c>
      <c r="L1340" s="277">
        <f t="shared" si="41"/>
        <v>304.04427007567415</v>
      </c>
    </row>
    <row r="1341" spans="1:12" x14ac:dyDescent="0.25">
      <c r="A1341" s="274" t="s">
        <v>606</v>
      </c>
      <c r="B1341" s="274" t="s">
        <v>588</v>
      </c>
      <c r="C1341" s="274" t="s">
        <v>589</v>
      </c>
      <c r="D1341" s="274" t="s">
        <v>603</v>
      </c>
      <c r="E1341" s="274">
        <v>10</v>
      </c>
      <c r="F1341" s="274">
        <v>1967</v>
      </c>
      <c r="G1341" s="277">
        <v>4099</v>
      </c>
      <c r="H1341" s="277">
        <v>62320.26</v>
      </c>
      <c r="I1341" s="277">
        <f>INDEX(HWI!$F$6:$I$131,MATCH(F1341,HWI!$A$6:$A$131,0),MATCH(D1341,HWI!$F$5:$I$5,0))</f>
        <v>25.088235294117649</v>
      </c>
      <c r="J1341" s="277">
        <f t="shared" si="40"/>
        <v>1563505.3464705884</v>
      </c>
      <c r="L1341" s="277">
        <f t="shared" si="41"/>
        <v>381.43580055393716</v>
      </c>
    </row>
    <row r="1342" spans="1:12" x14ac:dyDescent="0.25">
      <c r="A1342" s="274" t="s">
        <v>606</v>
      </c>
      <c r="B1342" s="274" t="s">
        <v>588</v>
      </c>
      <c r="C1342" s="274" t="s">
        <v>589</v>
      </c>
      <c r="D1342" s="274" t="s">
        <v>603</v>
      </c>
      <c r="E1342" s="274">
        <v>10</v>
      </c>
      <c r="F1342" s="274">
        <v>1968</v>
      </c>
      <c r="G1342" s="277">
        <v>4936</v>
      </c>
      <c r="H1342" s="277">
        <v>63919.770000000004</v>
      </c>
      <c r="I1342" s="277">
        <f>INDEX(HWI!$F$6:$I$131,MATCH(F1342,HWI!$A$6:$A$131,0),MATCH(D1342,HWI!$F$5:$I$5,0))</f>
        <v>24.028169014084508</v>
      </c>
      <c r="J1342" s="277">
        <f t="shared" si="40"/>
        <v>1535875.0369014086</v>
      </c>
      <c r="L1342" s="277">
        <f t="shared" si="41"/>
        <v>311.15782757321892</v>
      </c>
    </row>
    <row r="1343" spans="1:12" x14ac:dyDescent="0.25">
      <c r="A1343" s="274" t="s">
        <v>606</v>
      </c>
      <c r="B1343" s="274" t="s">
        <v>588</v>
      </c>
      <c r="C1343" s="274" t="s">
        <v>589</v>
      </c>
      <c r="D1343" s="274" t="s">
        <v>603</v>
      </c>
      <c r="E1343" s="274">
        <v>10</v>
      </c>
      <c r="F1343" s="274">
        <v>1969</v>
      </c>
      <c r="G1343" s="277">
        <v>3502</v>
      </c>
      <c r="H1343" s="277">
        <v>53978.97</v>
      </c>
      <c r="I1343" s="277">
        <f>INDEX(HWI!$F$6:$I$131,MATCH(F1343,HWI!$A$6:$A$131,0),MATCH(D1343,HWI!$F$5:$I$5,0))</f>
        <v>22.44736842105263</v>
      </c>
      <c r="J1343" s="277">
        <f t="shared" si="40"/>
        <v>1211685.8265789472</v>
      </c>
      <c r="L1343" s="277">
        <f t="shared" si="41"/>
        <v>345.99823717274336</v>
      </c>
    </row>
    <row r="1344" spans="1:12" x14ac:dyDescent="0.25">
      <c r="A1344" s="274" t="s">
        <v>606</v>
      </c>
      <c r="B1344" s="274" t="s">
        <v>588</v>
      </c>
      <c r="C1344" s="274" t="s">
        <v>589</v>
      </c>
      <c r="D1344" s="274" t="s">
        <v>603</v>
      </c>
      <c r="E1344" s="274">
        <v>10</v>
      </c>
      <c r="F1344" s="274">
        <v>1970</v>
      </c>
      <c r="G1344" s="277">
        <v>1952</v>
      </c>
      <c r="H1344" s="277">
        <v>21482.32</v>
      </c>
      <c r="I1344" s="277">
        <f>INDEX(HWI!$F$6:$I$131,MATCH(F1344,HWI!$A$6:$A$131,0),MATCH(D1344,HWI!$F$5:$I$5,0))</f>
        <v>21.594936708860761</v>
      </c>
      <c r="J1344" s="277">
        <f t="shared" si="40"/>
        <v>463909.3407594937</v>
      </c>
      <c r="L1344" s="277">
        <f t="shared" si="41"/>
        <v>237.65847374974064</v>
      </c>
    </row>
    <row r="1345" spans="1:12" x14ac:dyDescent="0.25">
      <c r="A1345" s="274" t="s">
        <v>606</v>
      </c>
      <c r="B1345" s="274" t="s">
        <v>588</v>
      </c>
      <c r="C1345" s="274" t="s">
        <v>589</v>
      </c>
      <c r="D1345" s="274" t="s">
        <v>603</v>
      </c>
      <c r="E1345" s="274">
        <v>10</v>
      </c>
      <c r="F1345" s="274">
        <v>1971</v>
      </c>
      <c r="G1345" s="277">
        <v>5512</v>
      </c>
      <c r="H1345" s="277">
        <v>93884.150000000009</v>
      </c>
      <c r="I1345" s="277">
        <f>INDEX(HWI!$F$6:$I$131,MATCH(F1345,HWI!$A$6:$A$131,0),MATCH(D1345,HWI!$F$5:$I$5,0))</f>
        <v>19.386363636363637</v>
      </c>
      <c r="J1345" s="277">
        <f t="shared" si="40"/>
        <v>1820072.2715909092</v>
      </c>
      <c r="L1345" s="277">
        <f t="shared" si="41"/>
        <v>330.20179092723316</v>
      </c>
    </row>
    <row r="1346" spans="1:12" x14ac:dyDescent="0.25">
      <c r="A1346" s="274" t="s">
        <v>606</v>
      </c>
      <c r="B1346" s="274" t="s">
        <v>588</v>
      </c>
      <c r="C1346" s="274" t="s">
        <v>589</v>
      </c>
      <c r="D1346" s="274" t="s">
        <v>603</v>
      </c>
      <c r="E1346" s="274">
        <v>10</v>
      </c>
      <c r="F1346" s="274">
        <v>1972</v>
      </c>
      <c r="G1346" s="277">
        <v>2550</v>
      </c>
      <c r="H1346" s="277">
        <v>59463.41</v>
      </c>
      <c r="I1346" s="277">
        <f>INDEX(HWI!$F$6:$I$131,MATCH(F1346,HWI!$A$6:$A$131,0),MATCH(D1346,HWI!$F$5:$I$5,0))</f>
        <v>17.587628865979383</v>
      </c>
      <c r="J1346" s="277">
        <f t="shared" ref="J1346:J1409" si="42">I1346*H1346</f>
        <v>1045820.3861855671</v>
      </c>
      <c r="L1346" s="277">
        <f t="shared" ref="L1346:L1409" si="43">J1346/G1346</f>
        <v>410.12564164139889</v>
      </c>
    </row>
    <row r="1347" spans="1:12" x14ac:dyDescent="0.25">
      <c r="A1347" s="274" t="s">
        <v>606</v>
      </c>
      <c r="B1347" s="274" t="s">
        <v>588</v>
      </c>
      <c r="C1347" s="274" t="s">
        <v>589</v>
      </c>
      <c r="D1347" s="274" t="s">
        <v>603</v>
      </c>
      <c r="E1347" s="274">
        <v>10</v>
      </c>
      <c r="F1347" s="274">
        <v>1973</v>
      </c>
      <c r="G1347" s="277">
        <v>4604</v>
      </c>
      <c r="H1347" s="277">
        <v>109887.35</v>
      </c>
      <c r="I1347" s="277">
        <f>INDEX(HWI!$F$6:$I$131,MATCH(F1347,HWI!$A$6:$A$131,0),MATCH(D1347,HWI!$F$5:$I$5,0))</f>
        <v>17.059999999999999</v>
      </c>
      <c r="J1347" s="277">
        <f t="shared" si="42"/>
        <v>1874678.1909999999</v>
      </c>
      <c r="L1347" s="277">
        <f t="shared" si="43"/>
        <v>407.18466355343179</v>
      </c>
    </row>
    <row r="1348" spans="1:12" x14ac:dyDescent="0.25">
      <c r="A1348" s="274" t="s">
        <v>606</v>
      </c>
      <c r="B1348" s="274" t="s">
        <v>588</v>
      </c>
      <c r="C1348" s="274" t="s">
        <v>589</v>
      </c>
      <c r="D1348" s="274" t="s">
        <v>603</v>
      </c>
      <c r="E1348" s="274">
        <v>10</v>
      </c>
      <c r="F1348" s="274">
        <v>1974</v>
      </c>
      <c r="G1348" s="277">
        <v>3828</v>
      </c>
      <c r="H1348" s="277">
        <v>136686.14000000001</v>
      </c>
      <c r="I1348" s="277">
        <f>INDEX(HWI!$F$6:$I$131,MATCH(F1348,HWI!$A$6:$A$131,0),MATCH(D1348,HWI!$F$5:$I$5,0))</f>
        <v>14.964912280701755</v>
      </c>
      <c r="J1348" s="277">
        <f t="shared" si="42"/>
        <v>2045496.0950877196</v>
      </c>
      <c r="L1348" s="277">
        <f t="shared" si="43"/>
        <v>534.35112201873551</v>
      </c>
    </row>
    <row r="1349" spans="1:12" x14ac:dyDescent="0.25">
      <c r="A1349" s="274" t="s">
        <v>606</v>
      </c>
      <c r="B1349" s="274" t="s">
        <v>588</v>
      </c>
      <c r="C1349" s="274" t="s">
        <v>589</v>
      </c>
      <c r="D1349" s="274" t="s">
        <v>603</v>
      </c>
      <c r="E1349" s="274">
        <v>10</v>
      </c>
      <c r="F1349" s="274">
        <v>1976</v>
      </c>
      <c r="G1349" s="277">
        <v>599</v>
      </c>
      <c r="H1349" s="277">
        <v>5744.18</v>
      </c>
      <c r="I1349" s="277">
        <f>INDEX(HWI!$F$6:$I$131,MATCH(F1349,HWI!$A$6:$A$131,0),MATCH(D1349,HWI!$F$5:$I$5,0))</f>
        <v>12.544117647058824</v>
      </c>
      <c r="J1349" s="277">
        <f t="shared" si="42"/>
        <v>72055.669705882363</v>
      </c>
      <c r="L1349" s="277">
        <f t="shared" si="43"/>
        <v>120.29327162918591</v>
      </c>
    </row>
    <row r="1350" spans="1:12" x14ac:dyDescent="0.25">
      <c r="A1350" s="274" t="s">
        <v>606</v>
      </c>
      <c r="B1350" s="274" t="s">
        <v>588</v>
      </c>
      <c r="C1350" s="274" t="s">
        <v>589</v>
      </c>
      <c r="D1350" s="274" t="s">
        <v>603</v>
      </c>
      <c r="E1350" s="274">
        <v>10</v>
      </c>
      <c r="F1350" s="274">
        <v>1977</v>
      </c>
      <c r="G1350" s="277">
        <v>3343</v>
      </c>
      <c r="H1350" s="277">
        <v>116563.18000000001</v>
      </c>
      <c r="I1350" s="277">
        <f>INDEX(HWI!$F$6:$I$131,MATCH(F1350,HWI!$A$6:$A$131,0),MATCH(D1350,HWI!$F$5:$I$5,0))</f>
        <v>11.605442176870747</v>
      </c>
      <c r="J1350" s="277">
        <f t="shared" si="42"/>
        <v>1352767.2454421769</v>
      </c>
      <c r="L1350" s="277">
        <f t="shared" si="43"/>
        <v>404.65666929170715</v>
      </c>
    </row>
    <row r="1351" spans="1:12" x14ac:dyDescent="0.25">
      <c r="A1351" s="274" t="s">
        <v>606</v>
      </c>
      <c r="B1351" s="274" t="s">
        <v>588</v>
      </c>
      <c r="C1351" s="274" t="s">
        <v>589</v>
      </c>
      <c r="D1351" s="274" t="s">
        <v>603</v>
      </c>
      <c r="E1351" s="274">
        <v>10</v>
      </c>
      <c r="F1351" s="274">
        <v>1978</v>
      </c>
      <c r="G1351" s="277">
        <v>432</v>
      </c>
      <c r="H1351" s="277">
        <v>15932.11</v>
      </c>
      <c r="I1351" s="277">
        <f>INDEX(HWI!$F$6:$I$131,MATCH(F1351,HWI!$A$6:$A$131,0),MATCH(D1351,HWI!$F$5:$I$5,0))</f>
        <v>10.6625</v>
      </c>
      <c r="J1351" s="277">
        <f t="shared" si="42"/>
        <v>169876.122875</v>
      </c>
      <c r="L1351" s="277">
        <f t="shared" si="43"/>
        <v>393.23176591435185</v>
      </c>
    </row>
    <row r="1352" spans="1:12" x14ac:dyDescent="0.25">
      <c r="A1352" s="274" t="s">
        <v>606</v>
      </c>
      <c r="B1352" s="274" t="s">
        <v>588</v>
      </c>
      <c r="C1352" s="274" t="s">
        <v>589</v>
      </c>
      <c r="D1352" s="274" t="s">
        <v>603</v>
      </c>
      <c r="E1352" s="274">
        <v>10</v>
      </c>
      <c r="F1352" s="274">
        <v>1979</v>
      </c>
      <c r="G1352" s="277">
        <v>3085</v>
      </c>
      <c r="H1352" s="277">
        <v>50315.61</v>
      </c>
      <c r="I1352" s="277">
        <f>INDEX(HWI!$F$6:$I$131,MATCH(F1352,HWI!$A$6:$A$131,0),MATCH(D1352,HWI!$F$5:$I$5,0))</f>
        <v>9.8612716763005785</v>
      </c>
      <c r="J1352" s="277">
        <f t="shared" si="42"/>
        <v>496175.89976878616</v>
      </c>
      <c r="L1352" s="277">
        <f t="shared" si="43"/>
        <v>160.83497561386909</v>
      </c>
    </row>
    <row r="1353" spans="1:12" x14ac:dyDescent="0.25">
      <c r="A1353" s="274" t="s">
        <v>606</v>
      </c>
      <c r="B1353" s="274" t="s">
        <v>588</v>
      </c>
      <c r="C1353" s="274" t="s">
        <v>589</v>
      </c>
      <c r="D1353" s="274" t="s">
        <v>603</v>
      </c>
      <c r="E1353" s="274">
        <v>10</v>
      </c>
      <c r="F1353" s="274">
        <v>1980</v>
      </c>
      <c r="G1353" s="277">
        <v>1577</v>
      </c>
      <c r="H1353" s="277">
        <v>71204.86</v>
      </c>
      <c r="I1353" s="277">
        <f>INDEX(HWI!$F$6:$I$131,MATCH(F1353,HWI!$A$6:$A$131,0),MATCH(D1353,HWI!$F$5:$I$5,0))</f>
        <v>9.172043010752688</v>
      </c>
      <c r="J1353" s="277">
        <f t="shared" si="42"/>
        <v>653094.03849462362</v>
      </c>
      <c r="L1353" s="277">
        <f t="shared" si="43"/>
        <v>414.13699333837894</v>
      </c>
    </row>
    <row r="1354" spans="1:12" x14ac:dyDescent="0.25">
      <c r="A1354" s="274" t="s">
        <v>606</v>
      </c>
      <c r="B1354" s="274" t="s">
        <v>588</v>
      </c>
      <c r="C1354" s="274" t="s">
        <v>589</v>
      </c>
      <c r="D1354" s="274" t="s">
        <v>603</v>
      </c>
      <c r="E1354" s="274">
        <v>10</v>
      </c>
      <c r="F1354" s="274">
        <v>1981</v>
      </c>
      <c r="G1354" s="277">
        <v>463</v>
      </c>
      <c r="H1354" s="277">
        <v>49253.24</v>
      </c>
      <c r="I1354" s="277">
        <f>INDEX(HWI!$F$6:$I$131,MATCH(F1354,HWI!$A$6:$A$131,0),MATCH(D1354,HWI!$F$5:$I$5,0))</f>
        <v>8.3219512195121954</v>
      </c>
      <c r="J1354" s="277">
        <f t="shared" si="42"/>
        <v>409883.06068292685</v>
      </c>
      <c r="L1354" s="277">
        <f t="shared" si="43"/>
        <v>885.27658894800618</v>
      </c>
    </row>
    <row r="1355" spans="1:12" x14ac:dyDescent="0.25">
      <c r="A1355" s="274" t="s">
        <v>606</v>
      </c>
      <c r="B1355" s="274" t="s">
        <v>588</v>
      </c>
      <c r="C1355" s="274" t="s">
        <v>589</v>
      </c>
      <c r="D1355" s="274" t="s">
        <v>603</v>
      </c>
      <c r="E1355" s="274">
        <v>10</v>
      </c>
      <c r="F1355" s="274">
        <v>1982</v>
      </c>
      <c r="G1355" s="277">
        <v>2646</v>
      </c>
      <c r="H1355" s="277">
        <v>147623.25</v>
      </c>
      <c r="I1355" s="277">
        <f>INDEX(HWI!$F$6:$I$131,MATCH(F1355,HWI!$A$6:$A$131,0),MATCH(D1355,HWI!$F$5:$I$5,0))</f>
        <v>7.6502242152466371</v>
      </c>
      <c r="J1355" s="277">
        <f t="shared" si="42"/>
        <v>1129350.961883408</v>
      </c>
      <c r="L1355" s="277">
        <f t="shared" si="43"/>
        <v>426.81442248050189</v>
      </c>
    </row>
    <row r="1356" spans="1:12" x14ac:dyDescent="0.25">
      <c r="A1356" s="274" t="s">
        <v>606</v>
      </c>
      <c r="B1356" s="274" t="s">
        <v>588</v>
      </c>
      <c r="C1356" s="274" t="s">
        <v>589</v>
      </c>
      <c r="D1356" s="274" t="s">
        <v>603</v>
      </c>
      <c r="E1356" s="274">
        <v>10</v>
      </c>
      <c r="F1356" s="274">
        <v>1983</v>
      </c>
      <c r="G1356" s="277">
        <v>626</v>
      </c>
      <c r="H1356" s="277">
        <v>53038.87</v>
      </c>
      <c r="I1356" s="277">
        <f>INDEX(HWI!$F$6:$I$131,MATCH(F1356,HWI!$A$6:$A$131,0),MATCH(D1356,HWI!$F$5:$I$5,0))</f>
        <v>7.3534482758620694</v>
      </c>
      <c r="J1356" s="277">
        <f t="shared" si="42"/>
        <v>390018.58715517243</v>
      </c>
      <c r="L1356" s="277">
        <f t="shared" si="43"/>
        <v>623.03288682934897</v>
      </c>
    </row>
    <row r="1357" spans="1:12" x14ac:dyDescent="0.25">
      <c r="A1357" s="274" t="s">
        <v>606</v>
      </c>
      <c r="B1357" s="274" t="s">
        <v>588</v>
      </c>
      <c r="C1357" s="274" t="s">
        <v>589</v>
      </c>
      <c r="D1357" s="274" t="s">
        <v>603</v>
      </c>
      <c r="E1357" s="274">
        <v>10</v>
      </c>
      <c r="F1357" s="274">
        <v>1984</v>
      </c>
      <c r="G1357" s="277">
        <v>449</v>
      </c>
      <c r="H1357" s="277">
        <v>27499.920000000002</v>
      </c>
      <c r="I1357" s="277">
        <f>INDEX(HWI!$F$6:$I$131,MATCH(F1357,HWI!$A$6:$A$131,0),MATCH(D1357,HWI!$F$5:$I$5,0))</f>
        <v>7.0205761316872426</v>
      </c>
      <c r="J1357" s="277">
        <f t="shared" si="42"/>
        <v>193065.28197530864</v>
      </c>
      <c r="L1357" s="277">
        <f t="shared" si="43"/>
        <v>429.9894921499079</v>
      </c>
    </row>
    <row r="1358" spans="1:12" x14ac:dyDescent="0.25">
      <c r="A1358" s="274" t="s">
        <v>606</v>
      </c>
      <c r="B1358" s="274" t="s">
        <v>588</v>
      </c>
      <c r="C1358" s="274" t="s">
        <v>589</v>
      </c>
      <c r="D1358" s="274" t="s">
        <v>603</v>
      </c>
      <c r="E1358" s="274">
        <v>10</v>
      </c>
      <c r="F1358" s="274">
        <v>1985</v>
      </c>
      <c r="G1358" s="277">
        <v>2509</v>
      </c>
      <c r="H1358" s="277">
        <v>152632.57</v>
      </c>
      <c r="I1358" s="277">
        <f>INDEX(HWI!$F$6:$I$131,MATCH(F1358,HWI!$A$6:$A$131,0),MATCH(D1358,HWI!$F$5:$I$5,0))</f>
        <v>6.9918032786885247</v>
      </c>
      <c r="J1358" s="277">
        <f t="shared" si="42"/>
        <v>1067176.9033606558</v>
      </c>
      <c r="L1358" s="277">
        <f t="shared" si="43"/>
        <v>425.33953900384847</v>
      </c>
    </row>
    <row r="1359" spans="1:12" x14ac:dyDescent="0.25">
      <c r="A1359" s="274" t="s">
        <v>606</v>
      </c>
      <c r="B1359" s="274" t="s">
        <v>588</v>
      </c>
      <c r="C1359" s="274" t="s">
        <v>589</v>
      </c>
      <c r="D1359" s="274" t="s">
        <v>603</v>
      </c>
      <c r="E1359" s="274">
        <v>10</v>
      </c>
      <c r="F1359" s="274">
        <v>1986</v>
      </c>
      <c r="G1359" s="277">
        <v>544</v>
      </c>
      <c r="H1359" s="277">
        <v>36220.660000000003</v>
      </c>
      <c r="I1359" s="277">
        <f>INDEX(HWI!$F$6:$I$131,MATCH(F1359,HWI!$A$6:$A$131,0),MATCH(D1359,HWI!$F$5:$I$5,0))</f>
        <v>7.1680672268907566</v>
      </c>
      <c r="J1359" s="277">
        <f t="shared" si="42"/>
        <v>259632.12588235296</v>
      </c>
      <c r="L1359" s="277">
        <f t="shared" si="43"/>
        <v>477.26493728373708</v>
      </c>
    </row>
    <row r="1360" spans="1:12" x14ac:dyDescent="0.25">
      <c r="A1360" s="274" t="s">
        <v>606</v>
      </c>
      <c r="B1360" s="274" t="s">
        <v>588</v>
      </c>
      <c r="C1360" s="274" t="s">
        <v>589</v>
      </c>
      <c r="D1360" s="274" t="s">
        <v>603</v>
      </c>
      <c r="E1360" s="274">
        <v>10</v>
      </c>
      <c r="F1360" s="274">
        <v>1987</v>
      </c>
      <c r="G1360" s="277">
        <v>222</v>
      </c>
      <c r="H1360" s="277">
        <v>17253.28</v>
      </c>
      <c r="I1360" s="277">
        <f>INDEX(HWI!$F$6:$I$131,MATCH(F1360,HWI!$A$6:$A$131,0),MATCH(D1360,HWI!$F$5:$I$5,0))</f>
        <v>6.963265306122449</v>
      </c>
      <c r="J1360" s="277">
        <f t="shared" si="42"/>
        <v>120139.16604081632</v>
      </c>
      <c r="L1360" s="277">
        <f t="shared" si="43"/>
        <v>541.16741459827165</v>
      </c>
    </row>
    <row r="1361" spans="1:12" x14ac:dyDescent="0.25">
      <c r="A1361" s="274" t="s">
        <v>606</v>
      </c>
      <c r="B1361" s="274" t="s">
        <v>588</v>
      </c>
      <c r="C1361" s="274" t="s">
        <v>589</v>
      </c>
      <c r="D1361" s="274" t="s">
        <v>603</v>
      </c>
      <c r="E1361" s="274">
        <v>10</v>
      </c>
      <c r="F1361" s="274">
        <v>1988</v>
      </c>
      <c r="G1361" s="277">
        <v>405</v>
      </c>
      <c r="H1361" s="277">
        <v>53154</v>
      </c>
      <c r="I1361" s="277">
        <f>INDEX(HWI!$F$6:$I$131,MATCH(F1361,HWI!$A$6:$A$131,0),MATCH(D1361,HWI!$F$5:$I$5,0))</f>
        <v>6.4316682375117811</v>
      </c>
      <c r="J1361" s="277">
        <f t="shared" si="42"/>
        <v>341868.8934967012</v>
      </c>
      <c r="L1361" s="277">
        <f t="shared" si="43"/>
        <v>844.12072468321287</v>
      </c>
    </row>
    <row r="1362" spans="1:12" x14ac:dyDescent="0.25">
      <c r="A1362" s="274" t="s">
        <v>606</v>
      </c>
      <c r="B1362" s="274" t="s">
        <v>588</v>
      </c>
      <c r="C1362" s="274" t="s">
        <v>589</v>
      </c>
      <c r="D1362" s="274" t="s">
        <v>603</v>
      </c>
      <c r="E1362" s="274">
        <v>10</v>
      </c>
      <c r="F1362" s="274">
        <v>1989</v>
      </c>
      <c r="G1362" s="277">
        <v>501</v>
      </c>
      <c r="H1362" s="277">
        <v>48819.93</v>
      </c>
      <c r="I1362" s="277">
        <f>INDEX(HWI!$F$6:$I$131,MATCH(F1362,HWI!$A$6:$A$131,0),MATCH(D1362,HWI!$F$5:$I$5,0))</f>
        <v>6.0335985853227232</v>
      </c>
      <c r="J1362" s="277">
        <f t="shared" si="42"/>
        <v>294559.86058355437</v>
      </c>
      <c r="L1362" s="277">
        <f t="shared" si="43"/>
        <v>587.94383350010855</v>
      </c>
    </row>
    <row r="1363" spans="1:12" x14ac:dyDescent="0.25">
      <c r="A1363" s="274" t="s">
        <v>606</v>
      </c>
      <c r="B1363" s="274" t="s">
        <v>588</v>
      </c>
      <c r="C1363" s="274" t="s">
        <v>589</v>
      </c>
      <c r="D1363" s="274" t="s">
        <v>603</v>
      </c>
      <c r="E1363" s="274">
        <v>10</v>
      </c>
      <c r="F1363" s="274">
        <v>1990</v>
      </c>
      <c r="G1363" s="277">
        <v>55</v>
      </c>
      <c r="H1363" s="277">
        <v>4749.3500000000004</v>
      </c>
      <c r="I1363" s="277">
        <f>INDEX(HWI!$F$6:$I$131,MATCH(F1363,HWI!$A$6:$A$131,0),MATCH(D1363,HWI!$F$5:$I$5,0))</f>
        <v>5.8827586206896552</v>
      </c>
      <c r="J1363" s="277">
        <f t="shared" si="42"/>
        <v>27939.279655172417</v>
      </c>
      <c r="L1363" s="277">
        <f t="shared" si="43"/>
        <v>507.98690282131668</v>
      </c>
    </row>
    <row r="1364" spans="1:12" x14ac:dyDescent="0.25">
      <c r="A1364" s="274" t="s">
        <v>606</v>
      </c>
      <c r="B1364" s="274" t="s">
        <v>588</v>
      </c>
      <c r="C1364" s="274" t="s">
        <v>589</v>
      </c>
      <c r="D1364" s="274" t="s">
        <v>603</v>
      </c>
      <c r="E1364" s="274">
        <v>10</v>
      </c>
      <c r="F1364" s="274">
        <v>1991</v>
      </c>
      <c r="G1364" s="277">
        <v>1690</v>
      </c>
      <c r="H1364" s="277">
        <v>35495.599999999999</v>
      </c>
      <c r="I1364" s="277">
        <f>INDEX(HWI!$F$6:$I$131,MATCH(F1364,HWI!$A$6:$A$131,0),MATCH(D1364,HWI!$F$5:$I$5,0))</f>
        <v>5.7009189640768589</v>
      </c>
      <c r="J1364" s="277">
        <f t="shared" si="42"/>
        <v>202357.53918128656</v>
      </c>
      <c r="L1364" s="277">
        <f t="shared" si="43"/>
        <v>119.7381888646666</v>
      </c>
    </row>
    <row r="1365" spans="1:12" x14ac:dyDescent="0.25">
      <c r="A1365" s="274" t="s">
        <v>606</v>
      </c>
      <c r="B1365" s="274" t="s">
        <v>588</v>
      </c>
      <c r="C1365" s="274" t="s">
        <v>589</v>
      </c>
      <c r="D1365" s="274" t="s">
        <v>603</v>
      </c>
      <c r="E1365" s="274">
        <v>10</v>
      </c>
      <c r="F1365" s="274">
        <v>1992</v>
      </c>
      <c r="G1365" s="277">
        <v>1042</v>
      </c>
      <c r="H1365" s="277">
        <v>90949.11</v>
      </c>
      <c r="I1365" s="277">
        <f>INDEX(HWI!$F$6:$I$131,MATCH(F1365,HWI!$A$6:$A$131,0),MATCH(D1365,HWI!$F$5:$I$5,0))</f>
        <v>5.5479674796747966</v>
      </c>
      <c r="J1365" s="277">
        <f t="shared" si="42"/>
        <v>504582.70458536583</v>
      </c>
      <c r="L1365" s="277">
        <f t="shared" si="43"/>
        <v>484.24443818173307</v>
      </c>
    </row>
    <row r="1366" spans="1:12" x14ac:dyDescent="0.25">
      <c r="A1366" s="274" t="s">
        <v>606</v>
      </c>
      <c r="B1366" s="274" t="s">
        <v>588</v>
      </c>
      <c r="C1366" s="274" t="s">
        <v>589</v>
      </c>
      <c r="D1366" s="274" t="s">
        <v>603</v>
      </c>
      <c r="E1366" s="274">
        <v>10</v>
      </c>
      <c r="F1366" s="274">
        <v>1993</v>
      </c>
      <c r="G1366" s="277">
        <v>268</v>
      </c>
      <c r="H1366" s="277">
        <v>16504.53</v>
      </c>
      <c r="I1366" s="277">
        <f>INDEX(HWI!$F$6:$I$131,MATCH(F1366,HWI!$A$6:$A$131,0),MATCH(D1366,HWI!$F$5:$I$5,0))</f>
        <v>5.3774625689519304</v>
      </c>
      <c r="J1366" s="277">
        <f t="shared" si="42"/>
        <v>88752.492293144198</v>
      </c>
      <c r="L1366" s="277">
        <f t="shared" si="43"/>
        <v>331.16601601919479</v>
      </c>
    </row>
    <row r="1367" spans="1:12" x14ac:dyDescent="0.25">
      <c r="A1367" s="274" t="s">
        <v>606</v>
      </c>
      <c r="B1367" s="274" t="s">
        <v>588</v>
      </c>
      <c r="C1367" s="274" t="s">
        <v>589</v>
      </c>
      <c r="D1367" s="274" t="s">
        <v>603</v>
      </c>
      <c r="E1367" s="274">
        <v>10</v>
      </c>
      <c r="F1367" s="274">
        <v>1994</v>
      </c>
      <c r="G1367" s="277">
        <v>935</v>
      </c>
      <c r="H1367" s="277">
        <v>106972.19</v>
      </c>
      <c r="I1367" s="277">
        <f>INDEX(HWI!$F$6:$I$131,MATCH(F1367,HWI!$A$6:$A$131,0),MATCH(D1367,HWI!$F$5:$I$5,0))</f>
        <v>5.0623145400593472</v>
      </c>
      <c r="J1367" s="277">
        <f t="shared" si="42"/>
        <v>541526.87281899108</v>
      </c>
      <c r="L1367" s="277">
        <f t="shared" si="43"/>
        <v>579.17312600961611</v>
      </c>
    </row>
    <row r="1368" spans="1:12" x14ac:dyDescent="0.25">
      <c r="A1368" s="274" t="s">
        <v>606</v>
      </c>
      <c r="B1368" s="274" t="s">
        <v>588</v>
      </c>
      <c r="C1368" s="274" t="s">
        <v>589</v>
      </c>
      <c r="D1368" s="274" t="s">
        <v>603</v>
      </c>
      <c r="E1368" s="274">
        <v>10</v>
      </c>
      <c r="F1368" s="274">
        <v>1995</v>
      </c>
      <c r="G1368" s="277">
        <v>914</v>
      </c>
      <c r="H1368" s="277">
        <v>44655.17</v>
      </c>
      <c r="I1368" s="277">
        <f>INDEX(HWI!$F$6:$I$131,MATCH(F1368,HWI!$A$6:$A$131,0),MATCH(D1368,HWI!$F$5:$I$5,0))</f>
        <v>4.9342010122921183</v>
      </c>
      <c r="J1368" s="277">
        <f t="shared" si="42"/>
        <v>220337.58501807661</v>
      </c>
      <c r="L1368" s="277">
        <f t="shared" si="43"/>
        <v>241.06956785347552</v>
      </c>
    </row>
    <row r="1369" spans="1:12" x14ac:dyDescent="0.25">
      <c r="A1369" s="274" t="s">
        <v>606</v>
      </c>
      <c r="B1369" s="274" t="s">
        <v>588</v>
      </c>
      <c r="C1369" s="274" t="s">
        <v>589</v>
      </c>
      <c r="D1369" s="274" t="s">
        <v>603</v>
      </c>
      <c r="E1369" s="274">
        <v>10</v>
      </c>
      <c r="F1369" s="274">
        <v>1996</v>
      </c>
      <c r="G1369" s="277">
        <v>1895</v>
      </c>
      <c r="H1369" s="277">
        <v>155967.76</v>
      </c>
      <c r="I1369" s="277">
        <f>INDEX(HWI!$F$6:$I$131,MATCH(F1369,HWI!$A$6:$A$131,0),MATCH(D1369,HWI!$F$5:$I$5,0))</f>
        <v>4.8847530422333572</v>
      </c>
      <c r="J1369" s="277">
        <f t="shared" si="42"/>
        <v>761863.99015032221</v>
      </c>
      <c r="L1369" s="277">
        <f t="shared" si="43"/>
        <v>402.03904493420697</v>
      </c>
    </row>
    <row r="1370" spans="1:12" x14ac:dyDescent="0.25">
      <c r="A1370" s="274" t="s">
        <v>606</v>
      </c>
      <c r="B1370" s="274" t="s">
        <v>588</v>
      </c>
      <c r="C1370" s="274" t="s">
        <v>589</v>
      </c>
      <c r="D1370" s="274" t="s">
        <v>603</v>
      </c>
      <c r="E1370" s="274">
        <v>10</v>
      </c>
      <c r="F1370" s="274">
        <v>1997</v>
      </c>
      <c r="G1370" s="277">
        <v>997</v>
      </c>
      <c r="H1370" s="277">
        <v>110398.09</v>
      </c>
      <c r="I1370" s="277">
        <f>INDEX(HWI!$F$6:$I$131,MATCH(F1370,HWI!$A$6:$A$131,0),MATCH(D1370,HWI!$F$5:$I$5,0))</f>
        <v>4.7454798331015295</v>
      </c>
      <c r="J1370" s="277">
        <f t="shared" si="42"/>
        <v>523891.90970792761</v>
      </c>
      <c r="L1370" s="277">
        <f t="shared" si="43"/>
        <v>525.46831465188325</v>
      </c>
    </row>
    <row r="1371" spans="1:12" x14ac:dyDescent="0.25">
      <c r="A1371" s="274" t="s">
        <v>606</v>
      </c>
      <c r="B1371" s="274" t="s">
        <v>588</v>
      </c>
      <c r="C1371" s="274" t="s">
        <v>589</v>
      </c>
      <c r="D1371" s="274" t="s">
        <v>603</v>
      </c>
      <c r="E1371" s="274">
        <v>10</v>
      </c>
      <c r="F1371" s="274">
        <v>1999</v>
      </c>
      <c r="G1371" s="277">
        <v>13</v>
      </c>
      <c r="H1371" s="277">
        <v>325.91000000000003</v>
      </c>
      <c r="I1371" s="277">
        <f>INDEX(HWI!$F$6:$I$131,MATCH(F1371,HWI!$A$6:$A$131,0),MATCH(D1371,HWI!$F$5:$I$5,0))</f>
        <v>4.5251989389920428</v>
      </c>
      <c r="J1371" s="277">
        <f t="shared" si="42"/>
        <v>1474.8075862068968</v>
      </c>
      <c r="L1371" s="277">
        <f t="shared" si="43"/>
        <v>113.44673740053052</v>
      </c>
    </row>
    <row r="1372" spans="1:12" x14ac:dyDescent="0.25">
      <c r="A1372" s="274" t="s">
        <v>606</v>
      </c>
      <c r="B1372" s="274" t="s">
        <v>588</v>
      </c>
      <c r="C1372" s="274" t="s">
        <v>589</v>
      </c>
      <c r="D1372" s="274" t="s">
        <v>603</v>
      </c>
      <c r="E1372" s="274">
        <v>10</v>
      </c>
      <c r="F1372" s="274">
        <v>2000</v>
      </c>
      <c r="G1372" s="277">
        <v>20</v>
      </c>
      <c r="H1372" s="277">
        <v>7393.4800000000005</v>
      </c>
      <c r="I1372" s="277">
        <f>INDEX(HWI!$F$6:$I$131,MATCH(F1372,HWI!$A$6:$A$131,0),MATCH(D1372,HWI!$F$5:$I$5,0))</f>
        <v>4.308080808080808</v>
      </c>
      <c r="J1372" s="277">
        <f t="shared" si="42"/>
        <v>31851.709292929296</v>
      </c>
      <c r="L1372" s="277">
        <f t="shared" si="43"/>
        <v>1592.5854646464647</v>
      </c>
    </row>
    <row r="1373" spans="1:12" x14ac:dyDescent="0.25">
      <c r="A1373" s="274" t="s">
        <v>606</v>
      </c>
      <c r="B1373" s="274" t="s">
        <v>588</v>
      </c>
      <c r="C1373" s="274" t="s">
        <v>589</v>
      </c>
      <c r="D1373" s="274" t="s">
        <v>603</v>
      </c>
      <c r="E1373" s="274">
        <v>10</v>
      </c>
      <c r="F1373" s="274">
        <v>2002</v>
      </c>
      <c r="G1373" s="277">
        <v>744</v>
      </c>
      <c r="H1373" s="277">
        <v>26950.400000000001</v>
      </c>
      <c r="I1373" s="277">
        <f>INDEX(HWI!$F$6:$I$131,MATCH(F1373,HWI!$A$6:$A$131,0),MATCH(D1373,HWI!$F$5:$I$5,0))</f>
        <v>4.1508515815085154</v>
      </c>
      <c r="J1373" s="277">
        <f t="shared" si="42"/>
        <v>111867.11046228711</v>
      </c>
      <c r="L1373" s="277">
        <f t="shared" si="43"/>
        <v>150.35901943855794</v>
      </c>
    </row>
    <row r="1374" spans="1:12" x14ac:dyDescent="0.25">
      <c r="A1374" s="274" t="s">
        <v>606</v>
      </c>
      <c r="B1374" s="274" t="s">
        <v>588</v>
      </c>
      <c r="C1374" s="274" t="s">
        <v>589</v>
      </c>
      <c r="D1374" s="274" t="s">
        <v>603</v>
      </c>
      <c r="E1374" s="274">
        <v>10</v>
      </c>
      <c r="F1374" s="274">
        <v>2003</v>
      </c>
      <c r="G1374" s="277">
        <v>756</v>
      </c>
      <c r="H1374" s="277">
        <v>32808.14</v>
      </c>
      <c r="I1374" s="277">
        <f>INDEX(HWI!$F$6:$I$131,MATCH(F1374,HWI!$A$6:$A$131,0),MATCH(D1374,HWI!$F$5:$I$5,0))</f>
        <v>4.0023460410557181</v>
      </c>
      <c r="J1374" s="277">
        <f t="shared" si="42"/>
        <v>131309.52924340175</v>
      </c>
      <c r="L1374" s="277">
        <f t="shared" si="43"/>
        <v>173.68985349656316</v>
      </c>
    </row>
    <row r="1375" spans="1:12" x14ac:dyDescent="0.25">
      <c r="A1375" s="274" t="s">
        <v>606</v>
      </c>
      <c r="B1375" s="274" t="s">
        <v>588</v>
      </c>
      <c r="C1375" s="274" t="s">
        <v>589</v>
      </c>
      <c r="D1375" s="274" t="s">
        <v>603</v>
      </c>
      <c r="E1375" s="274">
        <v>10</v>
      </c>
      <c r="F1375" s="274">
        <v>2004</v>
      </c>
      <c r="G1375" s="277">
        <v>1577</v>
      </c>
      <c r="H1375" s="277">
        <v>71601.180000000008</v>
      </c>
      <c r="I1375" s="277">
        <f>INDEX(HWI!$F$6:$I$131,MATCH(F1375,HWI!$A$6:$A$131,0),MATCH(D1375,HWI!$F$5:$I$5,0))</f>
        <v>3.3748763600395648</v>
      </c>
      <c r="J1375" s="277">
        <f t="shared" si="42"/>
        <v>241645.12973293773</v>
      </c>
      <c r="L1375" s="277">
        <f t="shared" si="43"/>
        <v>153.23090027453247</v>
      </c>
    </row>
    <row r="1376" spans="1:12" x14ac:dyDescent="0.25">
      <c r="A1376" s="274" t="s">
        <v>606</v>
      </c>
      <c r="B1376" s="274" t="s">
        <v>588</v>
      </c>
      <c r="C1376" s="274" t="s">
        <v>589</v>
      </c>
      <c r="D1376" s="274" t="s">
        <v>603</v>
      </c>
      <c r="E1376" s="274">
        <v>10</v>
      </c>
      <c r="F1376" s="274">
        <v>2005</v>
      </c>
      <c r="G1376" s="277">
        <v>1966</v>
      </c>
      <c r="H1376" s="277">
        <v>112958.72</v>
      </c>
      <c r="I1376" s="277">
        <f>INDEX(HWI!$F$6:$I$131,MATCH(F1376,HWI!$A$6:$A$131,0),MATCH(D1376,HWI!$F$5:$I$5,0))</f>
        <v>2.8445185493955814</v>
      </c>
      <c r="J1376" s="277">
        <f t="shared" si="42"/>
        <v>321313.17435598164</v>
      </c>
      <c r="L1376" s="277">
        <f t="shared" si="43"/>
        <v>163.43498186977703</v>
      </c>
    </row>
    <row r="1377" spans="1:12" x14ac:dyDescent="0.25">
      <c r="A1377" s="274" t="s">
        <v>606</v>
      </c>
      <c r="B1377" s="274" t="s">
        <v>588</v>
      </c>
      <c r="C1377" s="274" t="s">
        <v>589</v>
      </c>
      <c r="D1377" s="274" t="s">
        <v>603</v>
      </c>
      <c r="E1377" s="274">
        <v>10</v>
      </c>
      <c r="F1377" s="274">
        <v>2006</v>
      </c>
      <c r="G1377" s="277">
        <v>5</v>
      </c>
      <c r="H1377" s="277">
        <v>314.20999999999998</v>
      </c>
      <c r="I1377" s="277">
        <f>INDEX(HWI!$F$6:$I$131,MATCH(F1377,HWI!$A$6:$A$131,0),MATCH(D1377,HWI!$F$5:$I$5,0))</f>
        <v>2.7285085965613756</v>
      </c>
      <c r="J1377" s="277">
        <f t="shared" si="42"/>
        <v>857.32468612554976</v>
      </c>
      <c r="L1377" s="277">
        <f t="shared" si="43"/>
        <v>171.46493722510996</v>
      </c>
    </row>
    <row r="1378" spans="1:12" x14ac:dyDescent="0.25">
      <c r="A1378" s="274" t="s">
        <v>606</v>
      </c>
      <c r="B1378" s="274" t="s">
        <v>588</v>
      </c>
      <c r="C1378" s="274" t="s">
        <v>589</v>
      </c>
      <c r="D1378" s="274" t="s">
        <v>603</v>
      </c>
      <c r="E1378" s="274">
        <v>10</v>
      </c>
      <c r="F1378" s="274">
        <v>2007</v>
      </c>
      <c r="G1378" s="277">
        <v>2751</v>
      </c>
      <c r="H1378" s="277">
        <v>230272.18</v>
      </c>
      <c r="I1378" s="277">
        <f>INDEX(HWI!$F$6:$I$131,MATCH(F1378,HWI!$A$6:$A$131,0),MATCH(D1378,HWI!$F$5:$I$5,0))</f>
        <v>2.7758205436989973</v>
      </c>
      <c r="J1378" s="277">
        <f t="shared" si="42"/>
        <v>639194.24788635341</v>
      </c>
      <c r="L1378" s="277">
        <f t="shared" si="43"/>
        <v>232.34978112917244</v>
      </c>
    </row>
    <row r="1379" spans="1:12" x14ac:dyDescent="0.25">
      <c r="A1379" s="274" t="s">
        <v>606</v>
      </c>
      <c r="B1379" s="274" t="s">
        <v>588</v>
      </c>
      <c r="C1379" s="274" t="s">
        <v>589</v>
      </c>
      <c r="D1379" s="274" t="s">
        <v>603</v>
      </c>
      <c r="E1379" s="274">
        <v>10</v>
      </c>
      <c r="F1379" s="274">
        <v>2008</v>
      </c>
      <c r="G1379" s="277">
        <v>6</v>
      </c>
      <c r="H1379" s="277">
        <v>296.7</v>
      </c>
      <c r="I1379" s="277">
        <f>INDEX(HWI!$F$6:$I$131,MATCH(F1379,HWI!$A$6:$A$131,0),MATCH(D1379,HWI!$F$5:$I$5,0))</f>
        <v>2.4362727597286682</v>
      </c>
      <c r="J1379" s="277">
        <f t="shared" si="42"/>
        <v>722.84212781149586</v>
      </c>
      <c r="L1379" s="277">
        <f t="shared" si="43"/>
        <v>120.47368796858264</v>
      </c>
    </row>
    <row r="1380" spans="1:12" x14ac:dyDescent="0.25">
      <c r="A1380" s="274" t="s">
        <v>606</v>
      </c>
      <c r="B1380" s="274" t="s">
        <v>588</v>
      </c>
      <c r="C1380" s="274" t="s">
        <v>589</v>
      </c>
      <c r="D1380" s="274" t="s">
        <v>603</v>
      </c>
      <c r="E1380" s="274">
        <v>10</v>
      </c>
      <c r="F1380" s="274">
        <v>2013</v>
      </c>
      <c r="G1380" s="277">
        <v>598</v>
      </c>
      <c r="H1380" s="277">
        <v>138146.71</v>
      </c>
      <c r="I1380" s="277">
        <f>INDEX(HWI!$F$6:$I$131,MATCH(F1380,HWI!$A$6:$A$131,0),MATCH(D1380,HWI!$F$5:$I$5,0))</f>
        <v>2.0159527326440179</v>
      </c>
      <c r="J1380" s="277">
        <f t="shared" si="42"/>
        <v>278497.23753028066</v>
      </c>
      <c r="L1380" s="277">
        <f t="shared" si="43"/>
        <v>465.71444403056967</v>
      </c>
    </row>
    <row r="1381" spans="1:12" x14ac:dyDescent="0.25">
      <c r="A1381" s="274" t="s">
        <v>606</v>
      </c>
      <c r="B1381" s="274" t="s">
        <v>588</v>
      </c>
      <c r="C1381" s="274" t="s">
        <v>589</v>
      </c>
      <c r="D1381" s="274" t="s">
        <v>603</v>
      </c>
      <c r="E1381" s="274">
        <v>10</v>
      </c>
      <c r="F1381" s="274">
        <v>2017</v>
      </c>
      <c r="G1381" s="277">
        <v>96</v>
      </c>
      <c r="H1381" s="277">
        <v>3126</v>
      </c>
      <c r="I1381" s="277">
        <f>INDEX(HWI!$F$6:$I$131,MATCH(F1381,HWI!$A$6:$A$131,0),MATCH(D1381,HWI!$F$5:$I$5,0))</f>
        <v>1.9620471535365152</v>
      </c>
      <c r="J1381" s="277">
        <f t="shared" si="42"/>
        <v>6133.3594019551465</v>
      </c>
      <c r="L1381" s="277">
        <f t="shared" si="43"/>
        <v>63.889160437032778</v>
      </c>
    </row>
    <row r="1382" spans="1:12" x14ac:dyDescent="0.25">
      <c r="A1382" s="274" t="s">
        <v>606</v>
      </c>
      <c r="B1382" s="274" t="s">
        <v>588</v>
      </c>
      <c r="C1382" s="274" t="s">
        <v>589</v>
      </c>
      <c r="D1382" s="274" t="s">
        <v>603</v>
      </c>
      <c r="E1382" s="274">
        <v>10</v>
      </c>
      <c r="F1382" s="274">
        <v>2021</v>
      </c>
      <c r="G1382" s="277">
        <v>13</v>
      </c>
      <c r="H1382" s="277">
        <v>3934.4100000000003</v>
      </c>
      <c r="I1382" s="277">
        <f>INDEX(HWI!$F$6:$I$131,MATCH(F1382,HWI!$A$6:$A$131,0),MATCH(D1382,HWI!$F$5:$I$5,0))</f>
        <v>1.439662447257384</v>
      </c>
      <c r="J1382" s="277">
        <f t="shared" si="42"/>
        <v>5664.2223291139244</v>
      </c>
      <c r="L1382" s="277">
        <f t="shared" si="43"/>
        <v>435.70940993184036</v>
      </c>
    </row>
    <row r="1383" spans="1:12" x14ac:dyDescent="0.25">
      <c r="A1383" s="274" t="s">
        <v>606</v>
      </c>
      <c r="B1383" s="274" t="s">
        <v>588</v>
      </c>
      <c r="C1383" s="274" t="s">
        <v>589</v>
      </c>
      <c r="D1383" s="274" t="s">
        <v>603</v>
      </c>
      <c r="E1383" s="274">
        <v>11</v>
      </c>
      <c r="F1383" s="274">
        <v>1903</v>
      </c>
      <c r="G1383" s="277">
        <v>27</v>
      </c>
      <c r="H1383" s="277">
        <v>1.84</v>
      </c>
      <c r="I1383" s="277">
        <f>INDEX(HWI!$F$6:$I$131,MATCH(F1383,HWI!$A$6:$A$131,0),MATCH(D1383,HWI!$F$5:$I$5,0))</f>
        <v>243.71428571428572</v>
      </c>
      <c r="J1383" s="277">
        <f t="shared" si="42"/>
        <v>448.43428571428575</v>
      </c>
      <c r="L1383" s="277">
        <f t="shared" si="43"/>
        <v>16.60867724867725</v>
      </c>
    </row>
    <row r="1384" spans="1:12" x14ac:dyDescent="0.25">
      <c r="A1384" s="274" t="s">
        <v>606</v>
      </c>
      <c r="B1384" s="274" t="s">
        <v>588</v>
      </c>
      <c r="C1384" s="274" t="s">
        <v>589</v>
      </c>
      <c r="D1384" s="274" t="s">
        <v>603</v>
      </c>
      <c r="E1384" s="274">
        <v>12</v>
      </c>
      <c r="F1384" s="274">
        <v>1890</v>
      </c>
      <c r="G1384" s="277">
        <v>0</v>
      </c>
      <c r="H1384" s="277">
        <v>7.25</v>
      </c>
      <c r="I1384" s="277" t="e">
        <f>INDEX(HWI!$F$6:$I$131,MATCH(F1384,HWI!$A$6:$A$131,0),MATCH(D1384,HWI!$F$5:$I$5,0))</f>
        <v>#N/A</v>
      </c>
      <c r="J1384" s="277" t="e">
        <f t="shared" si="42"/>
        <v>#N/A</v>
      </c>
      <c r="L1384" s="277" t="e">
        <f t="shared" si="43"/>
        <v>#N/A</v>
      </c>
    </row>
    <row r="1385" spans="1:12" x14ac:dyDescent="0.25">
      <c r="A1385" s="274" t="s">
        <v>606</v>
      </c>
      <c r="B1385" s="274" t="s">
        <v>588</v>
      </c>
      <c r="C1385" s="274" t="s">
        <v>589</v>
      </c>
      <c r="D1385" s="274" t="s">
        <v>603</v>
      </c>
      <c r="E1385" s="274">
        <v>12</v>
      </c>
      <c r="F1385" s="274">
        <v>1896</v>
      </c>
      <c r="G1385" s="277">
        <v>44</v>
      </c>
      <c r="H1385" s="277">
        <v>24.080000000000002</v>
      </c>
      <c r="I1385" s="277" t="e">
        <f>INDEX(HWI!$F$6:$I$131,MATCH(F1385,HWI!$A$6:$A$131,0),MATCH(D1385,HWI!$F$5:$I$5,0))</f>
        <v>#N/A</v>
      </c>
      <c r="J1385" s="277" t="e">
        <f t="shared" si="42"/>
        <v>#N/A</v>
      </c>
      <c r="L1385" s="277" t="e">
        <f t="shared" si="43"/>
        <v>#N/A</v>
      </c>
    </row>
    <row r="1386" spans="1:12" x14ac:dyDescent="0.25">
      <c r="A1386" s="274" t="s">
        <v>606</v>
      </c>
      <c r="B1386" s="274" t="s">
        <v>588</v>
      </c>
      <c r="C1386" s="274" t="s">
        <v>589</v>
      </c>
      <c r="D1386" s="274" t="s">
        <v>603</v>
      </c>
      <c r="E1386" s="274">
        <v>12</v>
      </c>
      <c r="F1386" s="274">
        <v>1900</v>
      </c>
      <c r="G1386" s="277">
        <v>179</v>
      </c>
      <c r="H1386" s="277">
        <v>390.34000000000003</v>
      </c>
      <c r="I1386" s="277">
        <f>INDEX(HWI!$F$6:$I$131,MATCH(F1386,HWI!$A$6:$A$131,0),MATCH(D1386,HWI!$F$5:$I$5,0))</f>
        <v>243.71428571428572</v>
      </c>
      <c r="J1386" s="277">
        <f t="shared" si="42"/>
        <v>95131.434285714291</v>
      </c>
      <c r="L1386" s="277">
        <f t="shared" si="43"/>
        <v>531.46052673583404</v>
      </c>
    </row>
    <row r="1387" spans="1:12" x14ac:dyDescent="0.25">
      <c r="A1387" s="274" t="s">
        <v>606</v>
      </c>
      <c r="B1387" s="274" t="s">
        <v>588</v>
      </c>
      <c r="C1387" s="274" t="s">
        <v>589</v>
      </c>
      <c r="D1387" s="274" t="s">
        <v>603</v>
      </c>
      <c r="E1387" s="274">
        <v>12</v>
      </c>
      <c r="F1387" s="274">
        <v>1901</v>
      </c>
      <c r="G1387" s="277">
        <v>370</v>
      </c>
      <c r="H1387" s="277">
        <v>335.49</v>
      </c>
      <c r="I1387" s="277">
        <f>INDEX(HWI!$F$6:$I$131,MATCH(F1387,HWI!$A$6:$A$131,0),MATCH(D1387,HWI!$F$5:$I$5,0))</f>
        <v>243.71428571428572</v>
      </c>
      <c r="J1387" s="277">
        <f t="shared" si="42"/>
        <v>81763.705714285723</v>
      </c>
      <c r="L1387" s="277">
        <f t="shared" si="43"/>
        <v>220.98298841698843</v>
      </c>
    </row>
    <row r="1388" spans="1:12" x14ac:dyDescent="0.25">
      <c r="A1388" s="274" t="s">
        <v>606</v>
      </c>
      <c r="B1388" s="274" t="s">
        <v>588</v>
      </c>
      <c r="C1388" s="274" t="s">
        <v>589</v>
      </c>
      <c r="D1388" s="274" t="s">
        <v>603</v>
      </c>
      <c r="E1388" s="274">
        <v>12</v>
      </c>
      <c r="F1388" s="274">
        <v>1903</v>
      </c>
      <c r="G1388" s="277">
        <v>222</v>
      </c>
      <c r="H1388" s="277">
        <v>450.42</v>
      </c>
      <c r="I1388" s="277">
        <f>INDEX(HWI!$F$6:$I$131,MATCH(F1388,HWI!$A$6:$A$131,0),MATCH(D1388,HWI!$F$5:$I$5,0))</f>
        <v>243.71428571428572</v>
      </c>
      <c r="J1388" s="277">
        <f t="shared" si="42"/>
        <v>109773.78857142858</v>
      </c>
      <c r="L1388" s="277">
        <f t="shared" si="43"/>
        <v>494.47652509652511</v>
      </c>
    </row>
    <row r="1389" spans="1:12" x14ac:dyDescent="0.25">
      <c r="A1389" s="274" t="s">
        <v>606</v>
      </c>
      <c r="B1389" s="274" t="s">
        <v>588</v>
      </c>
      <c r="C1389" s="274" t="s">
        <v>589</v>
      </c>
      <c r="D1389" s="274" t="s">
        <v>603</v>
      </c>
      <c r="E1389" s="274">
        <v>12</v>
      </c>
      <c r="F1389" s="274">
        <v>1904</v>
      </c>
      <c r="G1389" s="277">
        <v>4882</v>
      </c>
      <c r="H1389" s="277">
        <v>10058.620000000001</v>
      </c>
      <c r="I1389" s="277">
        <f>INDEX(HWI!$F$6:$I$131,MATCH(F1389,HWI!$A$6:$A$131,0),MATCH(D1389,HWI!$F$5:$I$5,0))</f>
        <v>243.71428571428572</v>
      </c>
      <c r="J1389" s="277">
        <f t="shared" si="42"/>
        <v>2451429.3885714291</v>
      </c>
      <c r="L1389" s="277">
        <f t="shared" si="43"/>
        <v>502.13629425879333</v>
      </c>
    </row>
    <row r="1390" spans="1:12" x14ac:dyDescent="0.25">
      <c r="A1390" s="274" t="s">
        <v>606</v>
      </c>
      <c r="B1390" s="274" t="s">
        <v>588</v>
      </c>
      <c r="C1390" s="274" t="s">
        <v>589</v>
      </c>
      <c r="D1390" s="274" t="s">
        <v>603</v>
      </c>
      <c r="E1390" s="274">
        <v>12</v>
      </c>
      <c r="F1390" s="274">
        <v>1906</v>
      </c>
      <c r="G1390" s="277">
        <v>6</v>
      </c>
      <c r="H1390" s="277">
        <v>17.2</v>
      </c>
      <c r="I1390" s="277">
        <f>INDEX(HWI!$F$6:$I$131,MATCH(F1390,HWI!$A$6:$A$131,0),MATCH(D1390,HWI!$F$5:$I$5,0))</f>
        <v>243.71428571428572</v>
      </c>
      <c r="J1390" s="277">
        <f t="shared" si="42"/>
        <v>4191.8857142857141</v>
      </c>
      <c r="L1390" s="277">
        <f t="shared" si="43"/>
        <v>698.64761904761906</v>
      </c>
    </row>
    <row r="1391" spans="1:12" x14ac:dyDescent="0.25">
      <c r="A1391" s="274" t="s">
        <v>606</v>
      </c>
      <c r="B1391" s="274" t="s">
        <v>588</v>
      </c>
      <c r="C1391" s="274" t="s">
        <v>589</v>
      </c>
      <c r="D1391" s="274" t="s">
        <v>603</v>
      </c>
      <c r="E1391" s="274">
        <v>12</v>
      </c>
      <c r="F1391" s="274">
        <v>1912</v>
      </c>
      <c r="G1391" s="277">
        <v>114</v>
      </c>
      <c r="H1391" s="277">
        <v>269.55</v>
      </c>
      <c r="I1391" s="277">
        <f>INDEX(HWI!$F$6:$I$131,MATCH(F1391,HWI!$A$6:$A$131,0),MATCH(D1391,HWI!$F$5:$I$5,0))</f>
        <v>243.71428571428572</v>
      </c>
      <c r="J1391" s="277">
        <f t="shared" si="42"/>
        <v>65693.185714285719</v>
      </c>
      <c r="L1391" s="277">
        <f t="shared" si="43"/>
        <v>576.25601503759401</v>
      </c>
    </row>
    <row r="1392" spans="1:12" x14ac:dyDescent="0.25">
      <c r="A1392" s="274" t="s">
        <v>606</v>
      </c>
      <c r="B1392" s="274" t="s">
        <v>588</v>
      </c>
      <c r="C1392" s="274" t="s">
        <v>589</v>
      </c>
      <c r="D1392" s="274" t="s">
        <v>603</v>
      </c>
      <c r="E1392" s="274">
        <v>12</v>
      </c>
      <c r="F1392" s="274">
        <v>1913</v>
      </c>
      <c r="G1392" s="277">
        <v>1442</v>
      </c>
      <c r="H1392" s="277">
        <v>3098.2000000000003</v>
      </c>
      <c r="I1392" s="277">
        <f>INDEX(HWI!$F$6:$I$131,MATCH(F1392,HWI!$A$6:$A$131,0),MATCH(D1392,HWI!$F$5:$I$5,0))</f>
        <v>243.71428571428572</v>
      </c>
      <c r="J1392" s="277">
        <f t="shared" si="42"/>
        <v>755075.60000000009</v>
      </c>
      <c r="L1392" s="277">
        <f t="shared" si="43"/>
        <v>523.63079056865467</v>
      </c>
    </row>
    <row r="1393" spans="1:12" x14ac:dyDescent="0.25">
      <c r="A1393" s="274" t="s">
        <v>606</v>
      </c>
      <c r="B1393" s="274" t="s">
        <v>588</v>
      </c>
      <c r="C1393" s="274" t="s">
        <v>589</v>
      </c>
      <c r="D1393" s="274" t="s">
        <v>603</v>
      </c>
      <c r="E1393" s="274">
        <v>12</v>
      </c>
      <c r="F1393" s="274">
        <v>1914</v>
      </c>
      <c r="G1393" s="277">
        <v>5599</v>
      </c>
      <c r="H1393" s="277">
        <v>7580.1100000000006</v>
      </c>
      <c r="I1393" s="277">
        <f>INDEX(HWI!$F$6:$I$131,MATCH(F1393,HWI!$A$6:$A$131,0),MATCH(D1393,HWI!$F$5:$I$5,0))</f>
        <v>243.71428571428572</v>
      </c>
      <c r="J1393" s="277">
        <f t="shared" si="42"/>
        <v>1847381.0942857144</v>
      </c>
      <c r="L1393" s="277">
        <f t="shared" si="43"/>
        <v>329.9484004796775</v>
      </c>
    </row>
    <row r="1394" spans="1:12" x14ac:dyDescent="0.25">
      <c r="A1394" s="274" t="s">
        <v>606</v>
      </c>
      <c r="B1394" s="274" t="s">
        <v>588</v>
      </c>
      <c r="C1394" s="274" t="s">
        <v>589</v>
      </c>
      <c r="D1394" s="274" t="s">
        <v>603</v>
      </c>
      <c r="E1394" s="274">
        <v>12</v>
      </c>
      <c r="F1394" s="274">
        <v>1916</v>
      </c>
      <c r="G1394" s="277">
        <v>487</v>
      </c>
      <c r="H1394" s="277">
        <v>1038.92</v>
      </c>
      <c r="I1394" s="277">
        <f>INDEX(HWI!$F$6:$I$131,MATCH(F1394,HWI!$A$6:$A$131,0),MATCH(D1394,HWI!$F$5:$I$5,0))</f>
        <v>189.55555555555554</v>
      </c>
      <c r="J1394" s="277">
        <f t="shared" si="42"/>
        <v>196933.05777777778</v>
      </c>
      <c r="L1394" s="277">
        <f t="shared" si="43"/>
        <v>404.37999543691535</v>
      </c>
    </row>
    <row r="1395" spans="1:12" x14ac:dyDescent="0.25">
      <c r="A1395" s="274" t="s">
        <v>606</v>
      </c>
      <c r="B1395" s="274" t="s">
        <v>588</v>
      </c>
      <c r="C1395" s="274" t="s">
        <v>589</v>
      </c>
      <c r="D1395" s="274" t="s">
        <v>603</v>
      </c>
      <c r="E1395" s="274">
        <v>12</v>
      </c>
      <c r="F1395" s="274">
        <v>1920</v>
      </c>
      <c r="G1395" s="277">
        <v>1</v>
      </c>
      <c r="H1395" s="277">
        <v>1.34</v>
      </c>
      <c r="I1395" s="277">
        <f>INDEX(HWI!$F$6:$I$131,MATCH(F1395,HWI!$A$6:$A$131,0),MATCH(D1395,HWI!$F$5:$I$5,0))</f>
        <v>113.73333333333333</v>
      </c>
      <c r="J1395" s="277">
        <f t="shared" si="42"/>
        <v>152.40266666666668</v>
      </c>
      <c r="L1395" s="277">
        <f t="shared" si="43"/>
        <v>152.40266666666668</v>
      </c>
    </row>
    <row r="1396" spans="1:12" x14ac:dyDescent="0.25">
      <c r="A1396" s="274" t="s">
        <v>606</v>
      </c>
      <c r="B1396" s="274" t="s">
        <v>588</v>
      </c>
      <c r="C1396" s="274" t="s">
        <v>589</v>
      </c>
      <c r="D1396" s="274" t="s">
        <v>603</v>
      </c>
      <c r="E1396" s="274">
        <v>12</v>
      </c>
      <c r="F1396" s="274">
        <v>1923</v>
      </c>
      <c r="G1396" s="277">
        <v>162</v>
      </c>
      <c r="H1396" s="277">
        <v>410.38</v>
      </c>
      <c r="I1396" s="277">
        <f>INDEX(HWI!$F$6:$I$131,MATCH(F1396,HWI!$A$6:$A$131,0),MATCH(D1396,HWI!$F$5:$I$5,0))</f>
        <v>113.73333333333333</v>
      </c>
      <c r="J1396" s="277">
        <f t="shared" si="42"/>
        <v>46673.885333333332</v>
      </c>
      <c r="L1396" s="277">
        <f t="shared" si="43"/>
        <v>288.11040329218105</v>
      </c>
    </row>
    <row r="1397" spans="1:12" x14ac:dyDescent="0.25">
      <c r="A1397" s="274" t="s">
        <v>606</v>
      </c>
      <c r="B1397" s="274" t="s">
        <v>588</v>
      </c>
      <c r="C1397" s="274" t="s">
        <v>589</v>
      </c>
      <c r="D1397" s="274" t="s">
        <v>603</v>
      </c>
      <c r="E1397" s="274">
        <v>12</v>
      </c>
      <c r="F1397" s="274">
        <v>1925</v>
      </c>
      <c r="G1397" s="277">
        <v>3040</v>
      </c>
      <c r="H1397" s="277">
        <v>7597.34</v>
      </c>
      <c r="I1397" s="277">
        <f>INDEX(HWI!$F$6:$I$131,MATCH(F1397,HWI!$A$6:$A$131,0),MATCH(D1397,HWI!$F$5:$I$5,0))</f>
        <v>113.73333333333333</v>
      </c>
      <c r="J1397" s="277">
        <f t="shared" si="42"/>
        <v>864070.80266666668</v>
      </c>
      <c r="L1397" s="277">
        <f t="shared" si="43"/>
        <v>284.23381666666666</v>
      </c>
    </row>
    <row r="1398" spans="1:12" x14ac:dyDescent="0.25">
      <c r="A1398" s="274" t="s">
        <v>606</v>
      </c>
      <c r="B1398" s="274" t="s">
        <v>588</v>
      </c>
      <c r="C1398" s="274" t="s">
        <v>589</v>
      </c>
      <c r="D1398" s="274" t="s">
        <v>603</v>
      </c>
      <c r="E1398" s="274">
        <v>12</v>
      </c>
      <c r="F1398" s="274">
        <v>1926</v>
      </c>
      <c r="G1398" s="277">
        <v>1515</v>
      </c>
      <c r="H1398" s="277">
        <v>3637.41</v>
      </c>
      <c r="I1398" s="277">
        <f>INDEX(HWI!$F$6:$I$131,MATCH(F1398,HWI!$A$6:$A$131,0),MATCH(D1398,HWI!$F$5:$I$5,0))</f>
        <v>106.625</v>
      </c>
      <c r="J1398" s="277">
        <f t="shared" si="42"/>
        <v>387838.84125</v>
      </c>
      <c r="L1398" s="277">
        <f t="shared" si="43"/>
        <v>255.99923514851486</v>
      </c>
    </row>
    <row r="1399" spans="1:12" x14ac:dyDescent="0.25">
      <c r="A1399" s="274" t="s">
        <v>606</v>
      </c>
      <c r="B1399" s="274" t="s">
        <v>588</v>
      </c>
      <c r="C1399" s="274" t="s">
        <v>589</v>
      </c>
      <c r="D1399" s="274" t="s">
        <v>603</v>
      </c>
      <c r="E1399" s="274">
        <v>12</v>
      </c>
      <c r="F1399" s="274">
        <v>1930</v>
      </c>
      <c r="G1399" s="277">
        <v>1743</v>
      </c>
      <c r="H1399" s="277">
        <v>4957.57</v>
      </c>
      <c r="I1399" s="277">
        <f>INDEX(HWI!$F$6:$I$131,MATCH(F1399,HWI!$A$6:$A$131,0),MATCH(D1399,HWI!$F$5:$I$5,0))</f>
        <v>106.625</v>
      </c>
      <c r="J1399" s="277">
        <f t="shared" si="42"/>
        <v>528600.90125</v>
      </c>
      <c r="L1399" s="277">
        <f t="shared" si="43"/>
        <v>303.27074082042458</v>
      </c>
    </row>
    <row r="1400" spans="1:12" x14ac:dyDescent="0.25">
      <c r="A1400" s="274" t="s">
        <v>606</v>
      </c>
      <c r="B1400" s="274" t="s">
        <v>588</v>
      </c>
      <c r="C1400" s="274" t="s">
        <v>589</v>
      </c>
      <c r="D1400" s="274" t="s">
        <v>603</v>
      </c>
      <c r="E1400" s="274">
        <v>12</v>
      </c>
      <c r="F1400" s="274">
        <v>1940</v>
      </c>
      <c r="G1400" s="277">
        <v>616</v>
      </c>
      <c r="H1400" s="277">
        <v>3518.2000000000003</v>
      </c>
      <c r="I1400" s="277">
        <f>INDEX(HWI!$F$6:$I$131,MATCH(F1400,HWI!$A$6:$A$131,0),MATCH(D1400,HWI!$F$5:$I$5,0))</f>
        <v>100.35294117647059</v>
      </c>
      <c r="J1400" s="277">
        <f t="shared" si="42"/>
        <v>353061.71764705889</v>
      </c>
      <c r="L1400" s="277">
        <f t="shared" si="43"/>
        <v>573.15213903743324</v>
      </c>
    </row>
    <row r="1401" spans="1:12" x14ac:dyDescent="0.25">
      <c r="A1401" s="274" t="s">
        <v>606</v>
      </c>
      <c r="B1401" s="274" t="s">
        <v>588</v>
      </c>
      <c r="C1401" s="274" t="s">
        <v>589</v>
      </c>
      <c r="D1401" s="274" t="s">
        <v>603</v>
      </c>
      <c r="E1401" s="274">
        <v>12</v>
      </c>
      <c r="F1401" s="274">
        <v>1941</v>
      </c>
      <c r="G1401" s="277">
        <v>38</v>
      </c>
      <c r="H1401" s="277">
        <v>932.72</v>
      </c>
      <c r="I1401" s="277">
        <f>INDEX(HWI!$F$6:$I$131,MATCH(F1401,HWI!$A$6:$A$131,0),MATCH(D1401,HWI!$F$5:$I$5,0))</f>
        <v>100.35294117647059</v>
      </c>
      <c r="J1401" s="277">
        <f t="shared" si="42"/>
        <v>93601.195294117657</v>
      </c>
      <c r="L1401" s="277">
        <f t="shared" si="43"/>
        <v>2463.1893498452014</v>
      </c>
    </row>
    <row r="1402" spans="1:12" x14ac:dyDescent="0.25">
      <c r="A1402" s="274" t="s">
        <v>606</v>
      </c>
      <c r="B1402" s="274" t="s">
        <v>588</v>
      </c>
      <c r="C1402" s="274" t="s">
        <v>589</v>
      </c>
      <c r="D1402" s="274" t="s">
        <v>603</v>
      </c>
      <c r="E1402" s="274">
        <v>12</v>
      </c>
      <c r="F1402" s="274">
        <v>1945</v>
      </c>
      <c r="G1402" s="277">
        <v>1115</v>
      </c>
      <c r="H1402" s="277">
        <v>4167.83</v>
      </c>
      <c r="I1402" s="277">
        <f>INDEX(HWI!$F$6:$I$131,MATCH(F1402,HWI!$A$6:$A$131,0),MATCH(D1402,HWI!$F$5:$I$5,0))</f>
        <v>89.78947368421052</v>
      </c>
      <c r="J1402" s="277">
        <f t="shared" si="42"/>
        <v>374227.26210526313</v>
      </c>
      <c r="L1402" s="277">
        <f t="shared" si="43"/>
        <v>335.62983148454094</v>
      </c>
    </row>
    <row r="1403" spans="1:12" x14ac:dyDescent="0.25">
      <c r="A1403" s="274" t="s">
        <v>606</v>
      </c>
      <c r="B1403" s="274" t="s">
        <v>588</v>
      </c>
      <c r="C1403" s="274" t="s">
        <v>589</v>
      </c>
      <c r="D1403" s="274" t="s">
        <v>603</v>
      </c>
      <c r="E1403" s="274">
        <v>12</v>
      </c>
      <c r="F1403" s="274">
        <v>1946</v>
      </c>
      <c r="G1403" s="277">
        <v>207</v>
      </c>
      <c r="H1403" s="277">
        <v>370.57</v>
      </c>
      <c r="I1403" s="277">
        <f>INDEX(HWI!$F$6:$I$131,MATCH(F1403,HWI!$A$6:$A$131,0),MATCH(D1403,HWI!$F$5:$I$5,0))</f>
        <v>81.238095238095241</v>
      </c>
      <c r="J1403" s="277">
        <f t="shared" si="42"/>
        <v>30104.400952380955</v>
      </c>
      <c r="L1403" s="277">
        <f t="shared" si="43"/>
        <v>145.4318886588452</v>
      </c>
    </row>
    <row r="1404" spans="1:12" x14ac:dyDescent="0.25">
      <c r="A1404" s="274" t="s">
        <v>606</v>
      </c>
      <c r="B1404" s="274" t="s">
        <v>588</v>
      </c>
      <c r="C1404" s="274" t="s">
        <v>589</v>
      </c>
      <c r="D1404" s="274" t="s">
        <v>603</v>
      </c>
      <c r="E1404" s="274">
        <v>12</v>
      </c>
      <c r="F1404" s="274">
        <v>1950</v>
      </c>
      <c r="G1404" s="277">
        <v>468</v>
      </c>
      <c r="H1404" s="277">
        <v>7617.51</v>
      </c>
      <c r="I1404" s="277">
        <f>INDEX(HWI!$F$6:$I$131,MATCH(F1404,HWI!$A$6:$A$131,0),MATCH(D1404,HWI!$F$5:$I$5,0))</f>
        <v>53.3125</v>
      </c>
      <c r="J1404" s="277">
        <f t="shared" si="42"/>
        <v>406108.50187500002</v>
      </c>
      <c r="L1404" s="277">
        <f t="shared" si="43"/>
        <v>867.75320913461542</v>
      </c>
    </row>
    <row r="1405" spans="1:12" x14ac:dyDescent="0.25">
      <c r="A1405" s="274" t="s">
        <v>606</v>
      </c>
      <c r="B1405" s="274" t="s">
        <v>588</v>
      </c>
      <c r="C1405" s="274" t="s">
        <v>589</v>
      </c>
      <c r="D1405" s="274" t="s">
        <v>603</v>
      </c>
      <c r="E1405" s="274">
        <v>12</v>
      </c>
      <c r="F1405" s="274">
        <v>1951</v>
      </c>
      <c r="G1405" s="277">
        <v>928</v>
      </c>
      <c r="H1405" s="277">
        <v>8439.17</v>
      </c>
      <c r="I1405" s="277">
        <f>INDEX(HWI!$F$6:$I$131,MATCH(F1405,HWI!$A$6:$A$131,0),MATCH(D1405,HWI!$F$5:$I$5,0))</f>
        <v>51.696969696969695</v>
      </c>
      <c r="J1405" s="277">
        <f t="shared" si="42"/>
        <v>436279.51575757575</v>
      </c>
      <c r="L1405" s="277">
        <f t="shared" si="43"/>
        <v>470.12878853187044</v>
      </c>
    </row>
    <row r="1406" spans="1:12" x14ac:dyDescent="0.25">
      <c r="A1406" s="274" t="s">
        <v>606</v>
      </c>
      <c r="B1406" s="274" t="s">
        <v>588</v>
      </c>
      <c r="C1406" s="274" t="s">
        <v>589</v>
      </c>
      <c r="D1406" s="274" t="s">
        <v>603</v>
      </c>
      <c r="E1406" s="274">
        <v>12</v>
      </c>
      <c r="F1406" s="274">
        <v>1953</v>
      </c>
      <c r="G1406" s="277">
        <v>807</v>
      </c>
      <c r="H1406" s="277">
        <v>4226.55</v>
      </c>
      <c r="I1406" s="277">
        <f>INDEX(HWI!$F$6:$I$131,MATCH(F1406,HWI!$A$6:$A$131,0),MATCH(D1406,HWI!$F$5:$I$5,0))</f>
        <v>46.108108108108105</v>
      </c>
      <c r="J1406" s="277">
        <f t="shared" si="42"/>
        <v>194878.22432432431</v>
      </c>
      <c r="L1406" s="277">
        <f t="shared" si="43"/>
        <v>241.48478850597809</v>
      </c>
    </row>
    <row r="1407" spans="1:12" x14ac:dyDescent="0.25">
      <c r="A1407" s="274" t="s">
        <v>606</v>
      </c>
      <c r="B1407" s="274" t="s">
        <v>588</v>
      </c>
      <c r="C1407" s="274" t="s">
        <v>589</v>
      </c>
      <c r="D1407" s="274" t="s">
        <v>603</v>
      </c>
      <c r="E1407" s="274">
        <v>12</v>
      </c>
      <c r="F1407" s="274">
        <v>1954</v>
      </c>
      <c r="G1407" s="277">
        <v>3295</v>
      </c>
      <c r="H1407" s="277">
        <v>55732.340000000004</v>
      </c>
      <c r="I1407" s="277">
        <f>INDEX(HWI!$F$6:$I$131,MATCH(F1407,HWI!$A$6:$A$131,0),MATCH(D1407,HWI!$F$5:$I$5,0))</f>
        <v>43.743589743589745</v>
      </c>
      <c r="J1407" s="277">
        <f t="shared" si="42"/>
        <v>2437932.6164102568</v>
      </c>
      <c r="L1407" s="277">
        <f t="shared" si="43"/>
        <v>739.88850270417504</v>
      </c>
    </row>
    <row r="1408" spans="1:12" x14ac:dyDescent="0.25">
      <c r="A1408" s="274" t="s">
        <v>606</v>
      </c>
      <c r="B1408" s="274" t="s">
        <v>588</v>
      </c>
      <c r="C1408" s="274" t="s">
        <v>589</v>
      </c>
      <c r="D1408" s="274" t="s">
        <v>603</v>
      </c>
      <c r="E1408" s="274">
        <v>12</v>
      </c>
      <c r="F1408" s="274">
        <v>1955</v>
      </c>
      <c r="G1408" s="277">
        <v>2821</v>
      </c>
      <c r="H1408" s="277">
        <v>24852.14</v>
      </c>
      <c r="I1408" s="277">
        <f>INDEX(HWI!$F$6:$I$131,MATCH(F1408,HWI!$A$6:$A$131,0),MATCH(D1408,HWI!$F$5:$I$5,0))</f>
        <v>41.609756097560975</v>
      </c>
      <c r="J1408" s="277">
        <f t="shared" si="42"/>
        <v>1034091.483902439</v>
      </c>
      <c r="L1408" s="277">
        <f t="shared" si="43"/>
        <v>366.56911871763168</v>
      </c>
    </row>
    <row r="1409" spans="1:12" x14ac:dyDescent="0.25">
      <c r="A1409" s="274" t="s">
        <v>606</v>
      </c>
      <c r="B1409" s="274" t="s">
        <v>588</v>
      </c>
      <c r="C1409" s="274" t="s">
        <v>589</v>
      </c>
      <c r="D1409" s="274" t="s">
        <v>603</v>
      </c>
      <c r="E1409" s="274">
        <v>12</v>
      </c>
      <c r="F1409" s="274">
        <v>1956</v>
      </c>
      <c r="G1409" s="277">
        <v>1654</v>
      </c>
      <c r="H1409" s="277">
        <v>25437.22</v>
      </c>
      <c r="I1409" s="277">
        <f>INDEX(HWI!$F$6:$I$131,MATCH(F1409,HWI!$A$6:$A$131,0),MATCH(D1409,HWI!$F$5:$I$5,0))</f>
        <v>39.674418604651166</v>
      </c>
      <c r="J1409" s="277">
        <f t="shared" si="42"/>
        <v>1009206.9144186048</v>
      </c>
      <c r="L1409" s="277">
        <f t="shared" si="43"/>
        <v>610.16137510193767</v>
      </c>
    </row>
    <row r="1410" spans="1:12" x14ac:dyDescent="0.25">
      <c r="A1410" s="274" t="s">
        <v>606</v>
      </c>
      <c r="B1410" s="274" t="s">
        <v>588</v>
      </c>
      <c r="C1410" s="274" t="s">
        <v>589</v>
      </c>
      <c r="D1410" s="274" t="s">
        <v>603</v>
      </c>
      <c r="E1410" s="274">
        <v>12</v>
      </c>
      <c r="F1410" s="274">
        <v>1957</v>
      </c>
      <c r="G1410" s="277">
        <v>1611</v>
      </c>
      <c r="H1410" s="277">
        <v>18837.05</v>
      </c>
      <c r="I1410" s="277">
        <f>INDEX(HWI!$F$6:$I$131,MATCH(F1410,HWI!$A$6:$A$131,0),MATCH(D1410,HWI!$F$5:$I$5,0))</f>
        <v>37.086956521739133</v>
      </c>
      <c r="J1410" s="277">
        <f t="shared" ref="J1410:J1473" si="44">I1410*H1410</f>
        <v>698608.8543478261</v>
      </c>
      <c r="L1410" s="277">
        <f t="shared" ref="L1410:L1473" si="45">J1410/G1410</f>
        <v>433.64919574663321</v>
      </c>
    </row>
    <row r="1411" spans="1:12" x14ac:dyDescent="0.25">
      <c r="A1411" s="274" t="s">
        <v>606</v>
      </c>
      <c r="B1411" s="274" t="s">
        <v>588</v>
      </c>
      <c r="C1411" s="274" t="s">
        <v>589</v>
      </c>
      <c r="D1411" s="274" t="s">
        <v>603</v>
      </c>
      <c r="E1411" s="274">
        <v>12</v>
      </c>
      <c r="F1411" s="274">
        <v>1958</v>
      </c>
      <c r="G1411" s="277">
        <v>2081</v>
      </c>
      <c r="H1411" s="277">
        <v>28570.59</v>
      </c>
      <c r="I1411" s="277">
        <f>INDEX(HWI!$F$6:$I$131,MATCH(F1411,HWI!$A$6:$A$131,0),MATCH(D1411,HWI!$F$5:$I$5,0))</f>
        <v>34.816326530612244</v>
      </c>
      <c r="J1411" s="277">
        <f t="shared" si="44"/>
        <v>994722.99061224493</v>
      </c>
      <c r="L1411" s="277">
        <f t="shared" si="45"/>
        <v>478.00239817983896</v>
      </c>
    </row>
    <row r="1412" spans="1:12" x14ac:dyDescent="0.25">
      <c r="A1412" s="274" t="s">
        <v>606</v>
      </c>
      <c r="B1412" s="274" t="s">
        <v>588</v>
      </c>
      <c r="C1412" s="274" t="s">
        <v>589</v>
      </c>
      <c r="D1412" s="274" t="s">
        <v>603</v>
      </c>
      <c r="E1412" s="274">
        <v>12</v>
      </c>
      <c r="F1412" s="274">
        <v>1959</v>
      </c>
      <c r="G1412" s="277">
        <v>347</v>
      </c>
      <c r="H1412" s="277">
        <v>4978.9000000000005</v>
      </c>
      <c r="I1412" s="277">
        <f>INDEX(HWI!$F$6:$I$131,MATCH(F1412,HWI!$A$6:$A$131,0),MATCH(D1412,HWI!$F$5:$I$5,0))</f>
        <v>33.450980392156865</v>
      </c>
      <c r="J1412" s="277">
        <f t="shared" si="44"/>
        <v>166549.08627450984</v>
      </c>
      <c r="L1412" s="277">
        <f t="shared" si="45"/>
        <v>479.96854834152691</v>
      </c>
    </row>
    <row r="1413" spans="1:12" x14ac:dyDescent="0.25">
      <c r="A1413" s="274" t="s">
        <v>606</v>
      </c>
      <c r="B1413" s="274" t="s">
        <v>588</v>
      </c>
      <c r="C1413" s="274" t="s">
        <v>589</v>
      </c>
      <c r="D1413" s="274" t="s">
        <v>603</v>
      </c>
      <c r="E1413" s="274">
        <v>12</v>
      </c>
      <c r="F1413" s="274">
        <v>1960</v>
      </c>
      <c r="G1413" s="277">
        <v>1013</v>
      </c>
      <c r="H1413" s="277">
        <v>14872.04</v>
      </c>
      <c r="I1413" s="277">
        <f>INDEX(HWI!$F$6:$I$131,MATCH(F1413,HWI!$A$6:$A$131,0),MATCH(D1413,HWI!$F$5:$I$5,0))</f>
        <v>32.188679245283019</v>
      </c>
      <c r="J1413" s="277">
        <f t="shared" si="44"/>
        <v>478711.32528301893</v>
      </c>
      <c r="L1413" s="277">
        <f t="shared" si="45"/>
        <v>472.56794203654385</v>
      </c>
    </row>
    <row r="1414" spans="1:12" x14ac:dyDescent="0.25">
      <c r="A1414" s="274" t="s">
        <v>606</v>
      </c>
      <c r="B1414" s="274" t="s">
        <v>588</v>
      </c>
      <c r="C1414" s="274" t="s">
        <v>589</v>
      </c>
      <c r="D1414" s="274" t="s">
        <v>603</v>
      </c>
      <c r="E1414" s="274">
        <v>12</v>
      </c>
      <c r="F1414" s="274">
        <v>1961</v>
      </c>
      <c r="G1414" s="277">
        <v>2755</v>
      </c>
      <c r="H1414" s="277">
        <v>41920.03</v>
      </c>
      <c r="I1414" s="277">
        <f>INDEX(HWI!$F$6:$I$131,MATCH(F1414,HWI!$A$6:$A$131,0),MATCH(D1414,HWI!$F$5:$I$5,0))</f>
        <v>31.018181818181819</v>
      </c>
      <c r="J1414" s="277">
        <f t="shared" si="44"/>
        <v>1300283.1123636365</v>
      </c>
      <c r="L1414" s="277">
        <f t="shared" si="45"/>
        <v>471.97209160204591</v>
      </c>
    </row>
    <row r="1415" spans="1:12" x14ac:dyDescent="0.25">
      <c r="A1415" s="274" t="s">
        <v>606</v>
      </c>
      <c r="B1415" s="274" t="s">
        <v>588</v>
      </c>
      <c r="C1415" s="274" t="s">
        <v>589</v>
      </c>
      <c r="D1415" s="274" t="s">
        <v>603</v>
      </c>
      <c r="E1415" s="274">
        <v>12</v>
      </c>
      <c r="F1415" s="274">
        <v>1962</v>
      </c>
      <c r="G1415" s="277">
        <v>3313</v>
      </c>
      <c r="H1415" s="277">
        <v>46115.13</v>
      </c>
      <c r="I1415" s="277">
        <f>INDEX(HWI!$F$6:$I$131,MATCH(F1415,HWI!$A$6:$A$131,0),MATCH(D1415,HWI!$F$5:$I$5,0))</f>
        <v>30.464285714285715</v>
      </c>
      <c r="J1415" s="277">
        <f t="shared" si="44"/>
        <v>1404864.4960714285</v>
      </c>
      <c r="L1415" s="277">
        <f t="shared" si="45"/>
        <v>424.04602960200077</v>
      </c>
    </row>
    <row r="1416" spans="1:12" x14ac:dyDescent="0.25">
      <c r="A1416" s="274" t="s">
        <v>606</v>
      </c>
      <c r="B1416" s="274" t="s">
        <v>588</v>
      </c>
      <c r="C1416" s="274" t="s">
        <v>589</v>
      </c>
      <c r="D1416" s="274" t="s">
        <v>603</v>
      </c>
      <c r="E1416" s="274">
        <v>12</v>
      </c>
      <c r="F1416" s="274">
        <v>1964</v>
      </c>
      <c r="G1416" s="277">
        <v>875</v>
      </c>
      <c r="H1416" s="277">
        <v>9967.3700000000008</v>
      </c>
      <c r="I1416" s="277">
        <f>INDEX(HWI!$F$6:$I$131,MATCH(F1416,HWI!$A$6:$A$131,0),MATCH(D1416,HWI!$F$5:$I$5,0))</f>
        <v>28.433333333333334</v>
      </c>
      <c r="J1416" s="277">
        <f t="shared" si="44"/>
        <v>283405.55366666667</v>
      </c>
      <c r="L1416" s="277">
        <f t="shared" si="45"/>
        <v>323.89206133333334</v>
      </c>
    </row>
    <row r="1417" spans="1:12" x14ac:dyDescent="0.25">
      <c r="A1417" s="274" t="s">
        <v>606</v>
      </c>
      <c r="B1417" s="274" t="s">
        <v>588</v>
      </c>
      <c r="C1417" s="274" t="s">
        <v>589</v>
      </c>
      <c r="D1417" s="274" t="s">
        <v>603</v>
      </c>
      <c r="E1417" s="274">
        <v>12</v>
      </c>
      <c r="F1417" s="274">
        <v>1965</v>
      </c>
      <c r="G1417" s="277">
        <v>1724</v>
      </c>
      <c r="H1417" s="277">
        <v>33047.040000000001</v>
      </c>
      <c r="I1417" s="277">
        <f>INDEX(HWI!$F$6:$I$131,MATCH(F1417,HWI!$A$6:$A$131,0),MATCH(D1417,HWI!$F$5:$I$5,0))</f>
        <v>27.516129032258064</v>
      </c>
      <c r="J1417" s="277">
        <f t="shared" si="44"/>
        <v>909326.61677419359</v>
      </c>
      <c r="L1417" s="277">
        <f t="shared" si="45"/>
        <v>527.45163385974104</v>
      </c>
    </row>
    <row r="1418" spans="1:12" x14ac:dyDescent="0.25">
      <c r="A1418" s="274" t="s">
        <v>606</v>
      </c>
      <c r="B1418" s="274" t="s">
        <v>588</v>
      </c>
      <c r="C1418" s="274" t="s">
        <v>589</v>
      </c>
      <c r="D1418" s="274" t="s">
        <v>603</v>
      </c>
      <c r="E1418" s="274">
        <v>12</v>
      </c>
      <c r="F1418" s="274">
        <v>1966</v>
      </c>
      <c r="G1418" s="277">
        <v>1983</v>
      </c>
      <c r="H1418" s="277">
        <v>34707.230000000003</v>
      </c>
      <c r="I1418" s="277">
        <f>INDEX(HWI!$F$6:$I$131,MATCH(F1418,HWI!$A$6:$A$131,0),MATCH(D1418,HWI!$F$5:$I$5,0))</f>
        <v>26.246153846153845</v>
      </c>
      <c r="J1418" s="277">
        <f t="shared" si="44"/>
        <v>910931.29815384618</v>
      </c>
      <c r="L1418" s="277">
        <f t="shared" si="45"/>
        <v>459.37029659800612</v>
      </c>
    </row>
    <row r="1419" spans="1:12" x14ac:dyDescent="0.25">
      <c r="A1419" s="274" t="s">
        <v>606</v>
      </c>
      <c r="B1419" s="274" t="s">
        <v>588</v>
      </c>
      <c r="C1419" s="274" t="s">
        <v>589</v>
      </c>
      <c r="D1419" s="274" t="s">
        <v>603</v>
      </c>
      <c r="E1419" s="274">
        <v>12</v>
      </c>
      <c r="F1419" s="274">
        <v>1967</v>
      </c>
      <c r="G1419" s="277">
        <v>236</v>
      </c>
      <c r="H1419" s="277">
        <v>4709.16</v>
      </c>
      <c r="I1419" s="277">
        <f>INDEX(HWI!$F$6:$I$131,MATCH(F1419,HWI!$A$6:$A$131,0),MATCH(D1419,HWI!$F$5:$I$5,0))</f>
        <v>25.088235294117649</v>
      </c>
      <c r="J1419" s="277">
        <f t="shared" si="44"/>
        <v>118144.51411764706</v>
      </c>
      <c r="L1419" s="277">
        <f t="shared" si="45"/>
        <v>500.6123479561316</v>
      </c>
    </row>
    <row r="1420" spans="1:12" x14ac:dyDescent="0.25">
      <c r="A1420" s="274" t="s">
        <v>606</v>
      </c>
      <c r="B1420" s="274" t="s">
        <v>588</v>
      </c>
      <c r="C1420" s="274" t="s">
        <v>589</v>
      </c>
      <c r="D1420" s="274" t="s">
        <v>603</v>
      </c>
      <c r="E1420" s="274">
        <v>12</v>
      </c>
      <c r="F1420" s="274">
        <v>1968</v>
      </c>
      <c r="G1420" s="277">
        <v>2738</v>
      </c>
      <c r="H1420" s="277">
        <v>66079.33</v>
      </c>
      <c r="I1420" s="277">
        <f>INDEX(HWI!$F$6:$I$131,MATCH(F1420,HWI!$A$6:$A$131,0),MATCH(D1420,HWI!$F$5:$I$5,0))</f>
        <v>24.028169014084508</v>
      </c>
      <c r="J1420" s="277">
        <f t="shared" si="44"/>
        <v>1587765.3095774648</v>
      </c>
      <c r="L1420" s="277">
        <f t="shared" si="45"/>
        <v>579.89967479089296</v>
      </c>
    </row>
    <row r="1421" spans="1:12" x14ac:dyDescent="0.25">
      <c r="A1421" s="274" t="s">
        <v>606</v>
      </c>
      <c r="B1421" s="274" t="s">
        <v>588</v>
      </c>
      <c r="C1421" s="274" t="s">
        <v>589</v>
      </c>
      <c r="D1421" s="274" t="s">
        <v>603</v>
      </c>
      <c r="E1421" s="274">
        <v>12</v>
      </c>
      <c r="F1421" s="274">
        <v>1969</v>
      </c>
      <c r="G1421" s="277">
        <v>334</v>
      </c>
      <c r="H1421" s="277">
        <v>3995.9100000000003</v>
      </c>
      <c r="I1421" s="277">
        <f>INDEX(HWI!$F$6:$I$131,MATCH(F1421,HWI!$A$6:$A$131,0),MATCH(D1421,HWI!$F$5:$I$5,0))</f>
        <v>22.44736842105263</v>
      </c>
      <c r="J1421" s="277">
        <f t="shared" si="44"/>
        <v>89697.663947368419</v>
      </c>
      <c r="L1421" s="277">
        <f t="shared" si="45"/>
        <v>268.55588008194138</v>
      </c>
    </row>
    <row r="1422" spans="1:12" x14ac:dyDescent="0.25">
      <c r="A1422" s="274" t="s">
        <v>606</v>
      </c>
      <c r="B1422" s="274" t="s">
        <v>588</v>
      </c>
      <c r="C1422" s="274" t="s">
        <v>589</v>
      </c>
      <c r="D1422" s="274" t="s">
        <v>603</v>
      </c>
      <c r="E1422" s="274">
        <v>12</v>
      </c>
      <c r="F1422" s="274">
        <v>1970</v>
      </c>
      <c r="G1422" s="277">
        <v>7101</v>
      </c>
      <c r="H1422" s="277">
        <v>63740.68</v>
      </c>
      <c r="I1422" s="277">
        <f>INDEX(HWI!$F$6:$I$131,MATCH(F1422,HWI!$A$6:$A$131,0),MATCH(D1422,HWI!$F$5:$I$5,0))</f>
        <v>21.594936708860761</v>
      </c>
      <c r="J1422" s="277">
        <f t="shared" si="44"/>
        <v>1376475.950379747</v>
      </c>
      <c r="L1422" s="277">
        <f t="shared" si="45"/>
        <v>193.84255039849978</v>
      </c>
    </row>
    <row r="1423" spans="1:12" x14ac:dyDescent="0.25">
      <c r="A1423" s="274" t="s">
        <v>606</v>
      </c>
      <c r="B1423" s="274" t="s">
        <v>588</v>
      </c>
      <c r="C1423" s="274" t="s">
        <v>589</v>
      </c>
      <c r="D1423" s="274" t="s">
        <v>603</v>
      </c>
      <c r="E1423" s="274">
        <v>12</v>
      </c>
      <c r="F1423" s="274">
        <v>1971</v>
      </c>
      <c r="G1423" s="277">
        <v>3858</v>
      </c>
      <c r="H1423" s="277">
        <v>61394.380000000005</v>
      </c>
      <c r="I1423" s="277">
        <f>INDEX(HWI!$F$6:$I$131,MATCH(F1423,HWI!$A$6:$A$131,0),MATCH(D1423,HWI!$F$5:$I$5,0))</f>
        <v>19.386363636363637</v>
      </c>
      <c r="J1423" s="277">
        <f t="shared" si="44"/>
        <v>1190213.7759090911</v>
      </c>
      <c r="L1423" s="277">
        <f t="shared" si="45"/>
        <v>308.5053851501014</v>
      </c>
    </row>
    <row r="1424" spans="1:12" x14ac:dyDescent="0.25">
      <c r="A1424" s="274" t="s">
        <v>606</v>
      </c>
      <c r="B1424" s="274" t="s">
        <v>588</v>
      </c>
      <c r="C1424" s="274" t="s">
        <v>589</v>
      </c>
      <c r="D1424" s="274" t="s">
        <v>603</v>
      </c>
      <c r="E1424" s="274">
        <v>12</v>
      </c>
      <c r="F1424" s="274">
        <v>1972</v>
      </c>
      <c r="G1424" s="277">
        <v>2250</v>
      </c>
      <c r="H1424" s="277">
        <v>44652.87</v>
      </c>
      <c r="I1424" s="277">
        <f>INDEX(HWI!$F$6:$I$131,MATCH(F1424,HWI!$A$6:$A$131,0),MATCH(D1424,HWI!$F$5:$I$5,0))</f>
        <v>17.587628865979383</v>
      </c>
      <c r="J1424" s="277">
        <f t="shared" si="44"/>
        <v>785338.10536082485</v>
      </c>
      <c r="L1424" s="277">
        <f t="shared" si="45"/>
        <v>349.0391579381444</v>
      </c>
    </row>
    <row r="1425" spans="1:12" x14ac:dyDescent="0.25">
      <c r="A1425" s="274" t="s">
        <v>606</v>
      </c>
      <c r="B1425" s="274" t="s">
        <v>588</v>
      </c>
      <c r="C1425" s="274" t="s">
        <v>589</v>
      </c>
      <c r="D1425" s="274" t="s">
        <v>603</v>
      </c>
      <c r="E1425" s="274">
        <v>12</v>
      </c>
      <c r="F1425" s="274">
        <v>1973</v>
      </c>
      <c r="G1425" s="277">
        <v>188</v>
      </c>
      <c r="H1425" s="277">
        <v>4099.87</v>
      </c>
      <c r="I1425" s="277">
        <f>INDEX(HWI!$F$6:$I$131,MATCH(F1425,HWI!$A$6:$A$131,0),MATCH(D1425,HWI!$F$5:$I$5,0))</f>
        <v>17.059999999999999</v>
      </c>
      <c r="J1425" s="277">
        <f t="shared" si="44"/>
        <v>69943.782199999987</v>
      </c>
      <c r="L1425" s="277">
        <f t="shared" si="45"/>
        <v>372.041394680851</v>
      </c>
    </row>
    <row r="1426" spans="1:12" x14ac:dyDescent="0.25">
      <c r="A1426" s="274" t="s">
        <v>606</v>
      </c>
      <c r="B1426" s="274" t="s">
        <v>588</v>
      </c>
      <c r="C1426" s="274" t="s">
        <v>589</v>
      </c>
      <c r="D1426" s="274" t="s">
        <v>603</v>
      </c>
      <c r="E1426" s="274">
        <v>12</v>
      </c>
      <c r="F1426" s="274">
        <v>1974</v>
      </c>
      <c r="G1426" s="277">
        <v>6402</v>
      </c>
      <c r="H1426" s="277">
        <v>130594.34</v>
      </c>
      <c r="I1426" s="277">
        <f>INDEX(HWI!$F$6:$I$131,MATCH(F1426,HWI!$A$6:$A$131,0),MATCH(D1426,HWI!$F$5:$I$5,0))</f>
        <v>14.964912280701755</v>
      </c>
      <c r="J1426" s="277">
        <f t="shared" si="44"/>
        <v>1954332.8424561403</v>
      </c>
      <c r="L1426" s="277">
        <f t="shared" si="45"/>
        <v>305.26911003688542</v>
      </c>
    </row>
    <row r="1427" spans="1:12" x14ac:dyDescent="0.25">
      <c r="A1427" s="274" t="s">
        <v>606</v>
      </c>
      <c r="B1427" s="274" t="s">
        <v>588</v>
      </c>
      <c r="C1427" s="274" t="s">
        <v>589</v>
      </c>
      <c r="D1427" s="274" t="s">
        <v>603</v>
      </c>
      <c r="E1427" s="274">
        <v>12</v>
      </c>
      <c r="F1427" s="274">
        <v>1975</v>
      </c>
      <c r="G1427" s="277">
        <v>3244</v>
      </c>
      <c r="H1427" s="277">
        <v>107483.15000000001</v>
      </c>
      <c r="I1427" s="277">
        <f>INDEX(HWI!$F$6:$I$131,MATCH(F1427,HWI!$A$6:$A$131,0),MATCH(D1427,HWI!$F$5:$I$5,0))</f>
        <v>13.53968253968254</v>
      </c>
      <c r="J1427" s="277">
        <f t="shared" si="44"/>
        <v>1455287.7293650794</v>
      </c>
      <c r="L1427" s="277">
        <f t="shared" si="45"/>
        <v>448.60904111130685</v>
      </c>
    </row>
    <row r="1428" spans="1:12" x14ac:dyDescent="0.25">
      <c r="A1428" s="274" t="s">
        <v>606</v>
      </c>
      <c r="B1428" s="274" t="s">
        <v>588</v>
      </c>
      <c r="C1428" s="274" t="s">
        <v>589</v>
      </c>
      <c r="D1428" s="274" t="s">
        <v>603</v>
      </c>
      <c r="E1428" s="274">
        <v>12</v>
      </c>
      <c r="F1428" s="274">
        <v>1976</v>
      </c>
      <c r="G1428" s="277">
        <v>748</v>
      </c>
      <c r="H1428" s="277">
        <v>12532.460000000001</v>
      </c>
      <c r="I1428" s="277">
        <f>INDEX(HWI!$F$6:$I$131,MATCH(F1428,HWI!$A$6:$A$131,0),MATCH(D1428,HWI!$F$5:$I$5,0))</f>
        <v>12.544117647058824</v>
      </c>
      <c r="J1428" s="277">
        <f t="shared" si="44"/>
        <v>157208.65264705886</v>
      </c>
      <c r="L1428" s="277">
        <f t="shared" si="45"/>
        <v>210.17199551745836</v>
      </c>
    </row>
    <row r="1429" spans="1:12" x14ac:dyDescent="0.25">
      <c r="A1429" s="274" t="s">
        <v>606</v>
      </c>
      <c r="B1429" s="274" t="s">
        <v>588</v>
      </c>
      <c r="C1429" s="274" t="s">
        <v>589</v>
      </c>
      <c r="D1429" s="274" t="s">
        <v>603</v>
      </c>
      <c r="E1429" s="274">
        <v>12</v>
      </c>
      <c r="F1429" s="274">
        <v>1977</v>
      </c>
      <c r="G1429" s="277">
        <v>3229</v>
      </c>
      <c r="H1429" s="277">
        <v>87536.22</v>
      </c>
      <c r="I1429" s="277">
        <f>INDEX(HWI!$F$6:$I$131,MATCH(F1429,HWI!$A$6:$A$131,0),MATCH(D1429,HWI!$F$5:$I$5,0))</f>
        <v>11.605442176870747</v>
      </c>
      <c r="J1429" s="277">
        <f t="shared" si="44"/>
        <v>1015896.5395918366</v>
      </c>
      <c r="L1429" s="277">
        <f t="shared" si="45"/>
        <v>314.61645698105809</v>
      </c>
    </row>
    <row r="1430" spans="1:12" x14ac:dyDescent="0.25">
      <c r="A1430" s="274" t="s">
        <v>606</v>
      </c>
      <c r="B1430" s="274" t="s">
        <v>588</v>
      </c>
      <c r="C1430" s="274" t="s">
        <v>589</v>
      </c>
      <c r="D1430" s="274" t="s">
        <v>603</v>
      </c>
      <c r="E1430" s="274">
        <v>12</v>
      </c>
      <c r="F1430" s="274">
        <v>1978</v>
      </c>
      <c r="G1430" s="277">
        <v>4395</v>
      </c>
      <c r="H1430" s="277">
        <v>55522.14</v>
      </c>
      <c r="I1430" s="277">
        <f>INDEX(HWI!$F$6:$I$131,MATCH(F1430,HWI!$A$6:$A$131,0),MATCH(D1430,HWI!$F$5:$I$5,0))</f>
        <v>10.6625</v>
      </c>
      <c r="J1430" s="277">
        <f t="shared" si="44"/>
        <v>592004.81774999993</v>
      </c>
      <c r="L1430" s="277">
        <f t="shared" si="45"/>
        <v>134.69961723549486</v>
      </c>
    </row>
    <row r="1431" spans="1:12" x14ac:dyDescent="0.25">
      <c r="A1431" s="274" t="s">
        <v>606</v>
      </c>
      <c r="B1431" s="274" t="s">
        <v>588</v>
      </c>
      <c r="C1431" s="274" t="s">
        <v>589</v>
      </c>
      <c r="D1431" s="274" t="s">
        <v>603</v>
      </c>
      <c r="E1431" s="274">
        <v>12</v>
      </c>
      <c r="F1431" s="274">
        <v>1979</v>
      </c>
      <c r="G1431" s="277">
        <v>721</v>
      </c>
      <c r="H1431" s="277">
        <v>12438.65</v>
      </c>
      <c r="I1431" s="277">
        <f>INDEX(HWI!$F$6:$I$131,MATCH(F1431,HWI!$A$6:$A$131,0),MATCH(D1431,HWI!$F$5:$I$5,0))</f>
        <v>9.8612716763005785</v>
      </c>
      <c r="J1431" s="277">
        <f t="shared" si="44"/>
        <v>122660.90693641618</v>
      </c>
      <c r="L1431" s="277">
        <f t="shared" si="45"/>
        <v>170.1260845165273</v>
      </c>
    </row>
    <row r="1432" spans="1:12" x14ac:dyDescent="0.25">
      <c r="A1432" s="274" t="s">
        <v>606</v>
      </c>
      <c r="B1432" s="274" t="s">
        <v>588</v>
      </c>
      <c r="C1432" s="274" t="s">
        <v>589</v>
      </c>
      <c r="D1432" s="274" t="s">
        <v>603</v>
      </c>
      <c r="E1432" s="274">
        <v>12</v>
      </c>
      <c r="F1432" s="274">
        <v>1980</v>
      </c>
      <c r="G1432" s="277">
        <v>4893</v>
      </c>
      <c r="H1432" s="277">
        <v>220929.22</v>
      </c>
      <c r="I1432" s="277">
        <f>INDEX(HWI!$F$6:$I$131,MATCH(F1432,HWI!$A$6:$A$131,0),MATCH(D1432,HWI!$F$5:$I$5,0))</f>
        <v>9.172043010752688</v>
      </c>
      <c r="J1432" s="277">
        <f t="shared" si="44"/>
        <v>2026372.3081720429</v>
      </c>
      <c r="L1432" s="277">
        <f t="shared" si="45"/>
        <v>414.13699329083238</v>
      </c>
    </row>
    <row r="1433" spans="1:12" x14ac:dyDescent="0.25">
      <c r="A1433" s="274" t="s">
        <v>606</v>
      </c>
      <c r="B1433" s="274" t="s">
        <v>588</v>
      </c>
      <c r="C1433" s="274" t="s">
        <v>589</v>
      </c>
      <c r="D1433" s="274" t="s">
        <v>603</v>
      </c>
      <c r="E1433" s="274">
        <v>12</v>
      </c>
      <c r="F1433" s="274">
        <v>1981</v>
      </c>
      <c r="G1433" s="277">
        <v>9631</v>
      </c>
      <c r="H1433" s="277">
        <v>771585.53</v>
      </c>
      <c r="I1433" s="277">
        <f>INDEX(HWI!$F$6:$I$131,MATCH(F1433,HWI!$A$6:$A$131,0),MATCH(D1433,HWI!$F$5:$I$5,0))</f>
        <v>8.3219512195121954</v>
      </c>
      <c r="J1433" s="277">
        <f t="shared" si="44"/>
        <v>6421097.1423414638</v>
      </c>
      <c r="L1433" s="277">
        <f t="shared" si="45"/>
        <v>666.71136354910846</v>
      </c>
    </row>
    <row r="1434" spans="1:12" x14ac:dyDescent="0.25">
      <c r="A1434" s="274" t="s">
        <v>606</v>
      </c>
      <c r="B1434" s="274" t="s">
        <v>588</v>
      </c>
      <c r="C1434" s="274" t="s">
        <v>589</v>
      </c>
      <c r="D1434" s="274" t="s">
        <v>603</v>
      </c>
      <c r="E1434" s="274">
        <v>12</v>
      </c>
      <c r="F1434" s="274">
        <v>1982</v>
      </c>
      <c r="G1434" s="277">
        <v>5942</v>
      </c>
      <c r="H1434" s="277">
        <v>292266.53999999998</v>
      </c>
      <c r="I1434" s="277">
        <f>INDEX(HWI!$F$6:$I$131,MATCH(F1434,HWI!$A$6:$A$131,0),MATCH(D1434,HWI!$F$5:$I$5,0))</f>
        <v>7.6502242152466371</v>
      </c>
      <c r="J1434" s="277">
        <f t="shared" si="44"/>
        <v>2235904.5616143495</v>
      </c>
      <c r="L1434" s="277">
        <f t="shared" si="45"/>
        <v>376.28821299467342</v>
      </c>
    </row>
    <row r="1435" spans="1:12" x14ac:dyDescent="0.25">
      <c r="A1435" s="274" t="s">
        <v>606</v>
      </c>
      <c r="B1435" s="274" t="s">
        <v>588</v>
      </c>
      <c r="C1435" s="274" t="s">
        <v>589</v>
      </c>
      <c r="D1435" s="274" t="s">
        <v>603</v>
      </c>
      <c r="E1435" s="274">
        <v>12</v>
      </c>
      <c r="F1435" s="274">
        <v>1983</v>
      </c>
      <c r="G1435" s="277">
        <v>3184</v>
      </c>
      <c r="H1435" s="277">
        <v>161540.93</v>
      </c>
      <c r="I1435" s="277">
        <f>INDEX(HWI!$F$6:$I$131,MATCH(F1435,HWI!$A$6:$A$131,0),MATCH(D1435,HWI!$F$5:$I$5,0))</f>
        <v>7.3534482758620694</v>
      </c>
      <c r="J1435" s="277">
        <f t="shared" si="44"/>
        <v>1187882.8731896551</v>
      </c>
      <c r="L1435" s="277">
        <f t="shared" si="45"/>
        <v>373.07879183092183</v>
      </c>
    </row>
    <row r="1436" spans="1:12" x14ac:dyDescent="0.25">
      <c r="A1436" s="274" t="s">
        <v>606</v>
      </c>
      <c r="B1436" s="274" t="s">
        <v>588</v>
      </c>
      <c r="C1436" s="274" t="s">
        <v>589</v>
      </c>
      <c r="D1436" s="274" t="s">
        <v>603</v>
      </c>
      <c r="E1436" s="274">
        <v>12</v>
      </c>
      <c r="F1436" s="274">
        <v>1984</v>
      </c>
      <c r="G1436" s="277">
        <v>6578</v>
      </c>
      <c r="H1436" s="277">
        <v>208809.87</v>
      </c>
      <c r="I1436" s="277">
        <f>INDEX(HWI!$F$6:$I$131,MATCH(F1436,HWI!$A$6:$A$131,0),MATCH(D1436,HWI!$F$5:$I$5,0))</f>
        <v>7.0205761316872426</v>
      </c>
      <c r="J1436" s="277">
        <f t="shared" si="44"/>
        <v>1465965.589382716</v>
      </c>
      <c r="L1436" s="277">
        <f t="shared" si="45"/>
        <v>222.85886126219458</v>
      </c>
    </row>
    <row r="1437" spans="1:12" x14ac:dyDescent="0.25">
      <c r="A1437" s="274" t="s">
        <v>606</v>
      </c>
      <c r="B1437" s="274" t="s">
        <v>588</v>
      </c>
      <c r="C1437" s="274" t="s">
        <v>589</v>
      </c>
      <c r="D1437" s="274" t="s">
        <v>603</v>
      </c>
      <c r="E1437" s="274">
        <v>12</v>
      </c>
      <c r="F1437" s="274">
        <v>1985</v>
      </c>
      <c r="G1437" s="277">
        <v>2514</v>
      </c>
      <c r="H1437" s="277">
        <v>152402.39000000001</v>
      </c>
      <c r="I1437" s="277">
        <f>INDEX(HWI!$F$6:$I$131,MATCH(F1437,HWI!$A$6:$A$131,0),MATCH(D1437,HWI!$F$5:$I$5,0))</f>
        <v>6.9918032786885247</v>
      </c>
      <c r="J1437" s="277">
        <f t="shared" si="44"/>
        <v>1065567.5300819674</v>
      </c>
      <c r="L1437" s="277">
        <f t="shared" si="45"/>
        <v>423.85343280905624</v>
      </c>
    </row>
    <row r="1438" spans="1:12" x14ac:dyDescent="0.25">
      <c r="A1438" s="274" t="s">
        <v>606</v>
      </c>
      <c r="B1438" s="274" t="s">
        <v>588</v>
      </c>
      <c r="C1438" s="274" t="s">
        <v>589</v>
      </c>
      <c r="D1438" s="274" t="s">
        <v>603</v>
      </c>
      <c r="E1438" s="274">
        <v>12</v>
      </c>
      <c r="F1438" s="274">
        <v>1986</v>
      </c>
      <c r="G1438" s="277">
        <v>4483</v>
      </c>
      <c r="H1438" s="277">
        <v>190122.17</v>
      </c>
      <c r="I1438" s="277">
        <f>INDEX(HWI!$F$6:$I$131,MATCH(F1438,HWI!$A$6:$A$131,0),MATCH(D1438,HWI!$F$5:$I$5,0))</f>
        <v>7.1680672268907566</v>
      </c>
      <c r="J1438" s="277">
        <f t="shared" si="44"/>
        <v>1362808.495882353</v>
      </c>
      <c r="L1438" s="277">
        <f t="shared" si="45"/>
        <v>303.99475705606807</v>
      </c>
    </row>
    <row r="1439" spans="1:12" x14ac:dyDescent="0.25">
      <c r="A1439" s="274" t="s">
        <v>606</v>
      </c>
      <c r="B1439" s="274" t="s">
        <v>588</v>
      </c>
      <c r="C1439" s="274" t="s">
        <v>589</v>
      </c>
      <c r="D1439" s="274" t="s">
        <v>603</v>
      </c>
      <c r="E1439" s="274">
        <v>12</v>
      </c>
      <c r="F1439" s="274">
        <v>1987</v>
      </c>
      <c r="G1439" s="277">
        <v>5723</v>
      </c>
      <c r="H1439" s="277">
        <v>359542.15</v>
      </c>
      <c r="I1439" s="277">
        <f>INDEX(HWI!$F$6:$I$131,MATCH(F1439,HWI!$A$6:$A$131,0),MATCH(D1439,HWI!$F$5:$I$5,0))</f>
        <v>6.963265306122449</v>
      </c>
      <c r="J1439" s="277">
        <f t="shared" si="44"/>
        <v>2503587.3791836738</v>
      </c>
      <c r="L1439" s="277">
        <f t="shared" si="45"/>
        <v>437.46066384477962</v>
      </c>
    </row>
    <row r="1440" spans="1:12" x14ac:dyDescent="0.25">
      <c r="A1440" s="274" t="s">
        <v>606</v>
      </c>
      <c r="B1440" s="274" t="s">
        <v>588</v>
      </c>
      <c r="C1440" s="274" t="s">
        <v>589</v>
      </c>
      <c r="D1440" s="274" t="s">
        <v>603</v>
      </c>
      <c r="E1440" s="274">
        <v>12</v>
      </c>
      <c r="F1440" s="274">
        <v>1988</v>
      </c>
      <c r="G1440" s="277">
        <v>243</v>
      </c>
      <c r="H1440" s="277">
        <v>8730.39</v>
      </c>
      <c r="I1440" s="277">
        <f>INDEX(HWI!$F$6:$I$131,MATCH(F1440,HWI!$A$6:$A$131,0),MATCH(D1440,HWI!$F$5:$I$5,0))</f>
        <v>6.4316682375117811</v>
      </c>
      <c r="J1440" s="277">
        <f t="shared" si="44"/>
        <v>56150.972064090478</v>
      </c>
      <c r="L1440" s="277">
        <f t="shared" si="45"/>
        <v>231.07395911148345</v>
      </c>
    </row>
    <row r="1441" spans="1:12" x14ac:dyDescent="0.25">
      <c r="A1441" s="274" t="s">
        <v>606</v>
      </c>
      <c r="B1441" s="274" t="s">
        <v>588</v>
      </c>
      <c r="C1441" s="274" t="s">
        <v>589</v>
      </c>
      <c r="D1441" s="274" t="s">
        <v>603</v>
      </c>
      <c r="E1441" s="274">
        <v>12</v>
      </c>
      <c r="F1441" s="274">
        <v>1990</v>
      </c>
      <c r="G1441" s="277">
        <v>1654</v>
      </c>
      <c r="H1441" s="277">
        <v>102820.52</v>
      </c>
      <c r="I1441" s="277">
        <f>INDEX(HWI!$F$6:$I$131,MATCH(F1441,HWI!$A$6:$A$131,0),MATCH(D1441,HWI!$F$5:$I$5,0))</f>
        <v>5.8827586206896552</v>
      </c>
      <c r="J1441" s="277">
        <f t="shared" si="44"/>
        <v>604868.30041379307</v>
      </c>
      <c r="L1441" s="277">
        <f t="shared" si="45"/>
        <v>365.70030254763788</v>
      </c>
    </row>
    <row r="1442" spans="1:12" x14ac:dyDescent="0.25">
      <c r="A1442" s="274" t="s">
        <v>606</v>
      </c>
      <c r="B1442" s="274" t="s">
        <v>588</v>
      </c>
      <c r="C1442" s="274" t="s">
        <v>589</v>
      </c>
      <c r="D1442" s="274" t="s">
        <v>603</v>
      </c>
      <c r="E1442" s="274">
        <v>12</v>
      </c>
      <c r="F1442" s="274">
        <v>1991</v>
      </c>
      <c r="G1442" s="277">
        <v>492</v>
      </c>
      <c r="H1442" s="277">
        <v>19426.57</v>
      </c>
      <c r="I1442" s="277">
        <f>INDEX(HWI!$F$6:$I$131,MATCH(F1442,HWI!$A$6:$A$131,0),MATCH(D1442,HWI!$F$5:$I$5,0))</f>
        <v>5.7009189640768589</v>
      </c>
      <c r="J1442" s="277">
        <f t="shared" si="44"/>
        <v>110749.30131996659</v>
      </c>
      <c r="L1442" s="277">
        <f t="shared" si="45"/>
        <v>225.10020593489145</v>
      </c>
    </row>
    <row r="1443" spans="1:12" x14ac:dyDescent="0.25">
      <c r="A1443" s="274" t="s">
        <v>606</v>
      </c>
      <c r="B1443" s="274" t="s">
        <v>588</v>
      </c>
      <c r="C1443" s="274" t="s">
        <v>589</v>
      </c>
      <c r="D1443" s="274" t="s">
        <v>603</v>
      </c>
      <c r="E1443" s="274">
        <v>12</v>
      </c>
      <c r="F1443" s="274">
        <v>1992</v>
      </c>
      <c r="G1443" s="277">
        <v>1033</v>
      </c>
      <c r="H1443" s="277">
        <v>209436.87</v>
      </c>
      <c r="I1443" s="277">
        <f>INDEX(HWI!$F$6:$I$131,MATCH(F1443,HWI!$A$6:$A$131,0),MATCH(D1443,HWI!$F$5:$I$5,0))</f>
        <v>5.5479674796747966</v>
      </c>
      <c r="J1443" s="277">
        <f t="shared" si="44"/>
        <v>1161948.943804878</v>
      </c>
      <c r="L1443" s="277">
        <f t="shared" si="45"/>
        <v>1124.8295680589333</v>
      </c>
    </row>
    <row r="1444" spans="1:12" x14ac:dyDescent="0.25">
      <c r="A1444" s="274" t="s">
        <v>606</v>
      </c>
      <c r="B1444" s="274" t="s">
        <v>588</v>
      </c>
      <c r="C1444" s="274" t="s">
        <v>589</v>
      </c>
      <c r="D1444" s="274" t="s">
        <v>603</v>
      </c>
      <c r="E1444" s="274">
        <v>12</v>
      </c>
      <c r="F1444" s="274">
        <v>1993</v>
      </c>
      <c r="G1444" s="277">
        <v>1145</v>
      </c>
      <c r="H1444" s="277">
        <v>108669.89</v>
      </c>
      <c r="I1444" s="277">
        <f>INDEX(HWI!$F$6:$I$131,MATCH(F1444,HWI!$A$6:$A$131,0),MATCH(D1444,HWI!$F$5:$I$5,0))</f>
        <v>5.3774625689519304</v>
      </c>
      <c r="J1444" s="277">
        <f t="shared" si="44"/>
        <v>584368.26584712369</v>
      </c>
      <c r="L1444" s="277">
        <f t="shared" si="45"/>
        <v>510.36529768307747</v>
      </c>
    </row>
    <row r="1445" spans="1:12" x14ac:dyDescent="0.25">
      <c r="A1445" s="274" t="s">
        <v>606</v>
      </c>
      <c r="B1445" s="274" t="s">
        <v>588</v>
      </c>
      <c r="C1445" s="274" t="s">
        <v>589</v>
      </c>
      <c r="D1445" s="274" t="s">
        <v>603</v>
      </c>
      <c r="E1445" s="274">
        <v>12</v>
      </c>
      <c r="F1445" s="274">
        <v>1994</v>
      </c>
      <c r="G1445" s="277">
        <v>1865</v>
      </c>
      <c r="H1445" s="277">
        <v>92503.28</v>
      </c>
      <c r="I1445" s="277">
        <f>INDEX(HWI!$F$6:$I$131,MATCH(F1445,HWI!$A$6:$A$131,0),MATCH(D1445,HWI!$F$5:$I$5,0))</f>
        <v>5.0623145400593472</v>
      </c>
      <c r="J1445" s="277">
        <f t="shared" si="44"/>
        <v>468280.69934718101</v>
      </c>
      <c r="L1445" s="277">
        <f t="shared" si="45"/>
        <v>251.08884683494961</v>
      </c>
    </row>
    <row r="1446" spans="1:12" x14ac:dyDescent="0.25">
      <c r="A1446" s="274" t="s">
        <v>606</v>
      </c>
      <c r="B1446" s="274" t="s">
        <v>588</v>
      </c>
      <c r="C1446" s="274" t="s">
        <v>589</v>
      </c>
      <c r="D1446" s="274" t="s">
        <v>603</v>
      </c>
      <c r="E1446" s="274">
        <v>12</v>
      </c>
      <c r="F1446" s="274">
        <v>1995</v>
      </c>
      <c r="G1446" s="277">
        <v>1506</v>
      </c>
      <c r="H1446" s="277">
        <v>82032.58</v>
      </c>
      <c r="I1446" s="277">
        <f>INDEX(HWI!$F$6:$I$131,MATCH(F1446,HWI!$A$6:$A$131,0),MATCH(D1446,HWI!$F$5:$I$5,0))</f>
        <v>4.9342010122921183</v>
      </c>
      <c r="J1446" s="277">
        <f t="shared" si="44"/>
        <v>404765.23927693418</v>
      </c>
      <c r="L1446" s="277">
        <f t="shared" si="45"/>
        <v>268.76841917459109</v>
      </c>
    </row>
    <row r="1447" spans="1:12" x14ac:dyDescent="0.25">
      <c r="A1447" s="274" t="s">
        <v>606</v>
      </c>
      <c r="B1447" s="274" t="s">
        <v>588</v>
      </c>
      <c r="C1447" s="274" t="s">
        <v>589</v>
      </c>
      <c r="D1447" s="274" t="s">
        <v>603</v>
      </c>
      <c r="E1447" s="274">
        <v>12</v>
      </c>
      <c r="F1447" s="274">
        <v>1996</v>
      </c>
      <c r="G1447" s="277">
        <v>252</v>
      </c>
      <c r="H1447" s="277">
        <v>25359.77</v>
      </c>
      <c r="I1447" s="277">
        <f>INDEX(HWI!$F$6:$I$131,MATCH(F1447,HWI!$A$6:$A$131,0),MATCH(D1447,HWI!$F$5:$I$5,0))</f>
        <v>4.8847530422333572</v>
      </c>
      <c r="J1447" s="277">
        <f t="shared" si="44"/>
        <v>123876.21365783822</v>
      </c>
      <c r="L1447" s="277">
        <f t="shared" si="45"/>
        <v>491.57227641999293</v>
      </c>
    </row>
    <row r="1448" spans="1:12" x14ac:dyDescent="0.25">
      <c r="A1448" s="274" t="s">
        <v>606</v>
      </c>
      <c r="B1448" s="274" t="s">
        <v>588</v>
      </c>
      <c r="C1448" s="274" t="s">
        <v>589</v>
      </c>
      <c r="D1448" s="274" t="s">
        <v>603</v>
      </c>
      <c r="E1448" s="274">
        <v>12</v>
      </c>
      <c r="F1448" s="274">
        <v>1997</v>
      </c>
      <c r="G1448" s="277">
        <v>53</v>
      </c>
      <c r="H1448" s="277">
        <v>2173.6799999999998</v>
      </c>
      <c r="I1448" s="277">
        <f>INDEX(HWI!$F$6:$I$131,MATCH(F1448,HWI!$A$6:$A$131,0),MATCH(D1448,HWI!$F$5:$I$5,0))</f>
        <v>4.7454798331015295</v>
      </c>
      <c r="J1448" s="277">
        <f t="shared" si="44"/>
        <v>10315.154603616133</v>
      </c>
      <c r="L1448" s="277">
        <f t="shared" si="45"/>
        <v>194.62555855879495</v>
      </c>
    </row>
    <row r="1449" spans="1:12" x14ac:dyDescent="0.25">
      <c r="A1449" s="274" t="s">
        <v>606</v>
      </c>
      <c r="B1449" s="274" t="s">
        <v>588</v>
      </c>
      <c r="C1449" s="274" t="s">
        <v>589</v>
      </c>
      <c r="D1449" s="274" t="s">
        <v>603</v>
      </c>
      <c r="E1449" s="274">
        <v>12</v>
      </c>
      <c r="F1449" s="274">
        <v>1998</v>
      </c>
      <c r="G1449" s="277">
        <v>224</v>
      </c>
      <c r="H1449" s="277">
        <v>9479.61</v>
      </c>
      <c r="I1449" s="277">
        <f>INDEX(HWI!$F$6:$I$131,MATCH(F1449,HWI!$A$6:$A$131,0),MATCH(D1449,HWI!$F$5:$I$5,0))</f>
        <v>4.6580204778156995</v>
      </c>
      <c r="J1449" s="277">
        <f t="shared" si="44"/>
        <v>44156.217501706487</v>
      </c>
      <c r="L1449" s="277">
        <f t="shared" si="45"/>
        <v>197.1259709897611</v>
      </c>
    </row>
    <row r="1450" spans="1:12" x14ac:dyDescent="0.25">
      <c r="A1450" s="274" t="s">
        <v>606</v>
      </c>
      <c r="B1450" s="274" t="s">
        <v>588</v>
      </c>
      <c r="C1450" s="274" t="s">
        <v>589</v>
      </c>
      <c r="D1450" s="274" t="s">
        <v>603</v>
      </c>
      <c r="E1450" s="274">
        <v>12</v>
      </c>
      <c r="F1450" s="274">
        <v>1999</v>
      </c>
      <c r="G1450" s="277">
        <v>42</v>
      </c>
      <c r="H1450" s="277">
        <v>2451.5100000000002</v>
      </c>
      <c r="I1450" s="277">
        <f>INDEX(HWI!$F$6:$I$131,MATCH(F1450,HWI!$A$6:$A$131,0),MATCH(D1450,HWI!$F$5:$I$5,0))</f>
        <v>4.5251989389920428</v>
      </c>
      <c r="J1450" s="277">
        <f t="shared" si="44"/>
        <v>11093.570450928384</v>
      </c>
      <c r="L1450" s="277">
        <f t="shared" si="45"/>
        <v>264.13262978400917</v>
      </c>
    </row>
    <row r="1451" spans="1:12" x14ac:dyDescent="0.25">
      <c r="A1451" s="274" t="s">
        <v>606</v>
      </c>
      <c r="B1451" s="274" t="s">
        <v>588</v>
      </c>
      <c r="C1451" s="274" t="s">
        <v>589</v>
      </c>
      <c r="D1451" s="274" t="s">
        <v>603</v>
      </c>
      <c r="E1451" s="274">
        <v>12</v>
      </c>
      <c r="F1451" s="274">
        <v>2001</v>
      </c>
      <c r="G1451" s="277">
        <v>29</v>
      </c>
      <c r="H1451" s="277">
        <v>1207.4100000000001</v>
      </c>
      <c r="I1451" s="277">
        <f>INDEX(HWI!$F$6:$I$131,MATCH(F1451,HWI!$A$6:$A$131,0),MATCH(D1451,HWI!$F$5:$I$5,0))</f>
        <v>4.217552533992583</v>
      </c>
      <c r="J1451" s="277">
        <f t="shared" si="44"/>
        <v>5092.3151050679853</v>
      </c>
      <c r="L1451" s="277">
        <f t="shared" si="45"/>
        <v>175.59707258855121</v>
      </c>
    </row>
    <row r="1452" spans="1:12" x14ac:dyDescent="0.25">
      <c r="A1452" s="274" t="s">
        <v>606</v>
      </c>
      <c r="B1452" s="274" t="s">
        <v>588</v>
      </c>
      <c r="C1452" s="274" t="s">
        <v>589</v>
      </c>
      <c r="D1452" s="274" t="s">
        <v>603</v>
      </c>
      <c r="E1452" s="274">
        <v>12</v>
      </c>
      <c r="F1452" s="274">
        <v>2002</v>
      </c>
      <c r="G1452" s="277">
        <v>519</v>
      </c>
      <c r="H1452" s="277">
        <v>18714.07</v>
      </c>
      <c r="I1452" s="277">
        <f>INDEX(HWI!$F$6:$I$131,MATCH(F1452,HWI!$A$6:$A$131,0),MATCH(D1452,HWI!$F$5:$I$5,0))</f>
        <v>4.1508515815085154</v>
      </c>
      <c r="J1452" s="277">
        <f t="shared" si="44"/>
        <v>77679.327055961068</v>
      </c>
      <c r="L1452" s="277">
        <f t="shared" si="45"/>
        <v>149.67115039684214</v>
      </c>
    </row>
    <row r="1453" spans="1:12" x14ac:dyDescent="0.25">
      <c r="A1453" s="274" t="s">
        <v>606</v>
      </c>
      <c r="B1453" s="274" t="s">
        <v>588</v>
      </c>
      <c r="C1453" s="274" t="s">
        <v>589</v>
      </c>
      <c r="D1453" s="274" t="s">
        <v>603</v>
      </c>
      <c r="E1453" s="274">
        <v>12</v>
      </c>
      <c r="F1453" s="274">
        <v>2003</v>
      </c>
      <c r="G1453" s="277">
        <v>1186</v>
      </c>
      <c r="H1453" s="277">
        <v>51468.74</v>
      </c>
      <c r="I1453" s="277">
        <f>INDEX(HWI!$F$6:$I$131,MATCH(F1453,HWI!$A$6:$A$131,0),MATCH(D1453,HWI!$F$5:$I$5,0))</f>
        <v>4.0023460410557181</v>
      </c>
      <c r="J1453" s="277">
        <f t="shared" si="44"/>
        <v>205995.70777712608</v>
      </c>
      <c r="L1453" s="277">
        <f t="shared" si="45"/>
        <v>173.68946692843684</v>
      </c>
    </row>
    <row r="1454" spans="1:12" x14ac:dyDescent="0.25">
      <c r="A1454" s="274" t="s">
        <v>606</v>
      </c>
      <c r="B1454" s="274" t="s">
        <v>588</v>
      </c>
      <c r="C1454" s="274" t="s">
        <v>589</v>
      </c>
      <c r="D1454" s="274" t="s">
        <v>603</v>
      </c>
      <c r="E1454" s="274">
        <v>12</v>
      </c>
      <c r="F1454" s="274">
        <v>2004</v>
      </c>
      <c r="G1454" s="277">
        <v>4</v>
      </c>
      <c r="H1454" s="277">
        <v>181.74</v>
      </c>
      <c r="I1454" s="277">
        <f>INDEX(HWI!$F$6:$I$131,MATCH(F1454,HWI!$A$6:$A$131,0),MATCH(D1454,HWI!$F$5:$I$5,0))</f>
        <v>3.3748763600395648</v>
      </c>
      <c r="J1454" s="277">
        <f t="shared" si="44"/>
        <v>613.35002967359048</v>
      </c>
      <c r="L1454" s="277">
        <f t="shared" si="45"/>
        <v>153.33750741839762</v>
      </c>
    </row>
    <row r="1455" spans="1:12" x14ac:dyDescent="0.25">
      <c r="A1455" s="274" t="s">
        <v>606</v>
      </c>
      <c r="B1455" s="274" t="s">
        <v>588</v>
      </c>
      <c r="C1455" s="274" t="s">
        <v>589</v>
      </c>
      <c r="D1455" s="274" t="s">
        <v>603</v>
      </c>
      <c r="E1455" s="274">
        <v>12</v>
      </c>
      <c r="F1455" s="274">
        <v>2005</v>
      </c>
      <c r="G1455" s="277">
        <v>891</v>
      </c>
      <c r="H1455" s="277">
        <v>128724.02</v>
      </c>
      <c r="I1455" s="277">
        <f>INDEX(HWI!$F$6:$I$131,MATCH(F1455,HWI!$A$6:$A$131,0),MATCH(D1455,HWI!$F$5:$I$5,0))</f>
        <v>2.8445185493955814</v>
      </c>
      <c r="J1455" s="277">
        <f t="shared" si="44"/>
        <v>366157.86264276784</v>
      </c>
      <c r="L1455" s="277">
        <f t="shared" si="45"/>
        <v>410.9515854576519</v>
      </c>
    </row>
    <row r="1456" spans="1:12" x14ac:dyDescent="0.25">
      <c r="A1456" s="274" t="s">
        <v>606</v>
      </c>
      <c r="B1456" s="274" t="s">
        <v>588</v>
      </c>
      <c r="C1456" s="274" t="s">
        <v>589</v>
      </c>
      <c r="D1456" s="274" t="s">
        <v>603</v>
      </c>
      <c r="E1456" s="274">
        <v>12</v>
      </c>
      <c r="F1456" s="274">
        <v>2006</v>
      </c>
      <c r="G1456" s="277">
        <v>2170</v>
      </c>
      <c r="H1456" s="277">
        <v>136363.51</v>
      </c>
      <c r="I1456" s="277">
        <f>INDEX(HWI!$F$6:$I$131,MATCH(F1456,HWI!$A$6:$A$131,0),MATCH(D1456,HWI!$F$5:$I$5,0))</f>
        <v>2.7285085965613756</v>
      </c>
      <c r="J1456" s="277">
        <f t="shared" si="44"/>
        <v>372069.00929228315</v>
      </c>
      <c r="L1456" s="277">
        <f t="shared" si="45"/>
        <v>171.4603729457526</v>
      </c>
    </row>
    <row r="1457" spans="1:12" x14ac:dyDescent="0.25">
      <c r="A1457" s="274" t="s">
        <v>606</v>
      </c>
      <c r="B1457" s="274" t="s">
        <v>588</v>
      </c>
      <c r="C1457" s="274" t="s">
        <v>589</v>
      </c>
      <c r="D1457" s="274" t="s">
        <v>603</v>
      </c>
      <c r="E1457" s="274">
        <v>12</v>
      </c>
      <c r="F1457" s="274">
        <v>2009</v>
      </c>
      <c r="G1457" s="277">
        <v>399</v>
      </c>
      <c r="H1457" s="277">
        <v>37599.919999999998</v>
      </c>
      <c r="I1457" s="277">
        <f>INDEX(HWI!$F$6:$I$131,MATCH(F1457,HWI!$A$6:$A$131,0),MATCH(D1457,HWI!$F$5:$I$5,0))</f>
        <v>2.4671005061460591</v>
      </c>
      <c r="J1457" s="277">
        <f t="shared" si="44"/>
        <v>92762.781663051326</v>
      </c>
      <c r="L1457" s="277">
        <f t="shared" si="45"/>
        <v>232.48817459411359</v>
      </c>
    </row>
    <row r="1458" spans="1:12" x14ac:dyDescent="0.25">
      <c r="A1458" s="274" t="s">
        <v>606</v>
      </c>
      <c r="B1458" s="274" t="s">
        <v>588</v>
      </c>
      <c r="C1458" s="274" t="s">
        <v>589</v>
      </c>
      <c r="D1458" s="274" t="s">
        <v>603</v>
      </c>
      <c r="E1458" s="274">
        <v>12</v>
      </c>
      <c r="F1458" s="274">
        <v>2010</v>
      </c>
      <c r="G1458" s="277">
        <v>466</v>
      </c>
      <c r="H1458" s="277">
        <v>39921.39</v>
      </c>
      <c r="I1458" s="277">
        <f>INDEX(HWI!$F$6:$I$131,MATCH(F1458,HWI!$A$6:$A$131,0),MATCH(D1458,HWI!$F$5:$I$5,0))</f>
        <v>2.375217542638357</v>
      </c>
      <c r="J1458" s="277">
        <f t="shared" si="44"/>
        <v>94821.985854507482</v>
      </c>
      <c r="L1458" s="277">
        <f t="shared" si="45"/>
        <v>203.4806563401448</v>
      </c>
    </row>
    <row r="1459" spans="1:12" x14ac:dyDescent="0.25">
      <c r="A1459" s="274" t="s">
        <v>606</v>
      </c>
      <c r="B1459" s="274" t="s">
        <v>588</v>
      </c>
      <c r="C1459" s="274" t="s">
        <v>589</v>
      </c>
      <c r="D1459" s="274" t="s">
        <v>603</v>
      </c>
      <c r="E1459" s="274">
        <v>12</v>
      </c>
      <c r="F1459" s="274">
        <v>2012</v>
      </c>
      <c r="G1459" s="277">
        <v>2</v>
      </c>
      <c r="H1459" s="277">
        <v>315.39</v>
      </c>
      <c r="I1459" s="277">
        <f>INDEX(HWI!$F$6:$I$131,MATCH(F1459,HWI!$A$6:$A$131,0),MATCH(D1459,HWI!$F$5:$I$5,0))</f>
        <v>1.9918272037361355</v>
      </c>
      <c r="J1459" s="277">
        <f t="shared" si="44"/>
        <v>628.20238178633974</v>
      </c>
      <c r="L1459" s="277">
        <f t="shared" si="45"/>
        <v>314.10119089316987</v>
      </c>
    </row>
    <row r="1460" spans="1:12" x14ac:dyDescent="0.25">
      <c r="A1460" s="274" t="s">
        <v>606</v>
      </c>
      <c r="B1460" s="274" t="s">
        <v>588</v>
      </c>
      <c r="C1460" s="274" t="s">
        <v>589</v>
      </c>
      <c r="D1460" s="274" t="s">
        <v>603</v>
      </c>
      <c r="E1460" s="274">
        <v>12</v>
      </c>
      <c r="F1460" s="274">
        <v>2014</v>
      </c>
      <c r="G1460" s="277">
        <v>3</v>
      </c>
      <c r="H1460" s="277">
        <v>18307.62</v>
      </c>
      <c r="I1460" s="277">
        <f>INDEX(HWI!$F$6:$I$131,MATCH(F1460,HWI!$A$6:$A$131,0),MATCH(D1460,HWI!$F$5:$I$5,0))</f>
        <v>2.0041116005873714</v>
      </c>
      <c r="J1460" s="277">
        <f t="shared" si="44"/>
        <v>36690.513621145372</v>
      </c>
      <c r="L1460" s="277">
        <f t="shared" si="45"/>
        <v>12230.171207048457</v>
      </c>
    </row>
    <row r="1461" spans="1:12" x14ac:dyDescent="0.25">
      <c r="A1461" s="274" t="s">
        <v>606</v>
      </c>
      <c r="B1461" s="274" t="s">
        <v>588</v>
      </c>
      <c r="C1461" s="274" t="s">
        <v>589</v>
      </c>
      <c r="D1461" s="274" t="s">
        <v>603</v>
      </c>
      <c r="E1461" s="274">
        <v>12</v>
      </c>
      <c r="F1461" s="274">
        <v>2017</v>
      </c>
      <c r="G1461" s="277">
        <v>2</v>
      </c>
      <c r="H1461" s="277">
        <v>2324.42</v>
      </c>
      <c r="I1461" s="277">
        <f>INDEX(HWI!$F$6:$I$131,MATCH(F1461,HWI!$A$6:$A$131,0),MATCH(D1461,HWI!$F$5:$I$5,0))</f>
        <v>1.9620471535365152</v>
      </c>
      <c r="J1461" s="277">
        <f t="shared" si="44"/>
        <v>4560.6216446233466</v>
      </c>
      <c r="L1461" s="277">
        <f t="shared" si="45"/>
        <v>2280.3108223116733</v>
      </c>
    </row>
    <row r="1462" spans="1:12" x14ac:dyDescent="0.25">
      <c r="A1462" s="274" t="s">
        <v>606</v>
      </c>
      <c r="B1462" s="274" t="s">
        <v>588</v>
      </c>
      <c r="C1462" s="274" t="s">
        <v>589</v>
      </c>
      <c r="D1462" s="274" t="s">
        <v>603</v>
      </c>
      <c r="E1462" s="274">
        <v>12</v>
      </c>
      <c r="F1462" s="274">
        <v>2021</v>
      </c>
      <c r="G1462" s="277">
        <v>9</v>
      </c>
      <c r="H1462" s="277">
        <v>2723.86</v>
      </c>
      <c r="I1462" s="277">
        <f>INDEX(HWI!$F$6:$I$131,MATCH(F1462,HWI!$A$6:$A$131,0),MATCH(D1462,HWI!$F$5:$I$5,0))</f>
        <v>1.439662447257384</v>
      </c>
      <c r="J1462" s="277">
        <f t="shared" si="44"/>
        <v>3921.4389535864984</v>
      </c>
      <c r="L1462" s="277">
        <f t="shared" si="45"/>
        <v>435.71543928738873</v>
      </c>
    </row>
    <row r="1463" spans="1:12" x14ac:dyDescent="0.25">
      <c r="A1463" s="274" t="s">
        <v>606</v>
      </c>
      <c r="B1463" s="274" t="s">
        <v>588</v>
      </c>
      <c r="C1463" s="274" t="s">
        <v>589</v>
      </c>
      <c r="D1463" s="274" t="s">
        <v>603</v>
      </c>
      <c r="E1463" s="274">
        <v>12</v>
      </c>
      <c r="F1463" s="274">
        <v>2022</v>
      </c>
      <c r="G1463" s="277">
        <v>3</v>
      </c>
      <c r="H1463" s="277">
        <v>4712.8100000000004</v>
      </c>
      <c r="I1463" s="277">
        <f>INDEX(HWI!$F$6:$I$131,MATCH(F1463,HWI!$A$6:$A$131,0),MATCH(D1463,HWI!$F$5:$I$5,0))</f>
        <v>1.2295495495495496</v>
      </c>
      <c r="J1463" s="277">
        <f t="shared" si="44"/>
        <v>5794.6334126126139</v>
      </c>
      <c r="L1463" s="277">
        <f t="shared" si="45"/>
        <v>1931.5444708708712</v>
      </c>
    </row>
    <row r="1464" spans="1:12" x14ac:dyDescent="0.25">
      <c r="A1464" s="274" t="s">
        <v>606</v>
      </c>
      <c r="B1464" s="274" t="s">
        <v>588</v>
      </c>
      <c r="C1464" s="274" t="s">
        <v>589</v>
      </c>
      <c r="D1464" s="274" t="s">
        <v>603</v>
      </c>
      <c r="E1464" s="274">
        <v>12</v>
      </c>
      <c r="F1464" s="274">
        <v>2023</v>
      </c>
      <c r="G1464" s="277">
        <v>39</v>
      </c>
      <c r="H1464" s="277">
        <v>46440.639999999999</v>
      </c>
      <c r="I1464" s="277">
        <f>INDEX(HWI!$F$6:$I$131,MATCH(F1464,HWI!$A$6:$A$131,0),MATCH(D1464,HWI!$F$5:$I$5,0))</f>
        <v>1.045503294009499</v>
      </c>
      <c r="J1464" s="277">
        <f t="shared" si="44"/>
        <v>48553.842095909298</v>
      </c>
      <c r="L1464" s="277">
        <f t="shared" si="45"/>
        <v>1244.9703101515204</v>
      </c>
    </row>
    <row r="1465" spans="1:12" x14ac:dyDescent="0.25">
      <c r="A1465" s="274" t="s">
        <v>606</v>
      </c>
      <c r="B1465" s="274" t="s">
        <v>588</v>
      </c>
      <c r="C1465" s="274" t="s">
        <v>589</v>
      </c>
      <c r="D1465" s="274" t="s">
        <v>603</v>
      </c>
      <c r="E1465" s="274">
        <v>14</v>
      </c>
      <c r="F1465" s="274">
        <v>1913</v>
      </c>
      <c r="G1465" s="277">
        <v>3694</v>
      </c>
      <c r="H1465" s="277">
        <v>5366.88</v>
      </c>
      <c r="I1465" s="277">
        <f>INDEX(HWI!$F$6:$I$131,MATCH(F1465,HWI!$A$6:$A$131,0),MATCH(D1465,HWI!$F$5:$I$5,0))</f>
        <v>243.71428571428572</v>
      </c>
      <c r="J1465" s="277">
        <f t="shared" si="44"/>
        <v>1307985.3257142857</v>
      </c>
      <c r="L1465" s="277">
        <f t="shared" si="45"/>
        <v>354.08373733467397</v>
      </c>
    </row>
    <row r="1466" spans="1:12" x14ac:dyDescent="0.25">
      <c r="A1466" s="274" t="s">
        <v>606</v>
      </c>
      <c r="B1466" s="274" t="s">
        <v>588</v>
      </c>
      <c r="C1466" s="274" t="s">
        <v>589</v>
      </c>
      <c r="D1466" s="274" t="s">
        <v>603</v>
      </c>
      <c r="E1466" s="274">
        <v>14</v>
      </c>
      <c r="F1466" s="274">
        <v>1950</v>
      </c>
      <c r="G1466" s="277">
        <v>37</v>
      </c>
      <c r="H1466" s="277">
        <v>196.12</v>
      </c>
      <c r="I1466" s="277">
        <f>INDEX(HWI!$F$6:$I$131,MATCH(F1466,HWI!$A$6:$A$131,0),MATCH(D1466,HWI!$F$5:$I$5,0))</f>
        <v>53.3125</v>
      </c>
      <c r="J1466" s="277">
        <f t="shared" si="44"/>
        <v>10455.647500000001</v>
      </c>
      <c r="L1466" s="277">
        <f t="shared" si="45"/>
        <v>282.58506756756759</v>
      </c>
    </row>
    <row r="1467" spans="1:12" x14ac:dyDescent="0.25">
      <c r="A1467" s="274" t="s">
        <v>606</v>
      </c>
      <c r="B1467" s="274" t="s">
        <v>588</v>
      </c>
      <c r="C1467" s="274" t="s">
        <v>589</v>
      </c>
      <c r="D1467" s="274" t="s">
        <v>603</v>
      </c>
      <c r="E1467" s="274">
        <v>14</v>
      </c>
      <c r="F1467" s="274">
        <v>1952</v>
      </c>
      <c r="G1467" s="277">
        <v>103</v>
      </c>
      <c r="H1467" s="277">
        <v>912.30000000000007</v>
      </c>
      <c r="I1467" s="277">
        <f>INDEX(HWI!$F$6:$I$131,MATCH(F1467,HWI!$A$6:$A$131,0),MATCH(D1467,HWI!$F$5:$I$5,0))</f>
        <v>50.176470588235297</v>
      </c>
      <c r="J1467" s="277">
        <f t="shared" si="44"/>
        <v>45775.994117647067</v>
      </c>
      <c r="L1467" s="277">
        <f t="shared" si="45"/>
        <v>444.42712735579676</v>
      </c>
    </row>
    <row r="1468" spans="1:12" x14ac:dyDescent="0.25">
      <c r="A1468" s="274" t="s">
        <v>606</v>
      </c>
      <c r="B1468" s="274" t="s">
        <v>588</v>
      </c>
      <c r="C1468" s="274" t="s">
        <v>589</v>
      </c>
      <c r="D1468" s="274" t="s">
        <v>603</v>
      </c>
      <c r="E1468" s="274">
        <v>14</v>
      </c>
      <c r="F1468" s="274">
        <v>1953</v>
      </c>
      <c r="G1468" s="277">
        <v>419</v>
      </c>
      <c r="H1468" s="277">
        <v>3786.6</v>
      </c>
      <c r="I1468" s="277">
        <f>INDEX(HWI!$F$6:$I$131,MATCH(F1468,HWI!$A$6:$A$131,0),MATCH(D1468,HWI!$F$5:$I$5,0))</f>
        <v>46.108108108108105</v>
      </c>
      <c r="J1468" s="277">
        <f t="shared" si="44"/>
        <v>174592.96216216215</v>
      </c>
      <c r="L1468" s="277">
        <f t="shared" si="45"/>
        <v>416.6896471650648</v>
      </c>
    </row>
    <row r="1469" spans="1:12" x14ac:dyDescent="0.25">
      <c r="A1469" s="274" t="s">
        <v>606</v>
      </c>
      <c r="B1469" s="274" t="s">
        <v>588</v>
      </c>
      <c r="C1469" s="274" t="s">
        <v>589</v>
      </c>
      <c r="D1469" s="274" t="s">
        <v>603</v>
      </c>
      <c r="E1469" s="274">
        <v>14</v>
      </c>
      <c r="F1469" s="274">
        <v>1956</v>
      </c>
      <c r="G1469" s="277">
        <v>636</v>
      </c>
      <c r="H1469" s="277">
        <v>7506.56</v>
      </c>
      <c r="I1469" s="277">
        <f>INDEX(HWI!$F$6:$I$131,MATCH(F1469,HWI!$A$6:$A$131,0),MATCH(D1469,HWI!$F$5:$I$5,0))</f>
        <v>39.674418604651166</v>
      </c>
      <c r="J1469" s="277">
        <f t="shared" si="44"/>
        <v>297818.40372093028</v>
      </c>
      <c r="L1469" s="277">
        <f t="shared" si="45"/>
        <v>468.26793037882118</v>
      </c>
    </row>
    <row r="1470" spans="1:12" x14ac:dyDescent="0.25">
      <c r="A1470" s="274" t="s">
        <v>606</v>
      </c>
      <c r="B1470" s="274" t="s">
        <v>588</v>
      </c>
      <c r="C1470" s="274" t="s">
        <v>589</v>
      </c>
      <c r="D1470" s="274" t="s">
        <v>603</v>
      </c>
      <c r="E1470" s="274">
        <v>14</v>
      </c>
      <c r="F1470" s="274">
        <v>1958</v>
      </c>
      <c r="G1470" s="277">
        <v>6</v>
      </c>
      <c r="H1470" s="277">
        <v>176.3</v>
      </c>
      <c r="I1470" s="277">
        <f>INDEX(HWI!$F$6:$I$131,MATCH(F1470,HWI!$A$6:$A$131,0),MATCH(D1470,HWI!$F$5:$I$5,0))</f>
        <v>34.816326530612244</v>
      </c>
      <c r="J1470" s="277">
        <f t="shared" si="44"/>
        <v>6138.1183673469386</v>
      </c>
      <c r="L1470" s="277">
        <f t="shared" si="45"/>
        <v>1023.0197278911564</v>
      </c>
    </row>
    <row r="1471" spans="1:12" x14ac:dyDescent="0.25">
      <c r="A1471" s="274" t="s">
        <v>606</v>
      </c>
      <c r="B1471" s="274" t="s">
        <v>588</v>
      </c>
      <c r="C1471" s="274" t="s">
        <v>589</v>
      </c>
      <c r="D1471" s="274" t="s">
        <v>603</v>
      </c>
      <c r="E1471" s="274">
        <v>14</v>
      </c>
      <c r="F1471" s="274">
        <v>1992</v>
      </c>
      <c r="G1471" s="277">
        <v>1</v>
      </c>
      <c r="H1471" s="277">
        <v>429.53000000000003</v>
      </c>
      <c r="I1471" s="277">
        <f>INDEX(HWI!$F$6:$I$131,MATCH(F1471,HWI!$A$6:$A$131,0),MATCH(D1471,HWI!$F$5:$I$5,0))</f>
        <v>5.5479674796747966</v>
      </c>
      <c r="J1471" s="277">
        <f t="shared" si="44"/>
        <v>2383.0184715447153</v>
      </c>
      <c r="L1471" s="277">
        <f t="shared" si="45"/>
        <v>2383.0184715447153</v>
      </c>
    </row>
    <row r="1472" spans="1:12" x14ac:dyDescent="0.25">
      <c r="A1472" s="274" t="s">
        <v>606</v>
      </c>
      <c r="B1472" s="274" t="s">
        <v>588</v>
      </c>
      <c r="C1472" s="274" t="s">
        <v>589</v>
      </c>
      <c r="D1472" s="274" t="s">
        <v>603</v>
      </c>
      <c r="E1472" s="274">
        <v>14</v>
      </c>
      <c r="F1472" s="274">
        <v>2009</v>
      </c>
      <c r="G1472" s="277">
        <v>2</v>
      </c>
      <c r="H1472" s="277">
        <v>1441.45</v>
      </c>
      <c r="I1472" s="277">
        <f>INDEX(HWI!$F$6:$I$131,MATCH(F1472,HWI!$A$6:$A$131,0),MATCH(D1472,HWI!$F$5:$I$5,0))</f>
        <v>2.4671005061460591</v>
      </c>
      <c r="J1472" s="277">
        <f t="shared" si="44"/>
        <v>3556.2020245842373</v>
      </c>
      <c r="L1472" s="277">
        <f t="shared" si="45"/>
        <v>1778.1010122921186</v>
      </c>
    </row>
    <row r="1473" spans="1:12" x14ac:dyDescent="0.25">
      <c r="A1473" s="274" t="s">
        <v>606</v>
      </c>
      <c r="B1473" s="274" t="s">
        <v>588</v>
      </c>
      <c r="C1473" s="274" t="s">
        <v>589</v>
      </c>
      <c r="D1473" s="274" t="s">
        <v>603</v>
      </c>
      <c r="E1473" s="274">
        <v>16</v>
      </c>
      <c r="F1473" s="274">
        <v>1900</v>
      </c>
      <c r="G1473" s="277">
        <v>173</v>
      </c>
      <c r="H1473" s="277">
        <v>377.26</v>
      </c>
      <c r="I1473" s="277">
        <f>INDEX(HWI!$F$6:$I$131,MATCH(F1473,HWI!$A$6:$A$131,0),MATCH(D1473,HWI!$F$5:$I$5,0))</f>
        <v>243.71428571428572</v>
      </c>
      <c r="J1473" s="277">
        <f t="shared" si="44"/>
        <v>91943.651428571437</v>
      </c>
      <c r="L1473" s="277">
        <f t="shared" si="45"/>
        <v>531.46619322873664</v>
      </c>
    </row>
    <row r="1474" spans="1:12" x14ac:dyDescent="0.25">
      <c r="A1474" s="274" t="s">
        <v>606</v>
      </c>
      <c r="B1474" s="274" t="s">
        <v>588</v>
      </c>
      <c r="C1474" s="274" t="s">
        <v>589</v>
      </c>
      <c r="D1474" s="274" t="s">
        <v>603</v>
      </c>
      <c r="E1474" s="274">
        <v>16</v>
      </c>
      <c r="F1474" s="274">
        <v>1902</v>
      </c>
      <c r="G1474" s="277">
        <v>541</v>
      </c>
      <c r="H1474" s="277">
        <v>498.37</v>
      </c>
      <c r="I1474" s="277">
        <f>INDEX(HWI!$F$6:$I$131,MATCH(F1474,HWI!$A$6:$A$131,0),MATCH(D1474,HWI!$F$5:$I$5,0))</f>
        <v>243.71428571428572</v>
      </c>
      <c r="J1474" s="277">
        <f t="shared" ref="J1474:J1537" si="46">I1474*H1474</f>
        <v>121459.88857142857</v>
      </c>
      <c r="L1474" s="277">
        <f t="shared" ref="L1474:L1537" si="47">J1474/G1474</f>
        <v>224.50996039081068</v>
      </c>
    </row>
    <row r="1475" spans="1:12" x14ac:dyDescent="0.25">
      <c r="A1475" s="274" t="s">
        <v>606</v>
      </c>
      <c r="B1475" s="274" t="s">
        <v>588</v>
      </c>
      <c r="C1475" s="274" t="s">
        <v>589</v>
      </c>
      <c r="D1475" s="274" t="s">
        <v>603</v>
      </c>
      <c r="E1475" s="274">
        <v>16</v>
      </c>
      <c r="F1475" s="274">
        <v>1910</v>
      </c>
      <c r="G1475" s="277">
        <v>1001</v>
      </c>
      <c r="H1475" s="277">
        <v>1262.01</v>
      </c>
      <c r="I1475" s="277">
        <f>INDEX(HWI!$F$6:$I$131,MATCH(F1475,HWI!$A$6:$A$131,0),MATCH(D1475,HWI!$F$5:$I$5,0))</f>
        <v>243.71428571428572</v>
      </c>
      <c r="J1475" s="277">
        <f t="shared" si="46"/>
        <v>307569.8657142857</v>
      </c>
      <c r="L1475" s="277">
        <f t="shared" si="47"/>
        <v>307.26260311117454</v>
      </c>
    </row>
    <row r="1476" spans="1:12" x14ac:dyDescent="0.25">
      <c r="A1476" s="274" t="s">
        <v>606</v>
      </c>
      <c r="B1476" s="274" t="s">
        <v>588</v>
      </c>
      <c r="C1476" s="274" t="s">
        <v>589</v>
      </c>
      <c r="D1476" s="274" t="s">
        <v>603</v>
      </c>
      <c r="E1476" s="274">
        <v>16</v>
      </c>
      <c r="F1476" s="274">
        <v>1911</v>
      </c>
      <c r="G1476" s="277">
        <v>103</v>
      </c>
      <c r="H1476" s="277">
        <v>354.73</v>
      </c>
      <c r="I1476" s="277">
        <f>INDEX(HWI!$F$6:$I$131,MATCH(F1476,HWI!$A$6:$A$131,0),MATCH(D1476,HWI!$F$5:$I$5,0))</f>
        <v>243.71428571428572</v>
      </c>
      <c r="J1476" s="277">
        <f t="shared" si="46"/>
        <v>86452.768571428576</v>
      </c>
      <c r="L1476" s="277">
        <f t="shared" si="47"/>
        <v>839.34726768377254</v>
      </c>
    </row>
    <row r="1477" spans="1:12" x14ac:dyDescent="0.25">
      <c r="A1477" s="274" t="s">
        <v>606</v>
      </c>
      <c r="B1477" s="274" t="s">
        <v>588</v>
      </c>
      <c r="C1477" s="274" t="s">
        <v>589</v>
      </c>
      <c r="D1477" s="274" t="s">
        <v>603</v>
      </c>
      <c r="E1477" s="274">
        <v>16</v>
      </c>
      <c r="F1477" s="274">
        <v>1912</v>
      </c>
      <c r="G1477" s="277">
        <v>14</v>
      </c>
      <c r="H1477" s="277">
        <v>42.65</v>
      </c>
      <c r="I1477" s="277">
        <f>INDEX(HWI!$F$6:$I$131,MATCH(F1477,HWI!$A$6:$A$131,0),MATCH(D1477,HWI!$F$5:$I$5,0))</f>
        <v>243.71428571428572</v>
      </c>
      <c r="J1477" s="277">
        <f t="shared" si="46"/>
        <v>10394.414285714285</v>
      </c>
      <c r="L1477" s="277">
        <f t="shared" si="47"/>
        <v>742.4581632653061</v>
      </c>
    </row>
    <row r="1478" spans="1:12" x14ac:dyDescent="0.25">
      <c r="A1478" s="274" t="s">
        <v>606</v>
      </c>
      <c r="B1478" s="274" t="s">
        <v>588</v>
      </c>
      <c r="C1478" s="274" t="s">
        <v>589</v>
      </c>
      <c r="D1478" s="274" t="s">
        <v>603</v>
      </c>
      <c r="E1478" s="274">
        <v>16</v>
      </c>
      <c r="F1478" s="274">
        <v>1913</v>
      </c>
      <c r="G1478" s="277">
        <v>553</v>
      </c>
      <c r="H1478" s="277">
        <v>704.41</v>
      </c>
      <c r="I1478" s="277">
        <f>INDEX(HWI!$F$6:$I$131,MATCH(F1478,HWI!$A$6:$A$131,0),MATCH(D1478,HWI!$F$5:$I$5,0))</f>
        <v>243.71428571428572</v>
      </c>
      <c r="J1478" s="277">
        <f t="shared" si="46"/>
        <v>171674.78</v>
      </c>
      <c r="L1478" s="277">
        <f t="shared" si="47"/>
        <v>310.44264014466546</v>
      </c>
    </row>
    <row r="1479" spans="1:12" x14ac:dyDescent="0.25">
      <c r="A1479" s="274" t="s">
        <v>606</v>
      </c>
      <c r="B1479" s="274" t="s">
        <v>588</v>
      </c>
      <c r="C1479" s="274" t="s">
        <v>589</v>
      </c>
      <c r="D1479" s="274" t="s">
        <v>603</v>
      </c>
      <c r="E1479" s="274">
        <v>16</v>
      </c>
      <c r="F1479" s="274">
        <v>1916</v>
      </c>
      <c r="G1479" s="277">
        <v>1088</v>
      </c>
      <c r="H1479" s="277">
        <v>1076.04</v>
      </c>
      <c r="I1479" s="277">
        <f>INDEX(HWI!$F$6:$I$131,MATCH(F1479,HWI!$A$6:$A$131,0),MATCH(D1479,HWI!$F$5:$I$5,0))</f>
        <v>189.55555555555554</v>
      </c>
      <c r="J1479" s="277">
        <f t="shared" si="46"/>
        <v>203969.36</v>
      </c>
      <c r="L1479" s="277">
        <f t="shared" si="47"/>
        <v>187.47183823529411</v>
      </c>
    </row>
    <row r="1480" spans="1:12" x14ac:dyDescent="0.25">
      <c r="A1480" s="274" t="s">
        <v>606</v>
      </c>
      <c r="B1480" s="274" t="s">
        <v>588</v>
      </c>
      <c r="C1480" s="274" t="s">
        <v>589</v>
      </c>
      <c r="D1480" s="274" t="s">
        <v>603</v>
      </c>
      <c r="E1480" s="274">
        <v>16</v>
      </c>
      <c r="F1480" s="274">
        <v>1929</v>
      </c>
      <c r="G1480" s="277">
        <v>96</v>
      </c>
      <c r="H1480" s="277">
        <v>176.97</v>
      </c>
      <c r="I1480" s="277">
        <f>INDEX(HWI!$F$6:$I$131,MATCH(F1480,HWI!$A$6:$A$131,0),MATCH(D1480,HWI!$F$5:$I$5,0))</f>
        <v>106.625</v>
      </c>
      <c r="J1480" s="277">
        <f t="shared" si="46"/>
        <v>18869.42625</v>
      </c>
      <c r="L1480" s="277">
        <f t="shared" si="47"/>
        <v>196.5565234375</v>
      </c>
    </row>
    <row r="1481" spans="1:12" x14ac:dyDescent="0.25">
      <c r="A1481" s="274" t="s">
        <v>606</v>
      </c>
      <c r="B1481" s="274" t="s">
        <v>588</v>
      </c>
      <c r="C1481" s="274" t="s">
        <v>589</v>
      </c>
      <c r="D1481" s="274" t="s">
        <v>603</v>
      </c>
      <c r="E1481" s="274">
        <v>16</v>
      </c>
      <c r="F1481" s="274">
        <v>1930</v>
      </c>
      <c r="G1481" s="277">
        <v>50</v>
      </c>
      <c r="H1481" s="277">
        <v>212.09</v>
      </c>
      <c r="I1481" s="277">
        <f>INDEX(HWI!$F$6:$I$131,MATCH(F1481,HWI!$A$6:$A$131,0),MATCH(D1481,HWI!$F$5:$I$5,0))</f>
        <v>106.625</v>
      </c>
      <c r="J1481" s="277">
        <f t="shared" si="46"/>
        <v>22614.096249999999</v>
      </c>
      <c r="L1481" s="277">
        <f t="shared" si="47"/>
        <v>452.281925</v>
      </c>
    </row>
    <row r="1482" spans="1:12" x14ac:dyDescent="0.25">
      <c r="A1482" s="274" t="s">
        <v>606</v>
      </c>
      <c r="B1482" s="274" t="s">
        <v>588</v>
      </c>
      <c r="C1482" s="274" t="s">
        <v>589</v>
      </c>
      <c r="D1482" s="274" t="s">
        <v>603</v>
      </c>
      <c r="E1482" s="274">
        <v>16</v>
      </c>
      <c r="F1482" s="274">
        <v>1957</v>
      </c>
      <c r="G1482" s="277">
        <v>477</v>
      </c>
      <c r="H1482" s="277">
        <v>2402.2400000000002</v>
      </c>
      <c r="I1482" s="277">
        <f>INDEX(HWI!$F$6:$I$131,MATCH(F1482,HWI!$A$6:$A$131,0),MATCH(D1482,HWI!$F$5:$I$5,0))</f>
        <v>37.086956521739133</v>
      </c>
      <c r="J1482" s="277">
        <f t="shared" si="46"/>
        <v>89091.770434782622</v>
      </c>
      <c r="L1482" s="277">
        <f t="shared" si="47"/>
        <v>186.77520007291955</v>
      </c>
    </row>
    <row r="1483" spans="1:12" x14ac:dyDescent="0.25">
      <c r="A1483" s="274" t="s">
        <v>606</v>
      </c>
      <c r="B1483" s="274" t="s">
        <v>588</v>
      </c>
      <c r="C1483" s="274" t="s">
        <v>589</v>
      </c>
      <c r="D1483" s="274" t="s">
        <v>603</v>
      </c>
      <c r="E1483" s="274">
        <v>16</v>
      </c>
      <c r="F1483" s="274">
        <v>1958</v>
      </c>
      <c r="G1483" s="277">
        <v>524</v>
      </c>
      <c r="H1483" s="277">
        <v>11144.33</v>
      </c>
      <c r="I1483" s="277">
        <f>INDEX(HWI!$F$6:$I$131,MATCH(F1483,HWI!$A$6:$A$131,0),MATCH(D1483,HWI!$F$5:$I$5,0))</f>
        <v>34.816326530612244</v>
      </c>
      <c r="J1483" s="277">
        <f t="shared" si="46"/>
        <v>388004.63224489795</v>
      </c>
      <c r="L1483" s="277">
        <f t="shared" si="47"/>
        <v>740.46685542919454</v>
      </c>
    </row>
    <row r="1484" spans="1:12" x14ac:dyDescent="0.25">
      <c r="A1484" s="274" t="s">
        <v>606</v>
      </c>
      <c r="B1484" s="274" t="s">
        <v>588</v>
      </c>
      <c r="C1484" s="274" t="s">
        <v>589</v>
      </c>
      <c r="D1484" s="274" t="s">
        <v>603</v>
      </c>
      <c r="E1484" s="274">
        <v>16</v>
      </c>
      <c r="F1484" s="274">
        <v>1960</v>
      </c>
      <c r="G1484" s="277">
        <v>924</v>
      </c>
      <c r="H1484" s="277">
        <v>16971.03</v>
      </c>
      <c r="I1484" s="277">
        <f>INDEX(HWI!$F$6:$I$131,MATCH(F1484,HWI!$A$6:$A$131,0),MATCH(D1484,HWI!$F$5:$I$5,0))</f>
        <v>32.188679245283019</v>
      </c>
      <c r="J1484" s="277">
        <f t="shared" si="46"/>
        <v>546275.04113207548</v>
      </c>
      <c r="L1484" s="277">
        <f t="shared" si="47"/>
        <v>591.20675447194321</v>
      </c>
    </row>
    <row r="1485" spans="1:12" x14ac:dyDescent="0.25">
      <c r="A1485" s="274" t="s">
        <v>606</v>
      </c>
      <c r="B1485" s="274" t="s">
        <v>588</v>
      </c>
      <c r="C1485" s="274" t="s">
        <v>589</v>
      </c>
      <c r="D1485" s="274" t="s">
        <v>603</v>
      </c>
      <c r="E1485" s="274">
        <v>16</v>
      </c>
      <c r="F1485" s="274">
        <v>1961</v>
      </c>
      <c r="G1485" s="277">
        <v>291</v>
      </c>
      <c r="H1485" s="277">
        <v>6153.31</v>
      </c>
      <c r="I1485" s="277">
        <f>INDEX(HWI!$F$6:$I$131,MATCH(F1485,HWI!$A$6:$A$131,0),MATCH(D1485,HWI!$F$5:$I$5,0))</f>
        <v>31.018181818181819</v>
      </c>
      <c r="J1485" s="277">
        <f t="shared" si="46"/>
        <v>190864.4883636364</v>
      </c>
      <c r="L1485" s="277">
        <f t="shared" si="47"/>
        <v>655.89171258981582</v>
      </c>
    </row>
    <row r="1486" spans="1:12" x14ac:dyDescent="0.25">
      <c r="A1486" s="274" t="s">
        <v>606</v>
      </c>
      <c r="B1486" s="274" t="s">
        <v>588</v>
      </c>
      <c r="C1486" s="274" t="s">
        <v>589</v>
      </c>
      <c r="D1486" s="274" t="s">
        <v>603</v>
      </c>
      <c r="E1486" s="274">
        <v>16</v>
      </c>
      <c r="F1486" s="274">
        <v>1963</v>
      </c>
      <c r="G1486" s="277">
        <v>2501</v>
      </c>
      <c r="H1486" s="277">
        <v>17593.34</v>
      </c>
      <c r="I1486" s="277">
        <f>INDEX(HWI!$F$6:$I$131,MATCH(F1486,HWI!$A$6:$A$131,0),MATCH(D1486,HWI!$F$5:$I$5,0))</f>
        <v>29.413793103448278</v>
      </c>
      <c r="J1486" s="277">
        <f t="shared" si="46"/>
        <v>517486.8627586207</v>
      </c>
      <c r="L1486" s="277">
        <f t="shared" si="47"/>
        <v>206.91198031132376</v>
      </c>
    </row>
    <row r="1487" spans="1:12" x14ac:dyDescent="0.25">
      <c r="A1487" s="274" t="s">
        <v>606</v>
      </c>
      <c r="B1487" s="274" t="s">
        <v>588</v>
      </c>
      <c r="C1487" s="274" t="s">
        <v>589</v>
      </c>
      <c r="D1487" s="274" t="s">
        <v>603</v>
      </c>
      <c r="E1487" s="274">
        <v>16</v>
      </c>
      <c r="F1487" s="274">
        <v>1964</v>
      </c>
      <c r="G1487" s="277">
        <v>72</v>
      </c>
      <c r="H1487" s="277">
        <v>607.14</v>
      </c>
      <c r="I1487" s="277">
        <f>INDEX(HWI!$F$6:$I$131,MATCH(F1487,HWI!$A$6:$A$131,0),MATCH(D1487,HWI!$F$5:$I$5,0))</f>
        <v>28.433333333333334</v>
      </c>
      <c r="J1487" s="277">
        <f t="shared" si="46"/>
        <v>17263.013999999999</v>
      </c>
      <c r="L1487" s="277">
        <f t="shared" si="47"/>
        <v>239.76408333333333</v>
      </c>
    </row>
    <row r="1488" spans="1:12" x14ac:dyDescent="0.25">
      <c r="A1488" s="274" t="s">
        <v>606</v>
      </c>
      <c r="B1488" s="274" t="s">
        <v>588</v>
      </c>
      <c r="C1488" s="274" t="s">
        <v>589</v>
      </c>
      <c r="D1488" s="274" t="s">
        <v>603</v>
      </c>
      <c r="E1488" s="274">
        <v>16</v>
      </c>
      <c r="F1488" s="274">
        <v>1965</v>
      </c>
      <c r="G1488" s="277">
        <v>81</v>
      </c>
      <c r="H1488" s="277">
        <v>2220.61</v>
      </c>
      <c r="I1488" s="277">
        <f>INDEX(HWI!$F$6:$I$131,MATCH(F1488,HWI!$A$6:$A$131,0),MATCH(D1488,HWI!$F$5:$I$5,0))</f>
        <v>27.516129032258064</v>
      </c>
      <c r="J1488" s="277">
        <f t="shared" si="46"/>
        <v>61102.591290322584</v>
      </c>
      <c r="L1488" s="277">
        <f t="shared" si="47"/>
        <v>754.35297889287142</v>
      </c>
    </row>
    <row r="1489" spans="1:12" x14ac:dyDescent="0.25">
      <c r="A1489" s="274" t="s">
        <v>606</v>
      </c>
      <c r="B1489" s="274" t="s">
        <v>588</v>
      </c>
      <c r="C1489" s="274" t="s">
        <v>589</v>
      </c>
      <c r="D1489" s="274" t="s">
        <v>603</v>
      </c>
      <c r="E1489" s="274">
        <v>16</v>
      </c>
      <c r="F1489" s="274">
        <v>1966</v>
      </c>
      <c r="G1489" s="277">
        <v>485</v>
      </c>
      <c r="H1489" s="277">
        <v>5728.95</v>
      </c>
      <c r="I1489" s="277">
        <f>INDEX(HWI!$F$6:$I$131,MATCH(F1489,HWI!$A$6:$A$131,0),MATCH(D1489,HWI!$F$5:$I$5,0))</f>
        <v>26.246153846153845</v>
      </c>
      <c r="J1489" s="277">
        <f t="shared" si="46"/>
        <v>150362.90307692307</v>
      </c>
      <c r="L1489" s="277">
        <f t="shared" si="47"/>
        <v>310.02660428231559</v>
      </c>
    </row>
    <row r="1490" spans="1:12" x14ac:dyDescent="0.25">
      <c r="A1490" s="274" t="s">
        <v>606</v>
      </c>
      <c r="B1490" s="274" t="s">
        <v>588</v>
      </c>
      <c r="C1490" s="274" t="s">
        <v>589</v>
      </c>
      <c r="D1490" s="274" t="s">
        <v>603</v>
      </c>
      <c r="E1490" s="274">
        <v>16</v>
      </c>
      <c r="F1490" s="274">
        <v>1967</v>
      </c>
      <c r="G1490" s="277">
        <v>142</v>
      </c>
      <c r="H1490" s="277">
        <v>10821.7</v>
      </c>
      <c r="I1490" s="277">
        <f>INDEX(HWI!$F$6:$I$131,MATCH(F1490,HWI!$A$6:$A$131,0),MATCH(D1490,HWI!$F$5:$I$5,0))</f>
        <v>25.088235294117649</v>
      </c>
      <c r="J1490" s="277">
        <f t="shared" si="46"/>
        <v>271497.35588235297</v>
      </c>
      <c r="L1490" s="277">
        <f t="shared" si="47"/>
        <v>1911.9532104391055</v>
      </c>
    </row>
    <row r="1491" spans="1:12" x14ac:dyDescent="0.25">
      <c r="A1491" s="274" t="s">
        <v>606</v>
      </c>
      <c r="B1491" s="274" t="s">
        <v>588</v>
      </c>
      <c r="C1491" s="274" t="s">
        <v>589</v>
      </c>
      <c r="D1491" s="274" t="s">
        <v>603</v>
      </c>
      <c r="E1491" s="274">
        <v>16</v>
      </c>
      <c r="F1491" s="274">
        <v>1968</v>
      </c>
      <c r="G1491" s="277">
        <v>339</v>
      </c>
      <c r="H1491" s="277">
        <v>3959.46</v>
      </c>
      <c r="I1491" s="277">
        <f>INDEX(HWI!$F$6:$I$131,MATCH(F1491,HWI!$A$6:$A$131,0),MATCH(D1491,HWI!$F$5:$I$5,0))</f>
        <v>24.028169014084508</v>
      </c>
      <c r="J1491" s="277">
        <f t="shared" si="46"/>
        <v>95138.57408450704</v>
      </c>
      <c r="L1491" s="277">
        <f t="shared" si="47"/>
        <v>280.64476131123018</v>
      </c>
    </row>
    <row r="1492" spans="1:12" x14ac:dyDescent="0.25">
      <c r="A1492" s="274" t="s">
        <v>606</v>
      </c>
      <c r="B1492" s="274" t="s">
        <v>588</v>
      </c>
      <c r="C1492" s="274" t="s">
        <v>589</v>
      </c>
      <c r="D1492" s="274" t="s">
        <v>603</v>
      </c>
      <c r="E1492" s="274">
        <v>16</v>
      </c>
      <c r="F1492" s="274">
        <v>1969</v>
      </c>
      <c r="G1492" s="277">
        <v>782</v>
      </c>
      <c r="H1492" s="277">
        <v>5869.2</v>
      </c>
      <c r="I1492" s="277">
        <f>INDEX(HWI!$F$6:$I$131,MATCH(F1492,HWI!$A$6:$A$131,0),MATCH(D1492,HWI!$F$5:$I$5,0))</f>
        <v>22.44736842105263</v>
      </c>
      <c r="J1492" s="277">
        <f t="shared" si="46"/>
        <v>131748.09473684209</v>
      </c>
      <c r="L1492" s="277">
        <f t="shared" si="47"/>
        <v>168.47582447166508</v>
      </c>
    </row>
    <row r="1493" spans="1:12" x14ac:dyDescent="0.25">
      <c r="A1493" s="274" t="s">
        <v>606</v>
      </c>
      <c r="B1493" s="274" t="s">
        <v>588</v>
      </c>
      <c r="C1493" s="274" t="s">
        <v>589</v>
      </c>
      <c r="D1493" s="274" t="s">
        <v>603</v>
      </c>
      <c r="E1493" s="274">
        <v>16</v>
      </c>
      <c r="F1493" s="274">
        <v>1970</v>
      </c>
      <c r="G1493" s="277">
        <v>3069</v>
      </c>
      <c r="H1493" s="277">
        <v>26075.119999999999</v>
      </c>
      <c r="I1493" s="277">
        <f>INDEX(HWI!$F$6:$I$131,MATCH(F1493,HWI!$A$6:$A$131,0),MATCH(D1493,HWI!$F$5:$I$5,0))</f>
        <v>21.594936708860761</v>
      </c>
      <c r="J1493" s="277">
        <f t="shared" si="46"/>
        <v>563090.56607594935</v>
      </c>
      <c r="L1493" s="277">
        <f t="shared" si="47"/>
        <v>183.47688695860194</v>
      </c>
    </row>
    <row r="1494" spans="1:12" x14ac:dyDescent="0.25">
      <c r="A1494" s="274" t="s">
        <v>606</v>
      </c>
      <c r="B1494" s="274" t="s">
        <v>588</v>
      </c>
      <c r="C1494" s="274" t="s">
        <v>589</v>
      </c>
      <c r="D1494" s="274" t="s">
        <v>603</v>
      </c>
      <c r="E1494" s="274">
        <v>16</v>
      </c>
      <c r="F1494" s="274">
        <v>1971</v>
      </c>
      <c r="G1494" s="277">
        <v>176</v>
      </c>
      <c r="H1494" s="277">
        <v>2590.61</v>
      </c>
      <c r="I1494" s="277">
        <f>INDEX(HWI!$F$6:$I$131,MATCH(F1494,HWI!$A$6:$A$131,0),MATCH(D1494,HWI!$F$5:$I$5,0))</f>
        <v>19.386363636363637</v>
      </c>
      <c r="J1494" s="277">
        <f t="shared" si="46"/>
        <v>50222.5075</v>
      </c>
      <c r="L1494" s="277">
        <f t="shared" si="47"/>
        <v>285.35515624999999</v>
      </c>
    </row>
    <row r="1495" spans="1:12" x14ac:dyDescent="0.25">
      <c r="A1495" s="274" t="s">
        <v>606</v>
      </c>
      <c r="B1495" s="274" t="s">
        <v>588</v>
      </c>
      <c r="C1495" s="274" t="s">
        <v>589</v>
      </c>
      <c r="D1495" s="274" t="s">
        <v>603</v>
      </c>
      <c r="E1495" s="274">
        <v>16</v>
      </c>
      <c r="F1495" s="274">
        <v>1972</v>
      </c>
      <c r="G1495" s="277">
        <v>2788</v>
      </c>
      <c r="H1495" s="277">
        <v>47997.06</v>
      </c>
      <c r="I1495" s="277">
        <f>INDEX(HWI!$F$6:$I$131,MATCH(F1495,HWI!$A$6:$A$131,0),MATCH(D1495,HWI!$F$5:$I$5,0))</f>
        <v>17.587628865979383</v>
      </c>
      <c r="J1495" s="277">
        <f t="shared" si="46"/>
        <v>844154.47793814435</v>
      </c>
      <c r="L1495" s="277">
        <f t="shared" si="47"/>
        <v>302.78137659187388</v>
      </c>
    </row>
    <row r="1496" spans="1:12" x14ac:dyDescent="0.25">
      <c r="A1496" s="274" t="s">
        <v>606</v>
      </c>
      <c r="B1496" s="274" t="s">
        <v>588</v>
      </c>
      <c r="C1496" s="274" t="s">
        <v>589</v>
      </c>
      <c r="D1496" s="274" t="s">
        <v>603</v>
      </c>
      <c r="E1496" s="274">
        <v>16</v>
      </c>
      <c r="F1496" s="274">
        <v>1973</v>
      </c>
      <c r="G1496" s="277">
        <v>528</v>
      </c>
      <c r="H1496" s="277">
        <v>12078.72</v>
      </c>
      <c r="I1496" s="277">
        <f>INDEX(HWI!$F$6:$I$131,MATCH(F1496,HWI!$A$6:$A$131,0),MATCH(D1496,HWI!$F$5:$I$5,0))</f>
        <v>17.059999999999999</v>
      </c>
      <c r="J1496" s="277">
        <f t="shared" si="46"/>
        <v>206062.96319999997</v>
      </c>
      <c r="L1496" s="277">
        <f t="shared" si="47"/>
        <v>390.2707636363636</v>
      </c>
    </row>
    <row r="1497" spans="1:12" x14ac:dyDescent="0.25">
      <c r="A1497" s="274" t="s">
        <v>606</v>
      </c>
      <c r="B1497" s="274" t="s">
        <v>588</v>
      </c>
      <c r="C1497" s="274" t="s">
        <v>589</v>
      </c>
      <c r="D1497" s="274" t="s">
        <v>603</v>
      </c>
      <c r="E1497" s="274">
        <v>16</v>
      </c>
      <c r="F1497" s="274">
        <v>1974</v>
      </c>
      <c r="G1497" s="277">
        <v>83</v>
      </c>
      <c r="H1497" s="277">
        <v>671.25</v>
      </c>
      <c r="I1497" s="277">
        <f>INDEX(HWI!$F$6:$I$131,MATCH(F1497,HWI!$A$6:$A$131,0),MATCH(D1497,HWI!$F$5:$I$5,0))</f>
        <v>14.964912280701755</v>
      </c>
      <c r="J1497" s="277">
        <f t="shared" si="46"/>
        <v>10045.197368421053</v>
      </c>
      <c r="L1497" s="277">
        <f t="shared" si="47"/>
        <v>121.02647431832594</v>
      </c>
    </row>
    <row r="1498" spans="1:12" x14ac:dyDescent="0.25">
      <c r="A1498" s="274" t="s">
        <v>606</v>
      </c>
      <c r="B1498" s="274" t="s">
        <v>588</v>
      </c>
      <c r="C1498" s="274" t="s">
        <v>589</v>
      </c>
      <c r="D1498" s="274" t="s">
        <v>603</v>
      </c>
      <c r="E1498" s="274">
        <v>16</v>
      </c>
      <c r="F1498" s="274">
        <v>1976</v>
      </c>
      <c r="G1498" s="277">
        <v>16</v>
      </c>
      <c r="H1498" s="277">
        <v>167.20000000000002</v>
      </c>
      <c r="I1498" s="277">
        <f>INDEX(HWI!$F$6:$I$131,MATCH(F1498,HWI!$A$6:$A$131,0),MATCH(D1498,HWI!$F$5:$I$5,0))</f>
        <v>12.544117647058824</v>
      </c>
      <c r="J1498" s="277">
        <f t="shared" si="46"/>
        <v>2097.3764705882354</v>
      </c>
      <c r="L1498" s="277">
        <f t="shared" si="47"/>
        <v>131.08602941176471</v>
      </c>
    </row>
    <row r="1499" spans="1:12" x14ac:dyDescent="0.25">
      <c r="A1499" s="274" t="s">
        <v>606</v>
      </c>
      <c r="B1499" s="274" t="s">
        <v>588</v>
      </c>
      <c r="C1499" s="274" t="s">
        <v>589</v>
      </c>
      <c r="D1499" s="274" t="s">
        <v>603</v>
      </c>
      <c r="E1499" s="274">
        <v>16</v>
      </c>
      <c r="F1499" s="274">
        <v>1977</v>
      </c>
      <c r="G1499" s="277">
        <v>2</v>
      </c>
      <c r="H1499" s="277">
        <v>50.15</v>
      </c>
      <c r="I1499" s="277">
        <f>INDEX(HWI!$F$6:$I$131,MATCH(F1499,HWI!$A$6:$A$131,0),MATCH(D1499,HWI!$F$5:$I$5,0))</f>
        <v>11.605442176870747</v>
      </c>
      <c r="J1499" s="277">
        <f t="shared" si="46"/>
        <v>582.012925170068</v>
      </c>
      <c r="L1499" s="277">
        <f t="shared" si="47"/>
        <v>291.006462585034</v>
      </c>
    </row>
    <row r="1500" spans="1:12" x14ac:dyDescent="0.25">
      <c r="A1500" s="274" t="s">
        <v>606</v>
      </c>
      <c r="B1500" s="274" t="s">
        <v>588</v>
      </c>
      <c r="C1500" s="274" t="s">
        <v>589</v>
      </c>
      <c r="D1500" s="274" t="s">
        <v>603</v>
      </c>
      <c r="E1500" s="274">
        <v>16</v>
      </c>
      <c r="F1500" s="274">
        <v>1978</v>
      </c>
      <c r="G1500" s="277">
        <v>180</v>
      </c>
      <c r="H1500" s="277">
        <v>821.02</v>
      </c>
      <c r="I1500" s="277">
        <f>INDEX(HWI!$F$6:$I$131,MATCH(F1500,HWI!$A$6:$A$131,0),MATCH(D1500,HWI!$F$5:$I$5,0))</f>
        <v>10.6625</v>
      </c>
      <c r="J1500" s="277">
        <f t="shared" si="46"/>
        <v>8754.1257499999992</v>
      </c>
      <c r="L1500" s="277">
        <f t="shared" si="47"/>
        <v>48.634031944444438</v>
      </c>
    </row>
    <row r="1501" spans="1:12" x14ac:dyDescent="0.25">
      <c r="A1501" s="274" t="s">
        <v>606</v>
      </c>
      <c r="B1501" s="274" t="s">
        <v>588</v>
      </c>
      <c r="C1501" s="274" t="s">
        <v>589</v>
      </c>
      <c r="D1501" s="274" t="s">
        <v>603</v>
      </c>
      <c r="E1501" s="274">
        <v>16</v>
      </c>
      <c r="F1501" s="274">
        <v>1980</v>
      </c>
      <c r="G1501" s="277">
        <v>79</v>
      </c>
      <c r="H1501" s="277">
        <v>3566.46</v>
      </c>
      <c r="I1501" s="277">
        <f>INDEX(HWI!$F$6:$I$131,MATCH(F1501,HWI!$A$6:$A$131,0),MATCH(D1501,HWI!$F$5:$I$5,0))</f>
        <v>9.172043010752688</v>
      </c>
      <c r="J1501" s="277">
        <f t="shared" si="46"/>
        <v>32711.72451612903</v>
      </c>
      <c r="L1501" s="277">
        <f t="shared" si="47"/>
        <v>414.0724622294814</v>
      </c>
    </row>
    <row r="1502" spans="1:12" x14ac:dyDescent="0.25">
      <c r="A1502" s="274" t="s">
        <v>606</v>
      </c>
      <c r="B1502" s="274" t="s">
        <v>588</v>
      </c>
      <c r="C1502" s="274" t="s">
        <v>589</v>
      </c>
      <c r="D1502" s="274" t="s">
        <v>603</v>
      </c>
      <c r="E1502" s="274">
        <v>16</v>
      </c>
      <c r="F1502" s="274">
        <v>1981</v>
      </c>
      <c r="G1502" s="277">
        <v>3153</v>
      </c>
      <c r="H1502" s="277">
        <v>252693.33000000002</v>
      </c>
      <c r="I1502" s="277">
        <f>INDEX(HWI!$F$6:$I$131,MATCH(F1502,HWI!$A$6:$A$131,0),MATCH(D1502,HWI!$F$5:$I$5,0))</f>
        <v>8.3219512195121954</v>
      </c>
      <c r="J1502" s="277">
        <f t="shared" si="46"/>
        <v>2102901.5657560979</v>
      </c>
      <c r="L1502" s="277">
        <f t="shared" si="47"/>
        <v>666.95260569492484</v>
      </c>
    </row>
    <row r="1503" spans="1:12" x14ac:dyDescent="0.25">
      <c r="A1503" s="274" t="s">
        <v>606</v>
      </c>
      <c r="B1503" s="274" t="s">
        <v>588</v>
      </c>
      <c r="C1503" s="274" t="s">
        <v>589</v>
      </c>
      <c r="D1503" s="274" t="s">
        <v>603</v>
      </c>
      <c r="E1503" s="274">
        <v>16</v>
      </c>
      <c r="F1503" s="274">
        <v>1982</v>
      </c>
      <c r="G1503" s="277">
        <v>3227</v>
      </c>
      <c r="H1503" s="277">
        <v>158725.03</v>
      </c>
      <c r="I1503" s="277">
        <f>INDEX(HWI!$F$6:$I$131,MATCH(F1503,HWI!$A$6:$A$131,0),MATCH(D1503,HWI!$F$5:$I$5,0))</f>
        <v>7.6502242152466371</v>
      </c>
      <c r="J1503" s="277">
        <f t="shared" si="46"/>
        <v>1214282.0680717488</v>
      </c>
      <c r="L1503" s="277">
        <f t="shared" si="47"/>
        <v>376.28821446289089</v>
      </c>
    </row>
    <row r="1504" spans="1:12" x14ac:dyDescent="0.25">
      <c r="A1504" s="274" t="s">
        <v>606</v>
      </c>
      <c r="B1504" s="274" t="s">
        <v>588</v>
      </c>
      <c r="C1504" s="274" t="s">
        <v>589</v>
      </c>
      <c r="D1504" s="274" t="s">
        <v>603</v>
      </c>
      <c r="E1504" s="274">
        <v>16</v>
      </c>
      <c r="F1504" s="274">
        <v>1983</v>
      </c>
      <c r="G1504" s="277">
        <v>895</v>
      </c>
      <c r="H1504" s="277">
        <v>45405.61</v>
      </c>
      <c r="I1504" s="277">
        <f>INDEX(HWI!$F$6:$I$131,MATCH(F1504,HWI!$A$6:$A$131,0),MATCH(D1504,HWI!$F$5:$I$5,0))</f>
        <v>7.3534482758620694</v>
      </c>
      <c r="J1504" s="277">
        <f t="shared" si="46"/>
        <v>333887.80456896557</v>
      </c>
      <c r="L1504" s="277">
        <f t="shared" si="47"/>
        <v>373.05899951839729</v>
      </c>
    </row>
    <row r="1505" spans="1:12" x14ac:dyDescent="0.25">
      <c r="A1505" s="274" t="s">
        <v>606</v>
      </c>
      <c r="B1505" s="274" t="s">
        <v>588</v>
      </c>
      <c r="C1505" s="274" t="s">
        <v>589</v>
      </c>
      <c r="D1505" s="274" t="s">
        <v>603</v>
      </c>
      <c r="E1505" s="274">
        <v>16</v>
      </c>
      <c r="F1505" s="274">
        <v>1984</v>
      </c>
      <c r="G1505" s="277">
        <v>1667</v>
      </c>
      <c r="H1505" s="277">
        <v>50419.72</v>
      </c>
      <c r="I1505" s="277">
        <f>INDEX(HWI!$F$6:$I$131,MATCH(F1505,HWI!$A$6:$A$131,0),MATCH(D1505,HWI!$F$5:$I$5,0))</f>
        <v>7.0205761316872426</v>
      </c>
      <c r="J1505" s="277">
        <f t="shared" si="46"/>
        <v>353975.48279835389</v>
      </c>
      <c r="L1505" s="277">
        <f t="shared" si="47"/>
        <v>212.34282111478936</v>
      </c>
    </row>
    <row r="1506" spans="1:12" x14ac:dyDescent="0.25">
      <c r="A1506" s="274" t="s">
        <v>606</v>
      </c>
      <c r="B1506" s="274" t="s">
        <v>588</v>
      </c>
      <c r="C1506" s="274" t="s">
        <v>589</v>
      </c>
      <c r="D1506" s="274" t="s">
        <v>603</v>
      </c>
      <c r="E1506" s="274">
        <v>16</v>
      </c>
      <c r="F1506" s="274">
        <v>1985</v>
      </c>
      <c r="G1506" s="277">
        <v>529</v>
      </c>
      <c r="H1506" s="277">
        <v>31488.690000000002</v>
      </c>
      <c r="I1506" s="277">
        <f>INDEX(HWI!$F$6:$I$131,MATCH(F1506,HWI!$A$6:$A$131,0),MATCH(D1506,HWI!$F$5:$I$5,0))</f>
        <v>6.9918032786885247</v>
      </c>
      <c r="J1506" s="277">
        <f t="shared" si="46"/>
        <v>220162.72598360656</v>
      </c>
      <c r="L1506" s="277">
        <f t="shared" si="47"/>
        <v>416.18662756825438</v>
      </c>
    </row>
    <row r="1507" spans="1:12" x14ac:dyDescent="0.25">
      <c r="A1507" s="274" t="s">
        <v>606</v>
      </c>
      <c r="B1507" s="274" t="s">
        <v>588</v>
      </c>
      <c r="C1507" s="274" t="s">
        <v>589</v>
      </c>
      <c r="D1507" s="274" t="s">
        <v>603</v>
      </c>
      <c r="E1507" s="274">
        <v>16</v>
      </c>
      <c r="F1507" s="274">
        <v>1986</v>
      </c>
      <c r="G1507" s="277">
        <v>6</v>
      </c>
      <c r="H1507" s="277">
        <v>183.03</v>
      </c>
      <c r="I1507" s="277">
        <f>INDEX(HWI!$F$6:$I$131,MATCH(F1507,HWI!$A$6:$A$131,0),MATCH(D1507,HWI!$F$5:$I$5,0))</f>
        <v>7.1680672268907566</v>
      </c>
      <c r="J1507" s="277">
        <f t="shared" si="46"/>
        <v>1311.9713445378152</v>
      </c>
      <c r="L1507" s="277">
        <f t="shared" si="47"/>
        <v>218.66189075630254</v>
      </c>
    </row>
    <row r="1508" spans="1:12" x14ac:dyDescent="0.25">
      <c r="A1508" s="274" t="s">
        <v>606</v>
      </c>
      <c r="B1508" s="274" t="s">
        <v>588</v>
      </c>
      <c r="C1508" s="274" t="s">
        <v>589</v>
      </c>
      <c r="D1508" s="274" t="s">
        <v>603</v>
      </c>
      <c r="E1508" s="274">
        <v>16</v>
      </c>
      <c r="F1508" s="274">
        <v>1987</v>
      </c>
      <c r="G1508" s="277">
        <v>1261</v>
      </c>
      <c r="H1508" s="277">
        <v>78605.19</v>
      </c>
      <c r="I1508" s="277">
        <f>INDEX(HWI!$F$6:$I$131,MATCH(F1508,HWI!$A$6:$A$131,0),MATCH(D1508,HWI!$F$5:$I$5,0))</f>
        <v>6.963265306122449</v>
      </c>
      <c r="J1508" s="277">
        <f t="shared" si="46"/>
        <v>547348.79240816331</v>
      </c>
      <c r="L1508" s="277">
        <f t="shared" si="47"/>
        <v>434.05931198109698</v>
      </c>
    </row>
    <row r="1509" spans="1:12" x14ac:dyDescent="0.25">
      <c r="A1509" s="274" t="s">
        <v>606</v>
      </c>
      <c r="B1509" s="274" t="s">
        <v>588</v>
      </c>
      <c r="C1509" s="274" t="s">
        <v>589</v>
      </c>
      <c r="D1509" s="274" t="s">
        <v>603</v>
      </c>
      <c r="E1509" s="274">
        <v>16</v>
      </c>
      <c r="F1509" s="274">
        <v>1989</v>
      </c>
      <c r="G1509" s="277">
        <v>478</v>
      </c>
      <c r="H1509" s="277">
        <v>13421.220000000001</v>
      </c>
      <c r="I1509" s="277">
        <f>INDEX(HWI!$F$6:$I$131,MATCH(F1509,HWI!$A$6:$A$131,0),MATCH(D1509,HWI!$F$5:$I$5,0))</f>
        <v>6.0335985853227232</v>
      </c>
      <c r="J1509" s="277">
        <f t="shared" si="46"/>
        <v>80978.254005305047</v>
      </c>
      <c r="L1509" s="277">
        <f t="shared" si="47"/>
        <v>169.41057323285574</v>
      </c>
    </row>
    <row r="1510" spans="1:12" x14ac:dyDescent="0.25">
      <c r="A1510" s="274" t="s">
        <v>606</v>
      </c>
      <c r="B1510" s="274" t="s">
        <v>588</v>
      </c>
      <c r="C1510" s="274" t="s">
        <v>589</v>
      </c>
      <c r="D1510" s="274" t="s">
        <v>603</v>
      </c>
      <c r="E1510" s="274">
        <v>16</v>
      </c>
      <c r="F1510" s="274">
        <v>1990</v>
      </c>
      <c r="G1510" s="277">
        <v>1342</v>
      </c>
      <c r="H1510" s="277">
        <v>91855.48</v>
      </c>
      <c r="I1510" s="277">
        <f>INDEX(HWI!$F$6:$I$131,MATCH(F1510,HWI!$A$6:$A$131,0),MATCH(D1510,HWI!$F$5:$I$5,0))</f>
        <v>5.8827586206896552</v>
      </c>
      <c r="J1510" s="277">
        <f t="shared" si="46"/>
        <v>540363.6168275862</v>
      </c>
      <c r="L1510" s="277">
        <f t="shared" si="47"/>
        <v>402.65545218150982</v>
      </c>
    </row>
    <row r="1511" spans="1:12" x14ac:dyDescent="0.25">
      <c r="A1511" s="274" t="s">
        <v>606</v>
      </c>
      <c r="B1511" s="274" t="s">
        <v>588</v>
      </c>
      <c r="C1511" s="274" t="s">
        <v>589</v>
      </c>
      <c r="D1511" s="274" t="s">
        <v>603</v>
      </c>
      <c r="E1511" s="274">
        <v>16</v>
      </c>
      <c r="F1511" s="274">
        <v>1995</v>
      </c>
      <c r="G1511" s="277">
        <v>26</v>
      </c>
      <c r="H1511" s="277">
        <v>960.24</v>
      </c>
      <c r="I1511" s="277">
        <f>INDEX(HWI!$F$6:$I$131,MATCH(F1511,HWI!$A$6:$A$131,0),MATCH(D1511,HWI!$F$5:$I$5,0))</f>
        <v>4.9342010122921183</v>
      </c>
      <c r="J1511" s="277">
        <f t="shared" si="46"/>
        <v>4738.0171800433836</v>
      </c>
      <c r="L1511" s="277">
        <f t="shared" si="47"/>
        <v>182.2314300016686</v>
      </c>
    </row>
    <row r="1512" spans="1:12" x14ac:dyDescent="0.25">
      <c r="A1512" s="274" t="s">
        <v>606</v>
      </c>
      <c r="B1512" s="274" t="s">
        <v>588</v>
      </c>
      <c r="C1512" s="274" t="s">
        <v>589</v>
      </c>
      <c r="D1512" s="274" t="s">
        <v>603</v>
      </c>
      <c r="E1512" s="274">
        <v>16</v>
      </c>
      <c r="F1512" s="274">
        <v>1998</v>
      </c>
      <c r="G1512" s="277">
        <v>3</v>
      </c>
      <c r="H1512" s="277">
        <v>87.66</v>
      </c>
      <c r="I1512" s="277">
        <f>INDEX(HWI!$F$6:$I$131,MATCH(F1512,HWI!$A$6:$A$131,0),MATCH(D1512,HWI!$F$5:$I$5,0))</f>
        <v>4.6580204778156995</v>
      </c>
      <c r="J1512" s="277">
        <f t="shared" si="46"/>
        <v>408.32207508532423</v>
      </c>
      <c r="L1512" s="277">
        <f t="shared" si="47"/>
        <v>136.10735836177474</v>
      </c>
    </row>
    <row r="1513" spans="1:12" x14ac:dyDescent="0.25">
      <c r="A1513" s="274" t="s">
        <v>606</v>
      </c>
      <c r="B1513" s="274" t="s">
        <v>588</v>
      </c>
      <c r="C1513" s="274" t="s">
        <v>589</v>
      </c>
      <c r="D1513" s="274" t="s">
        <v>603</v>
      </c>
      <c r="E1513" s="274">
        <v>16</v>
      </c>
      <c r="F1513" s="274">
        <v>2001</v>
      </c>
      <c r="G1513" s="277">
        <v>3</v>
      </c>
      <c r="H1513" s="277">
        <v>124.9</v>
      </c>
      <c r="I1513" s="277">
        <f>INDEX(HWI!$F$6:$I$131,MATCH(F1513,HWI!$A$6:$A$131,0),MATCH(D1513,HWI!$F$5:$I$5,0))</f>
        <v>4.217552533992583</v>
      </c>
      <c r="J1513" s="277">
        <f t="shared" si="46"/>
        <v>526.77231149567365</v>
      </c>
      <c r="L1513" s="277">
        <f t="shared" si="47"/>
        <v>175.59077049855787</v>
      </c>
    </row>
    <row r="1514" spans="1:12" x14ac:dyDescent="0.25">
      <c r="A1514" s="274" t="s">
        <v>606</v>
      </c>
      <c r="B1514" s="274" t="s">
        <v>588</v>
      </c>
      <c r="C1514" s="274" t="s">
        <v>589</v>
      </c>
      <c r="D1514" s="274" t="s">
        <v>603</v>
      </c>
      <c r="E1514" s="274">
        <v>16</v>
      </c>
      <c r="F1514" s="274">
        <v>2003</v>
      </c>
      <c r="G1514" s="277">
        <v>1</v>
      </c>
      <c r="H1514" s="277">
        <v>43.36</v>
      </c>
      <c r="I1514" s="277">
        <f>INDEX(HWI!$F$6:$I$131,MATCH(F1514,HWI!$A$6:$A$131,0),MATCH(D1514,HWI!$F$5:$I$5,0))</f>
        <v>4.0023460410557181</v>
      </c>
      <c r="J1514" s="277">
        <f t="shared" si="46"/>
        <v>173.54172434017593</v>
      </c>
      <c r="L1514" s="277">
        <f t="shared" si="47"/>
        <v>173.54172434017593</v>
      </c>
    </row>
    <row r="1515" spans="1:12" x14ac:dyDescent="0.25">
      <c r="A1515" s="274" t="s">
        <v>606</v>
      </c>
      <c r="B1515" s="274" t="s">
        <v>588</v>
      </c>
      <c r="C1515" s="274" t="s">
        <v>589</v>
      </c>
      <c r="D1515" s="274" t="s">
        <v>603</v>
      </c>
      <c r="E1515" s="274">
        <v>16</v>
      </c>
      <c r="F1515" s="274">
        <v>2005</v>
      </c>
      <c r="G1515" s="277">
        <v>2</v>
      </c>
      <c r="H1515" s="277">
        <v>115.29</v>
      </c>
      <c r="I1515" s="277">
        <f>INDEX(HWI!$F$6:$I$131,MATCH(F1515,HWI!$A$6:$A$131,0),MATCH(D1515,HWI!$F$5:$I$5,0))</f>
        <v>2.8445185493955814</v>
      </c>
      <c r="J1515" s="277">
        <f t="shared" si="46"/>
        <v>327.94454355981657</v>
      </c>
      <c r="L1515" s="277">
        <f t="shared" si="47"/>
        <v>163.97227177990828</v>
      </c>
    </row>
    <row r="1516" spans="1:12" x14ac:dyDescent="0.25">
      <c r="A1516" s="274" t="s">
        <v>606</v>
      </c>
      <c r="B1516" s="274" t="s">
        <v>588</v>
      </c>
      <c r="C1516" s="274" t="s">
        <v>589</v>
      </c>
      <c r="D1516" s="274" t="s">
        <v>603</v>
      </c>
      <c r="E1516" s="274">
        <v>16</v>
      </c>
      <c r="F1516" s="274">
        <v>2006</v>
      </c>
      <c r="G1516" s="277">
        <v>228</v>
      </c>
      <c r="H1516" s="277">
        <v>14327.59</v>
      </c>
      <c r="I1516" s="277">
        <f>INDEX(HWI!$F$6:$I$131,MATCH(F1516,HWI!$A$6:$A$131,0),MATCH(D1516,HWI!$F$5:$I$5,0))</f>
        <v>2.7285085965613756</v>
      </c>
      <c r="J1516" s="277">
        <f t="shared" si="46"/>
        <v>39092.952483006797</v>
      </c>
      <c r="L1516" s="277">
        <f t="shared" si="47"/>
        <v>171.46031790792455</v>
      </c>
    </row>
    <row r="1517" spans="1:12" x14ac:dyDescent="0.25">
      <c r="A1517" s="274" t="s">
        <v>606</v>
      </c>
      <c r="B1517" s="274" t="s">
        <v>588</v>
      </c>
      <c r="C1517" s="274" t="s">
        <v>589</v>
      </c>
      <c r="D1517" s="274" t="s">
        <v>603</v>
      </c>
      <c r="E1517" s="274">
        <v>16</v>
      </c>
      <c r="F1517" s="274">
        <v>2009</v>
      </c>
      <c r="G1517" s="277">
        <v>9</v>
      </c>
      <c r="H1517" s="277">
        <v>847.92000000000007</v>
      </c>
      <c r="I1517" s="277">
        <f>INDEX(HWI!$F$6:$I$131,MATCH(F1517,HWI!$A$6:$A$131,0),MATCH(D1517,HWI!$F$5:$I$5,0))</f>
        <v>2.4671005061460591</v>
      </c>
      <c r="J1517" s="277">
        <f t="shared" si="46"/>
        <v>2091.9038611713668</v>
      </c>
      <c r="L1517" s="277">
        <f t="shared" si="47"/>
        <v>232.43376235237409</v>
      </c>
    </row>
    <row r="1518" spans="1:12" x14ac:dyDescent="0.25">
      <c r="A1518" s="274" t="s">
        <v>606</v>
      </c>
      <c r="B1518" s="274" t="s">
        <v>588</v>
      </c>
      <c r="C1518" s="274" t="s">
        <v>589</v>
      </c>
      <c r="D1518" s="274" t="s">
        <v>603</v>
      </c>
      <c r="E1518" s="274">
        <v>16</v>
      </c>
      <c r="F1518" s="274">
        <v>2010</v>
      </c>
      <c r="G1518" s="277">
        <v>3</v>
      </c>
      <c r="H1518" s="277">
        <v>257.17</v>
      </c>
      <c r="I1518" s="277">
        <f>INDEX(HWI!$F$6:$I$131,MATCH(F1518,HWI!$A$6:$A$131,0),MATCH(D1518,HWI!$F$5:$I$5,0))</f>
        <v>2.375217542638357</v>
      </c>
      <c r="J1518" s="277">
        <f t="shared" si="46"/>
        <v>610.83469544030629</v>
      </c>
      <c r="L1518" s="277">
        <f t="shared" si="47"/>
        <v>203.61156514676875</v>
      </c>
    </row>
    <row r="1519" spans="1:12" x14ac:dyDescent="0.25">
      <c r="A1519" s="274" t="s">
        <v>606</v>
      </c>
      <c r="B1519" s="274" t="s">
        <v>588</v>
      </c>
      <c r="C1519" s="274" t="s">
        <v>589</v>
      </c>
      <c r="D1519" s="274" t="s">
        <v>603</v>
      </c>
      <c r="E1519" s="274">
        <v>16</v>
      </c>
      <c r="F1519" s="274">
        <v>2012</v>
      </c>
      <c r="G1519" s="277">
        <v>2</v>
      </c>
      <c r="H1519" s="277">
        <v>315.39</v>
      </c>
      <c r="I1519" s="277">
        <f>INDEX(HWI!$F$6:$I$131,MATCH(F1519,HWI!$A$6:$A$131,0),MATCH(D1519,HWI!$F$5:$I$5,0))</f>
        <v>1.9918272037361355</v>
      </c>
      <c r="J1519" s="277">
        <f t="shared" si="46"/>
        <v>628.20238178633974</v>
      </c>
      <c r="L1519" s="277">
        <f t="shared" si="47"/>
        <v>314.10119089316987</v>
      </c>
    </row>
    <row r="1520" spans="1:12" x14ac:dyDescent="0.25">
      <c r="A1520" s="274" t="s">
        <v>606</v>
      </c>
      <c r="B1520" s="274" t="s">
        <v>588</v>
      </c>
      <c r="C1520" s="274" t="s">
        <v>589</v>
      </c>
      <c r="D1520" s="274" t="s">
        <v>603</v>
      </c>
      <c r="E1520" s="274">
        <v>16</v>
      </c>
      <c r="F1520" s="274">
        <v>2017</v>
      </c>
      <c r="G1520" s="277">
        <v>3</v>
      </c>
      <c r="H1520" s="277">
        <v>2324.42</v>
      </c>
      <c r="I1520" s="277">
        <f>INDEX(HWI!$F$6:$I$131,MATCH(F1520,HWI!$A$6:$A$131,0),MATCH(D1520,HWI!$F$5:$I$5,0))</f>
        <v>1.9620471535365152</v>
      </c>
      <c r="J1520" s="277">
        <f t="shared" si="46"/>
        <v>4560.6216446233466</v>
      </c>
      <c r="L1520" s="277">
        <f t="shared" si="47"/>
        <v>1520.2072148744489</v>
      </c>
    </row>
    <row r="1521" spans="1:12" x14ac:dyDescent="0.25">
      <c r="A1521" s="274" t="s">
        <v>606</v>
      </c>
      <c r="B1521" s="274" t="s">
        <v>588</v>
      </c>
      <c r="C1521" s="274" t="s">
        <v>589</v>
      </c>
      <c r="D1521" s="274" t="s">
        <v>603</v>
      </c>
      <c r="E1521" s="274">
        <v>16</v>
      </c>
      <c r="F1521" s="274">
        <v>2020</v>
      </c>
      <c r="G1521" s="277">
        <v>3</v>
      </c>
      <c r="H1521" s="277">
        <v>218102.74</v>
      </c>
      <c r="I1521" s="277">
        <f>INDEX(HWI!$F$6:$I$131,MATCH(F1521,HWI!$A$6:$A$131,0),MATCH(D1521,HWI!$F$5:$I$5,0))</f>
        <v>1.6713201077638991</v>
      </c>
      <c r="J1521" s="277">
        <f t="shared" si="46"/>
        <v>364519.49492040166</v>
      </c>
      <c r="L1521" s="277">
        <f t="shared" si="47"/>
        <v>121506.49830680055</v>
      </c>
    </row>
    <row r="1522" spans="1:12" x14ac:dyDescent="0.25">
      <c r="A1522" s="274" t="s">
        <v>606</v>
      </c>
      <c r="B1522" s="274" t="s">
        <v>588</v>
      </c>
      <c r="C1522" s="274" t="s">
        <v>589</v>
      </c>
      <c r="D1522" s="274" t="s">
        <v>603</v>
      </c>
      <c r="E1522" s="274">
        <v>16</v>
      </c>
      <c r="F1522" s="274">
        <v>2021</v>
      </c>
      <c r="G1522" s="277">
        <v>130</v>
      </c>
      <c r="H1522" s="277">
        <v>39344.22</v>
      </c>
      <c r="I1522" s="277">
        <f>INDEX(HWI!$F$6:$I$131,MATCH(F1522,HWI!$A$6:$A$131,0),MATCH(D1522,HWI!$F$5:$I$5,0))</f>
        <v>1.439662447257384</v>
      </c>
      <c r="J1522" s="277">
        <f t="shared" si="46"/>
        <v>56642.396050632917</v>
      </c>
      <c r="L1522" s="277">
        <f t="shared" si="47"/>
        <v>435.71073885102243</v>
      </c>
    </row>
    <row r="1523" spans="1:12" x14ac:dyDescent="0.25">
      <c r="A1523" s="274" t="s">
        <v>606</v>
      </c>
      <c r="B1523" s="274" t="s">
        <v>588</v>
      </c>
      <c r="C1523" s="274" t="s">
        <v>589</v>
      </c>
      <c r="D1523" s="274" t="s">
        <v>603</v>
      </c>
      <c r="E1523" s="274">
        <v>16</v>
      </c>
      <c r="F1523" s="274">
        <v>2022</v>
      </c>
      <c r="G1523" s="277">
        <v>271</v>
      </c>
      <c r="H1523" s="277">
        <v>425722.93</v>
      </c>
      <c r="I1523" s="277">
        <f>INDEX(HWI!$F$6:$I$131,MATCH(F1523,HWI!$A$6:$A$131,0),MATCH(D1523,HWI!$F$5:$I$5,0))</f>
        <v>1.2295495495495496</v>
      </c>
      <c r="J1523" s="277">
        <f t="shared" si="46"/>
        <v>523447.43681441445</v>
      </c>
      <c r="L1523" s="277">
        <f t="shared" si="47"/>
        <v>1931.5403572487619</v>
      </c>
    </row>
    <row r="1524" spans="1:12" x14ac:dyDescent="0.25">
      <c r="A1524" s="274" t="s">
        <v>606</v>
      </c>
      <c r="B1524" s="274" t="s">
        <v>588</v>
      </c>
      <c r="C1524" s="274" t="s">
        <v>589</v>
      </c>
      <c r="D1524" s="274" t="s">
        <v>603</v>
      </c>
      <c r="E1524" s="274">
        <v>19</v>
      </c>
      <c r="F1524" s="274">
        <v>1975</v>
      </c>
      <c r="G1524" s="277">
        <v>700</v>
      </c>
      <c r="H1524" s="277">
        <v>1695.57</v>
      </c>
      <c r="I1524" s="277">
        <f>INDEX(HWI!$F$6:$I$131,MATCH(F1524,HWI!$A$6:$A$131,0),MATCH(D1524,HWI!$F$5:$I$5,0))</f>
        <v>13.53968253968254</v>
      </c>
      <c r="J1524" s="277">
        <f t="shared" si="46"/>
        <v>22957.479523809521</v>
      </c>
      <c r="L1524" s="277">
        <f t="shared" si="47"/>
        <v>32.79639931972789</v>
      </c>
    </row>
    <row r="1525" spans="1:12" x14ac:dyDescent="0.25">
      <c r="A1525" s="274" t="s">
        <v>606</v>
      </c>
      <c r="B1525" s="274" t="s">
        <v>588</v>
      </c>
      <c r="C1525" s="274" t="s">
        <v>589</v>
      </c>
      <c r="D1525" s="274" t="s">
        <v>603</v>
      </c>
      <c r="E1525" s="274">
        <v>2</v>
      </c>
      <c r="F1525" s="274">
        <v>1900</v>
      </c>
      <c r="G1525" s="277">
        <v>15135</v>
      </c>
      <c r="H1525" s="277">
        <v>32967.199999999997</v>
      </c>
      <c r="I1525" s="277">
        <f>INDEX(HWI!$F$6:$I$131,MATCH(F1525,HWI!$A$6:$A$131,0),MATCH(D1525,HWI!$F$5:$I$5,0))</f>
        <v>243.71428571428572</v>
      </c>
      <c r="J1525" s="277">
        <f t="shared" si="46"/>
        <v>8034577.5999999996</v>
      </c>
      <c r="L1525" s="277">
        <f t="shared" si="47"/>
        <v>530.86075982821274</v>
      </c>
    </row>
    <row r="1526" spans="1:12" x14ac:dyDescent="0.25">
      <c r="A1526" s="274" t="s">
        <v>606</v>
      </c>
      <c r="B1526" s="274" t="s">
        <v>588</v>
      </c>
      <c r="C1526" s="274" t="s">
        <v>589</v>
      </c>
      <c r="D1526" s="274" t="s">
        <v>603</v>
      </c>
      <c r="E1526" s="274">
        <v>2</v>
      </c>
      <c r="F1526" s="274">
        <v>1901</v>
      </c>
      <c r="G1526" s="277">
        <v>1392</v>
      </c>
      <c r="H1526" s="277">
        <v>1186.77</v>
      </c>
      <c r="I1526" s="277">
        <f>INDEX(HWI!$F$6:$I$131,MATCH(F1526,HWI!$A$6:$A$131,0),MATCH(D1526,HWI!$F$5:$I$5,0))</f>
        <v>243.71428571428572</v>
      </c>
      <c r="J1526" s="277">
        <f t="shared" si="46"/>
        <v>289232.80285714287</v>
      </c>
      <c r="L1526" s="277">
        <f t="shared" si="47"/>
        <v>207.78218596059114</v>
      </c>
    </row>
    <row r="1527" spans="1:12" x14ac:dyDescent="0.25">
      <c r="A1527" s="274" t="s">
        <v>606</v>
      </c>
      <c r="B1527" s="274" t="s">
        <v>588</v>
      </c>
      <c r="C1527" s="274" t="s">
        <v>589</v>
      </c>
      <c r="D1527" s="274" t="s">
        <v>603</v>
      </c>
      <c r="E1527" s="274">
        <v>2</v>
      </c>
      <c r="F1527" s="274">
        <v>1902</v>
      </c>
      <c r="G1527" s="277">
        <v>3215.01</v>
      </c>
      <c r="H1527" s="277">
        <v>2886.7200000000003</v>
      </c>
      <c r="I1527" s="277">
        <f>INDEX(HWI!$F$6:$I$131,MATCH(F1527,HWI!$A$6:$A$131,0),MATCH(D1527,HWI!$F$5:$I$5,0))</f>
        <v>243.71428571428572</v>
      </c>
      <c r="J1527" s="277">
        <f t="shared" si="46"/>
        <v>703534.90285714297</v>
      </c>
      <c r="L1527" s="277">
        <f t="shared" si="47"/>
        <v>218.82821604198523</v>
      </c>
    </row>
    <row r="1528" spans="1:12" x14ac:dyDescent="0.25">
      <c r="A1528" s="274" t="s">
        <v>606</v>
      </c>
      <c r="B1528" s="274" t="s">
        <v>588</v>
      </c>
      <c r="C1528" s="274" t="s">
        <v>589</v>
      </c>
      <c r="D1528" s="274" t="s">
        <v>603</v>
      </c>
      <c r="E1528" s="274">
        <v>2</v>
      </c>
      <c r="F1528" s="274">
        <v>1903</v>
      </c>
      <c r="G1528" s="277">
        <v>26889</v>
      </c>
      <c r="H1528" s="277">
        <v>5432.71</v>
      </c>
      <c r="I1528" s="277">
        <f>INDEX(HWI!$F$6:$I$131,MATCH(F1528,HWI!$A$6:$A$131,0),MATCH(D1528,HWI!$F$5:$I$5,0))</f>
        <v>243.71428571428572</v>
      </c>
      <c r="J1528" s="277">
        <f t="shared" si="46"/>
        <v>1324029.0371428572</v>
      </c>
      <c r="L1528" s="277">
        <f t="shared" si="47"/>
        <v>49.2405458419003</v>
      </c>
    </row>
    <row r="1529" spans="1:12" x14ac:dyDescent="0.25">
      <c r="A1529" s="274" t="s">
        <v>606</v>
      </c>
      <c r="B1529" s="274" t="s">
        <v>588</v>
      </c>
      <c r="C1529" s="274" t="s">
        <v>589</v>
      </c>
      <c r="D1529" s="274" t="s">
        <v>603</v>
      </c>
      <c r="E1529" s="274">
        <v>2</v>
      </c>
      <c r="F1529" s="274">
        <v>1904</v>
      </c>
      <c r="G1529" s="277">
        <v>6561.38</v>
      </c>
      <c r="H1529" s="277">
        <v>1541.94</v>
      </c>
      <c r="I1529" s="277">
        <f>INDEX(HWI!$F$6:$I$131,MATCH(F1529,HWI!$A$6:$A$131,0),MATCH(D1529,HWI!$F$5:$I$5,0))</f>
        <v>243.71428571428572</v>
      </c>
      <c r="J1529" s="277">
        <f t="shared" si="46"/>
        <v>375792.80571428576</v>
      </c>
      <c r="L1529" s="277">
        <f t="shared" si="47"/>
        <v>57.273440299797564</v>
      </c>
    </row>
    <row r="1530" spans="1:12" x14ac:dyDescent="0.25">
      <c r="A1530" s="274" t="s">
        <v>606</v>
      </c>
      <c r="B1530" s="274" t="s">
        <v>588</v>
      </c>
      <c r="C1530" s="274" t="s">
        <v>589</v>
      </c>
      <c r="D1530" s="274" t="s">
        <v>603</v>
      </c>
      <c r="E1530" s="274">
        <v>2</v>
      </c>
      <c r="F1530" s="274">
        <v>1905</v>
      </c>
      <c r="G1530" s="277">
        <v>12442.02</v>
      </c>
      <c r="H1530" s="277">
        <v>2145.15</v>
      </c>
      <c r="I1530" s="277">
        <f>INDEX(HWI!$F$6:$I$131,MATCH(F1530,HWI!$A$6:$A$131,0),MATCH(D1530,HWI!$F$5:$I$5,0))</f>
        <v>243.71428571428572</v>
      </c>
      <c r="J1530" s="277">
        <f t="shared" si="46"/>
        <v>522803.7</v>
      </c>
      <c r="L1530" s="277">
        <f t="shared" si="47"/>
        <v>42.01919784729489</v>
      </c>
    </row>
    <row r="1531" spans="1:12" x14ac:dyDescent="0.25">
      <c r="A1531" s="274" t="s">
        <v>606</v>
      </c>
      <c r="B1531" s="274" t="s">
        <v>588</v>
      </c>
      <c r="C1531" s="274" t="s">
        <v>589</v>
      </c>
      <c r="D1531" s="274" t="s">
        <v>603</v>
      </c>
      <c r="E1531" s="274">
        <v>2</v>
      </c>
      <c r="F1531" s="274">
        <v>1906</v>
      </c>
      <c r="G1531" s="277">
        <v>14555</v>
      </c>
      <c r="H1531" s="277">
        <v>3615.6800000000003</v>
      </c>
      <c r="I1531" s="277">
        <f>INDEX(HWI!$F$6:$I$131,MATCH(F1531,HWI!$A$6:$A$131,0),MATCH(D1531,HWI!$F$5:$I$5,0))</f>
        <v>243.71428571428572</v>
      </c>
      <c r="J1531" s="277">
        <f t="shared" si="46"/>
        <v>881192.8685714287</v>
      </c>
      <c r="L1531" s="277">
        <f t="shared" si="47"/>
        <v>60.542278843794485</v>
      </c>
    </row>
    <row r="1532" spans="1:12" x14ac:dyDescent="0.25">
      <c r="A1532" s="274" t="s">
        <v>606</v>
      </c>
      <c r="B1532" s="274" t="s">
        <v>588</v>
      </c>
      <c r="C1532" s="274" t="s">
        <v>589</v>
      </c>
      <c r="D1532" s="274" t="s">
        <v>603</v>
      </c>
      <c r="E1532" s="274">
        <v>2</v>
      </c>
      <c r="F1532" s="274">
        <v>1907</v>
      </c>
      <c r="G1532" s="277">
        <v>7290.17</v>
      </c>
      <c r="H1532" s="277">
        <v>3006.58</v>
      </c>
      <c r="I1532" s="277">
        <f>INDEX(HWI!$F$6:$I$131,MATCH(F1532,HWI!$A$6:$A$131,0),MATCH(D1532,HWI!$F$5:$I$5,0))</f>
        <v>243.71428571428572</v>
      </c>
      <c r="J1532" s="277">
        <f t="shared" si="46"/>
        <v>732746.49714285717</v>
      </c>
      <c r="L1532" s="277">
        <f t="shared" si="47"/>
        <v>100.51157889910073</v>
      </c>
    </row>
    <row r="1533" spans="1:12" x14ac:dyDescent="0.25">
      <c r="A1533" s="274" t="s">
        <v>606</v>
      </c>
      <c r="B1533" s="274" t="s">
        <v>588</v>
      </c>
      <c r="C1533" s="274" t="s">
        <v>589</v>
      </c>
      <c r="D1533" s="274" t="s">
        <v>603</v>
      </c>
      <c r="E1533" s="274">
        <v>2</v>
      </c>
      <c r="F1533" s="274">
        <v>1908</v>
      </c>
      <c r="G1533" s="277">
        <v>12338.4</v>
      </c>
      <c r="H1533" s="277">
        <v>2216.75</v>
      </c>
      <c r="I1533" s="277">
        <f>INDEX(HWI!$F$6:$I$131,MATCH(F1533,HWI!$A$6:$A$131,0),MATCH(D1533,HWI!$F$5:$I$5,0))</f>
        <v>243.71428571428572</v>
      </c>
      <c r="J1533" s="277">
        <f t="shared" si="46"/>
        <v>540253.64285714284</v>
      </c>
      <c r="L1533" s="277">
        <f t="shared" si="47"/>
        <v>43.78636151017497</v>
      </c>
    </row>
    <row r="1534" spans="1:12" x14ac:dyDescent="0.25">
      <c r="A1534" s="274" t="s">
        <v>606</v>
      </c>
      <c r="B1534" s="274" t="s">
        <v>588</v>
      </c>
      <c r="C1534" s="274" t="s">
        <v>589</v>
      </c>
      <c r="D1534" s="274" t="s">
        <v>603</v>
      </c>
      <c r="E1534" s="274">
        <v>2</v>
      </c>
      <c r="F1534" s="274">
        <v>1909</v>
      </c>
      <c r="G1534" s="277">
        <v>9629.01</v>
      </c>
      <c r="H1534" s="277">
        <v>2583.42</v>
      </c>
      <c r="I1534" s="277">
        <f>INDEX(HWI!$F$6:$I$131,MATCH(F1534,HWI!$A$6:$A$131,0),MATCH(D1534,HWI!$F$5:$I$5,0))</f>
        <v>243.71428571428572</v>
      </c>
      <c r="J1534" s="277">
        <f t="shared" si="46"/>
        <v>629616.36</v>
      </c>
      <c r="L1534" s="277">
        <f t="shared" si="47"/>
        <v>65.387444815199061</v>
      </c>
    </row>
    <row r="1535" spans="1:12" x14ac:dyDescent="0.25">
      <c r="A1535" s="274" t="s">
        <v>606</v>
      </c>
      <c r="B1535" s="274" t="s">
        <v>588</v>
      </c>
      <c r="C1535" s="274" t="s">
        <v>589</v>
      </c>
      <c r="D1535" s="274" t="s">
        <v>603</v>
      </c>
      <c r="E1535" s="274">
        <v>2</v>
      </c>
      <c r="F1535" s="274">
        <v>1910</v>
      </c>
      <c r="G1535" s="277">
        <v>18907.990000000002</v>
      </c>
      <c r="H1535" s="277">
        <v>6957.28</v>
      </c>
      <c r="I1535" s="277">
        <f>INDEX(HWI!$F$6:$I$131,MATCH(F1535,HWI!$A$6:$A$131,0),MATCH(D1535,HWI!$F$5:$I$5,0))</f>
        <v>243.71428571428572</v>
      </c>
      <c r="J1535" s="277">
        <f t="shared" si="46"/>
        <v>1695588.5257142857</v>
      </c>
      <c r="L1535" s="277">
        <f t="shared" si="47"/>
        <v>89.675768059655496</v>
      </c>
    </row>
    <row r="1536" spans="1:12" x14ac:dyDescent="0.25">
      <c r="A1536" s="274" t="s">
        <v>606</v>
      </c>
      <c r="B1536" s="274" t="s">
        <v>588</v>
      </c>
      <c r="C1536" s="274" t="s">
        <v>589</v>
      </c>
      <c r="D1536" s="274" t="s">
        <v>603</v>
      </c>
      <c r="E1536" s="274">
        <v>2</v>
      </c>
      <c r="F1536" s="274">
        <v>1911</v>
      </c>
      <c r="G1536" s="277">
        <v>2815</v>
      </c>
      <c r="H1536" s="277">
        <v>2342.1</v>
      </c>
      <c r="I1536" s="277">
        <f>INDEX(HWI!$F$6:$I$131,MATCH(F1536,HWI!$A$6:$A$131,0),MATCH(D1536,HWI!$F$5:$I$5,0))</f>
        <v>243.71428571428572</v>
      </c>
      <c r="J1536" s="277">
        <f t="shared" si="46"/>
        <v>570803.22857142857</v>
      </c>
      <c r="L1536" s="277">
        <f t="shared" si="47"/>
        <v>202.77201725450394</v>
      </c>
    </row>
    <row r="1537" spans="1:12" x14ac:dyDescent="0.25">
      <c r="A1537" s="274" t="s">
        <v>606</v>
      </c>
      <c r="B1537" s="274" t="s">
        <v>588</v>
      </c>
      <c r="C1537" s="274" t="s">
        <v>589</v>
      </c>
      <c r="D1537" s="274" t="s">
        <v>603</v>
      </c>
      <c r="E1537" s="274">
        <v>2</v>
      </c>
      <c r="F1537" s="274">
        <v>1912</v>
      </c>
      <c r="G1537" s="277">
        <v>7730</v>
      </c>
      <c r="H1537" s="277">
        <v>2918.07</v>
      </c>
      <c r="I1537" s="277">
        <f>INDEX(HWI!$F$6:$I$131,MATCH(F1537,HWI!$A$6:$A$131,0),MATCH(D1537,HWI!$F$5:$I$5,0))</f>
        <v>243.71428571428572</v>
      </c>
      <c r="J1537" s="277">
        <f t="shared" si="46"/>
        <v>711175.34571428574</v>
      </c>
      <c r="L1537" s="277">
        <f t="shared" si="47"/>
        <v>92.00198521530217</v>
      </c>
    </row>
    <row r="1538" spans="1:12" x14ac:dyDescent="0.25">
      <c r="A1538" s="274" t="s">
        <v>606</v>
      </c>
      <c r="B1538" s="274" t="s">
        <v>588</v>
      </c>
      <c r="C1538" s="274" t="s">
        <v>589</v>
      </c>
      <c r="D1538" s="274" t="s">
        <v>603</v>
      </c>
      <c r="E1538" s="274">
        <v>2</v>
      </c>
      <c r="F1538" s="274">
        <v>1913</v>
      </c>
      <c r="G1538" s="277">
        <v>797.01</v>
      </c>
      <c r="H1538" s="277">
        <v>494.23</v>
      </c>
      <c r="I1538" s="277">
        <f>INDEX(HWI!$F$6:$I$131,MATCH(F1538,HWI!$A$6:$A$131,0),MATCH(D1538,HWI!$F$5:$I$5,0))</f>
        <v>243.71428571428572</v>
      </c>
      <c r="J1538" s="277">
        <f t="shared" ref="J1538:J1601" si="48">I1538*H1538</f>
        <v>120450.91142857143</v>
      </c>
      <c r="L1538" s="277">
        <f t="shared" ref="L1538:L1601" si="49">J1538/G1538</f>
        <v>151.12848198714124</v>
      </c>
    </row>
    <row r="1539" spans="1:12" x14ac:dyDescent="0.25">
      <c r="A1539" s="274" t="s">
        <v>606</v>
      </c>
      <c r="B1539" s="274" t="s">
        <v>588</v>
      </c>
      <c r="C1539" s="274" t="s">
        <v>589</v>
      </c>
      <c r="D1539" s="274" t="s">
        <v>603</v>
      </c>
      <c r="E1539" s="274">
        <v>2</v>
      </c>
      <c r="F1539" s="274">
        <v>1914</v>
      </c>
      <c r="G1539" s="277">
        <v>31918.010000000002</v>
      </c>
      <c r="H1539" s="277">
        <v>6889</v>
      </c>
      <c r="I1539" s="277">
        <f>INDEX(HWI!$F$6:$I$131,MATCH(F1539,HWI!$A$6:$A$131,0),MATCH(D1539,HWI!$F$5:$I$5,0))</f>
        <v>243.71428571428572</v>
      </c>
      <c r="J1539" s="277">
        <f t="shared" si="48"/>
        <v>1678947.7142857143</v>
      </c>
      <c r="L1539" s="277">
        <f t="shared" si="49"/>
        <v>52.601891981540021</v>
      </c>
    </row>
    <row r="1540" spans="1:12" x14ac:dyDescent="0.25">
      <c r="A1540" s="274" t="s">
        <v>606</v>
      </c>
      <c r="B1540" s="274" t="s">
        <v>588</v>
      </c>
      <c r="C1540" s="274" t="s">
        <v>589</v>
      </c>
      <c r="D1540" s="274" t="s">
        <v>603</v>
      </c>
      <c r="E1540" s="274">
        <v>2</v>
      </c>
      <c r="F1540" s="274">
        <v>1915</v>
      </c>
      <c r="G1540" s="277">
        <v>5642</v>
      </c>
      <c r="H1540" s="277">
        <v>1550.38</v>
      </c>
      <c r="I1540" s="277">
        <f>INDEX(HWI!$F$6:$I$131,MATCH(F1540,HWI!$A$6:$A$131,0),MATCH(D1540,HWI!$F$5:$I$5,0))</f>
        <v>243.71428571428572</v>
      </c>
      <c r="J1540" s="277">
        <f t="shared" si="48"/>
        <v>377849.7542857143</v>
      </c>
      <c r="L1540" s="277">
        <f t="shared" si="49"/>
        <v>66.970888742593814</v>
      </c>
    </row>
    <row r="1541" spans="1:12" x14ac:dyDescent="0.25">
      <c r="A1541" s="274" t="s">
        <v>606</v>
      </c>
      <c r="B1541" s="274" t="s">
        <v>588</v>
      </c>
      <c r="C1541" s="274" t="s">
        <v>589</v>
      </c>
      <c r="D1541" s="274" t="s">
        <v>603</v>
      </c>
      <c r="E1541" s="274">
        <v>2</v>
      </c>
      <c r="F1541" s="274">
        <v>1916</v>
      </c>
      <c r="G1541" s="277">
        <v>7137.01</v>
      </c>
      <c r="H1541" s="277">
        <v>2689.25</v>
      </c>
      <c r="I1541" s="277">
        <f>INDEX(HWI!$F$6:$I$131,MATCH(F1541,HWI!$A$6:$A$131,0),MATCH(D1541,HWI!$F$5:$I$5,0))</f>
        <v>189.55555555555554</v>
      </c>
      <c r="J1541" s="277">
        <f t="shared" si="48"/>
        <v>509762.27777777775</v>
      </c>
      <c r="L1541" s="277">
        <f t="shared" si="49"/>
        <v>71.425187547415192</v>
      </c>
    </row>
    <row r="1542" spans="1:12" x14ac:dyDescent="0.25">
      <c r="A1542" s="274" t="s">
        <v>606</v>
      </c>
      <c r="B1542" s="274" t="s">
        <v>588</v>
      </c>
      <c r="C1542" s="274" t="s">
        <v>589</v>
      </c>
      <c r="D1542" s="274" t="s">
        <v>603</v>
      </c>
      <c r="E1542" s="274">
        <v>2</v>
      </c>
      <c r="F1542" s="274">
        <v>1917</v>
      </c>
      <c r="G1542" s="277">
        <v>3041</v>
      </c>
      <c r="H1542" s="277">
        <v>1072.03</v>
      </c>
      <c r="I1542" s="277">
        <f>INDEX(HWI!$F$6:$I$131,MATCH(F1542,HWI!$A$6:$A$131,0),MATCH(D1542,HWI!$F$5:$I$5,0))</f>
        <v>142.16666666666666</v>
      </c>
      <c r="J1542" s="277">
        <f t="shared" si="48"/>
        <v>152406.93166666664</v>
      </c>
      <c r="L1542" s="277">
        <f t="shared" si="49"/>
        <v>50.117373122876238</v>
      </c>
    </row>
    <row r="1543" spans="1:12" x14ac:dyDescent="0.25">
      <c r="A1543" s="274" t="s">
        <v>606</v>
      </c>
      <c r="B1543" s="274" t="s">
        <v>588</v>
      </c>
      <c r="C1543" s="274" t="s">
        <v>589</v>
      </c>
      <c r="D1543" s="274" t="s">
        <v>603</v>
      </c>
      <c r="E1543" s="274">
        <v>2</v>
      </c>
      <c r="F1543" s="274">
        <v>1918</v>
      </c>
      <c r="G1543" s="277">
        <v>2080</v>
      </c>
      <c r="H1543" s="277">
        <v>985.97</v>
      </c>
      <c r="I1543" s="277">
        <f>INDEX(HWI!$F$6:$I$131,MATCH(F1543,HWI!$A$6:$A$131,0),MATCH(D1543,HWI!$F$5:$I$5,0))</f>
        <v>121.85714285714286</v>
      </c>
      <c r="J1543" s="277">
        <f t="shared" si="48"/>
        <v>120147.48714285715</v>
      </c>
      <c r="L1543" s="277">
        <f t="shared" si="49"/>
        <v>57.763214972527479</v>
      </c>
    </row>
    <row r="1544" spans="1:12" x14ac:dyDescent="0.25">
      <c r="A1544" s="274" t="s">
        <v>606</v>
      </c>
      <c r="B1544" s="274" t="s">
        <v>588</v>
      </c>
      <c r="C1544" s="274" t="s">
        <v>589</v>
      </c>
      <c r="D1544" s="274" t="s">
        <v>603</v>
      </c>
      <c r="E1544" s="274">
        <v>2</v>
      </c>
      <c r="F1544" s="274">
        <v>1919</v>
      </c>
      <c r="G1544" s="277">
        <v>8568.2900000000009</v>
      </c>
      <c r="H1544" s="277">
        <v>5408.68</v>
      </c>
      <c r="I1544" s="277">
        <f>INDEX(HWI!$F$6:$I$131,MATCH(F1544,HWI!$A$6:$A$131,0),MATCH(D1544,HWI!$F$5:$I$5,0))</f>
        <v>121.85714285714286</v>
      </c>
      <c r="J1544" s="277">
        <f t="shared" si="48"/>
        <v>659086.29142857145</v>
      </c>
      <c r="L1544" s="277">
        <f t="shared" si="49"/>
        <v>76.921566780369403</v>
      </c>
    </row>
    <row r="1545" spans="1:12" x14ac:dyDescent="0.25">
      <c r="A1545" s="274" t="s">
        <v>606</v>
      </c>
      <c r="B1545" s="274" t="s">
        <v>588</v>
      </c>
      <c r="C1545" s="274" t="s">
        <v>589</v>
      </c>
      <c r="D1545" s="274" t="s">
        <v>603</v>
      </c>
      <c r="E1545" s="274">
        <v>2</v>
      </c>
      <c r="F1545" s="274">
        <v>1921</v>
      </c>
      <c r="G1545" s="277">
        <v>10823</v>
      </c>
      <c r="H1545" s="277">
        <v>3401.94</v>
      </c>
      <c r="I1545" s="277">
        <f>INDEX(HWI!$F$6:$I$131,MATCH(F1545,HWI!$A$6:$A$131,0),MATCH(D1545,HWI!$F$5:$I$5,0))</f>
        <v>113.73333333333333</v>
      </c>
      <c r="J1545" s="277">
        <f t="shared" si="48"/>
        <v>386913.97600000002</v>
      </c>
      <c r="L1545" s="277">
        <f t="shared" si="49"/>
        <v>35.749235516954634</v>
      </c>
    </row>
    <row r="1546" spans="1:12" x14ac:dyDescent="0.25">
      <c r="A1546" s="274" t="s">
        <v>606</v>
      </c>
      <c r="B1546" s="274" t="s">
        <v>588</v>
      </c>
      <c r="C1546" s="274" t="s">
        <v>589</v>
      </c>
      <c r="D1546" s="274" t="s">
        <v>603</v>
      </c>
      <c r="E1546" s="274">
        <v>2</v>
      </c>
      <c r="F1546" s="274">
        <v>1922</v>
      </c>
      <c r="G1546" s="277">
        <v>6152</v>
      </c>
      <c r="H1546" s="277">
        <v>1843.2</v>
      </c>
      <c r="I1546" s="277">
        <f>INDEX(HWI!$F$6:$I$131,MATCH(F1546,HWI!$A$6:$A$131,0),MATCH(D1546,HWI!$F$5:$I$5,0))</f>
        <v>106.625</v>
      </c>
      <c r="J1546" s="277">
        <f t="shared" si="48"/>
        <v>196531.20000000001</v>
      </c>
      <c r="L1546" s="277">
        <f t="shared" si="49"/>
        <v>31.945903771131341</v>
      </c>
    </row>
    <row r="1547" spans="1:12" x14ac:dyDescent="0.25">
      <c r="A1547" s="274" t="s">
        <v>606</v>
      </c>
      <c r="B1547" s="274" t="s">
        <v>588</v>
      </c>
      <c r="C1547" s="274" t="s">
        <v>589</v>
      </c>
      <c r="D1547" s="274" t="s">
        <v>603</v>
      </c>
      <c r="E1547" s="274">
        <v>2</v>
      </c>
      <c r="F1547" s="274">
        <v>1923</v>
      </c>
      <c r="G1547" s="277">
        <v>6430</v>
      </c>
      <c r="H1547" s="277">
        <v>3246.3</v>
      </c>
      <c r="I1547" s="277">
        <f>INDEX(HWI!$F$6:$I$131,MATCH(F1547,HWI!$A$6:$A$131,0),MATCH(D1547,HWI!$F$5:$I$5,0))</f>
        <v>113.73333333333333</v>
      </c>
      <c r="J1547" s="277">
        <f t="shared" si="48"/>
        <v>369212.52</v>
      </c>
      <c r="L1547" s="277">
        <f t="shared" si="49"/>
        <v>57.420298600311042</v>
      </c>
    </row>
    <row r="1548" spans="1:12" x14ac:dyDescent="0.25">
      <c r="A1548" s="274" t="s">
        <v>606</v>
      </c>
      <c r="B1548" s="274" t="s">
        <v>588</v>
      </c>
      <c r="C1548" s="274" t="s">
        <v>589</v>
      </c>
      <c r="D1548" s="274" t="s">
        <v>603</v>
      </c>
      <c r="E1548" s="274">
        <v>2</v>
      </c>
      <c r="F1548" s="274">
        <v>1924</v>
      </c>
      <c r="G1548" s="277">
        <v>7956</v>
      </c>
      <c r="H1548" s="277">
        <v>4353.8999999999996</v>
      </c>
      <c r="I1548" s="277">
        <f>INDEX(HWI!$F$6:$I$131,MATCH(F1548,HWI!$A$6:$A$131,0),MATCH(D1548,HWI!$F$5:$I$5,0))</f>
        <v>113.73333333333333</v>
      </c>
      <c r="J1548" s="277">
        <f t="shared" si="48"/>
        <v>495183.55999999994</v>
      </c>
      <c r="L1548" s="277">
        <f t="shared" si="49"/>
        <v>62.240266465560573</v>
      </c>
    </row>
    <row r="1549" spans="1:12" x14ac:dyDescent="0.25">
      <c r="A1549" s="274" t="s">
        <v>606</v>
      </c>
      <c r="B1549" s="274" t="s">
        <v>588</v>
      </c>
      <c r="C1549" s="274" t="s">
        <v>589</v>
      </c>
      <c r="D1549" s="274" t="s">
        <v>603</v>
      </c>
      <c r="E1549" s="274">
        <v>2</v>
      </c>
      <c r="F1549" s="274">
        <v>1925</v>
      </c>
      <c r="G1549" s="277">
        <v>11090.01</v>
      </c>
      <c r="H1549" s="277">
        <v>6328.9800000000005</v>
      </c>
      <c r="I1549" s="277">
        <f>INDEX(HWI!$F$6:$I$131,MATCH(F1549,HWI!$A$6:$A$131,0),MATCH(D1549,HWI!$F$5:$I$5,0))</f>
        <v>113.73333333333333</v>
      </c>
      <c r="J1549" s="277">
        <f t="shared" si="48"/>
        <v>719815.99200000009</v>
      </c>
      <c r="L1549" s="277">
        <f t="shared" si="49"/>
        <v>64.906703600808299</v>
      </c>
    </row>
    <row r="1550" spans="1:12" x14ac:dyDescent="0.25">
      <c r="A1550" s="274" t="s">
        <v>606</v>
      </c>
      <c r="B1550" s="274" t="s">
        <v>588</v>
      </c>
      <c r="C1550" s="274" t="s">
        <v>589</v>
      </c>
      <c r="D1550" s="274" t="s">
        <v>603</v>
      </c>
      <c r="E1550" s="274">
        <v>2</v>
      </c>
      <c r="F1550" s="274">
        <v>1926</v>
      </c>
      <c r="G1550" s="277">
        <v>30448.98</v>
      </c>
      <c r="H1550" s="277">
        <v>8217.7999999999993</v>
      </c>
      <c r="I1550" s="277">
        <f>INDEX(HWI!$F$6:$I$131,MATCH(F1550,HWI!$A$6:$A$131,0),MATCH(D1550,HWI!$F$5:$I$5,0))</f>
        <v>106.625</v>
      </c>
      <c r="J1550" s="277">
        <f t="shared" si="48"/>
        <v>876222.92499999993</v>
      </c>
      <c r="L1550" s="277">
        <f t="shared" si="49"/>
        <v>28.776757874976433</v>
      </c>
    </row>
    <row r="1551" spans="1:12" x14ac:dyDescent="0.25">
      <c r="A1551" s="274" t="s">
        <v>606</v>
      </c>
      <c r="B1551" s="274" t="s">
        <v>588</v>
      </c>
      <c r="C1551" s="274" t="s">
        <v>589</v>
      </c>
      <c r="D1551" s="274" t="s">
        <v>603</v>
      </c>
      <c r="E1551" s="274">
        <v>2</v>
      </c>
      <c r="F1551" s="274">
        <v>1927</v>
      </c>
      <c r="G1551" s="277">
        <v>118025.98</v>
      </c>
      <c r="H1551" s="277">
        <v>22281.06</v>
      </c>
      <c r="I1551" s="277">
        <f>INDEX(HWI!$F$6:$I$131,MATCH(F1551,HWI!$A$6:$A$131,0),MATCH(D1551,HWI!$F$5:$I$5,0))</f>
        <v>106.625</v>
      </c>
      <c r="J1551" s="277">
        <f t="shared" si="48"/>
        <v>2375718.0225</v>
      </c>
      <c r="L1551" s="277">
        <f t="shared" si="49"/>
        <v>20.128771839047641</v>
      </c>
    </row>
    <row r="1552" spans="1:12" x14ac:dyDescent="0.25">
      <c r="A1552" s="274" t="s">
        <v>606</v>
      </c>
      <c r="B1552" s="274" t="s">
        <v>588</v>
      </c>
      <c r="C1552" s="274" t="s">
        <v>589</v>
      </c>
      <c r="D1552" s="274" t="s">
        <v>603</v>
      </c>
      <c r="E1552" s="274">
        <v>2</v>
      </c>
      <c r="F1552" s="274">
        <v>1928</v>
      </c>
      <c r="G1552" s="277">
        <v>17462</v>
      </c>
      <c r="H1552" s="277">
        <v>5767.02</v>
      </c>
      <c r="I1552" s="277">
        <f>INDEX(HWI!$F$6:$I$131,MATCH(F1552,HWI!$A$6:$A$131,0),MATCH(D1552,HWI!$F$5:$I$5,0))</f>
        <v>106.625</v>
      </c>
      <c r="J1552" s="277">
        <f t="shared" si="48"/>
        <v>614908.50750000007</v>
      </c>
      <c r="L1552" s="277">
        <f t="shared" si="49"/>
        <v>35.214093889588824</v>
      </c>
    </row>
    <row r="1553" spans="1:12" x14ac:dyDescent="0.25">
      <c r="A1553" s="274" t="s">
        <v>606</v>
      </c>
      <c r="B1553" s="274" t="s">
        <v>588</v>
      </c>
      <c r="C1553" s="274" t="s">
        <v>589</v>
      </c>
      <c r="D1553" s="274" t="s">
        <v>603</v>
      </c>
      <c r="E1553" s="274">
        <v>2</v>
      </c>
      <c r="F1553" s="274">
        <v>1929</v>
      </c>
      <c r="G1553" s="277">
        <v>24262</v>
      </c>
      <c r="H1553" s="277">
        <v>8941.27</v>
      </c>
      <c r="I1553" s="277">
        <f>INDEX(HWI!$F$6:$I$131,MATCH(F1553,HWI!$A$6:$A$131,0),MATCH(D1553,HWI!$F$5:$I$5,0))</f>
        <v>106.625</v>
      </c>
      <c r="J1553" s="277">
        <f t="shared" si="48"/>
        <v>953362.91375000007</v>
      </c>
      <c r="L1553" s="277">
        <f t="shared" si="49"/>
        <v>39.294489891600037</v>
      </c>
    </row>
    <row r="1554" spans="1:12" x14ac:dyDescent="0.25">
      <c r="A1554" s="274" t="s">
        <v>606</v>
      </c>
      <c r="B1554" s="274" t="s">
        <v>588</v>
      </c>
      <c r="C1554" s="274" t="s">
        <v>589</v>
      </c>
      <c r="D1554" s="274" t="s">
        <v>603</v>
      </c>
      <c r="E1554" s="274">
        <v>2</v>
      </c>
      <c r="F1554" s="274">
        <v>1930</v>
      </c>
      <c r="G1554" s="277">
        <v>12485</v>
      </c>
      <c r="H1554" s="277">
        <v>5964.2300000000005</v>
      </c>
      <c r="I1554" s="277">
        <f>INDEX(HWI!$F$6:$I$131,MATCH(F1554,HWI!$A$6:$A$131,0),MATCH(D1554,HWI!$F$5:$I$5,0))</f>
        <v>106.625</v>
      </c>
      <c r="J1554" s="277">
        <f t="shared" si="48"/>
        <v>635936.02375000005</v>
      </c>
      <c r="L1554" s="277">
        <f t="shared" si="49"/>
        <v>50.936005106127354</v>
      </c>
    </row>
    <row r="1555" spans="1:12" x14ac:dyDescent="0.25">
      <c r="A1555" s="274" t="s">
        <v>606</v>
      </c>
      <c r="B1555" s="274" t="s">
        <v>588</v>
      </c>
      <c r="C1555" s="274" t="s">
        <v>589</v>
      </c>
      <c r="D1555" s="274" t="s">
        <v>603</v>
      </c>
      <c r="E1555" s="274">
        <v>2</v>
      </c>
      <c r="F1555" s="274">
        <v>1931</v>
      </c>
      <c r="G1555" s="277">
        <v>11290</v>
      </c>
      <c r="H1555" s="277">
        <v>9800.36</v>
      </c>
      <c r="I1555" s="277">
        <f>INDEX(HWI!$F$6:$I$131,MATCH(F1555,HWI!$A$6:$A$131,0),MATCH(D1555,HWI!$F$5:$I$5,0))</f>
        <v>106.625</v>
      </c>
      <c r="J1555" s="277">
        <f t="shared" si="48"/>
        <v>1044963.385</v>
      </c>
      <c r="L1555" s="277">
        <f t="shared" si="49"/>
        <v>92.55654428697963</v>
      </c>
    </row>
    <row r="1556" spans="1:12" x14ac:dyDescent="0.25">
      <c r="A1556" s="274" t="s">
        <v>606</v>
      </c>
      <c r="B1556" s="274" t="s">
        <v>588</v>
      </c>
      <c r="C1556" s="274" t="s">
        <v>589</v>
      </c>
      <c r="D1556" s="274" t="s">
        <v>603</v>
      </c>
      <c r="E1556" s="274">
        <v>2</v>
      </c>
      <c r="F1556" s="274">
        <v>1932</v>
      </c>
      <c r="G1556" s="277">
        <v>14889</v>
      </c>
      <c r="H1556" s="277">
        <v>10838.93</v>
      </c>
      <c r="I1556" s="277">
        <f>INDEX(HWI!$F$6:$I$131,MATCH(F1556,HWI!$A$6:$A$131,0),MATCH(D1556,HWI!$F$5:$I$5,0))</f>
        <v>113.73333333333333</v>
      </c>
      <c r="J1556" s="277">
        <f t="shared" si="48"/>
        <v>1232747.6386666668</v>
      </c>
      <c r="L1556" s="277">
        <f t="shared" si="49"/>
        <v>82.795865314437961</v>
      </c>
    </row>
    <row r="1557" spans="1:12" x14ac:dyDescent="0.25">
      <c r="A1557" s="274" t="s">
        <v>606</v>
      </c>
      <c r="B1557" s="274" t="s">
        <v>588</v>
      </c>
      <c r="C1557" s="274" t="s">
        <v>589</v>
      </c>
      <c r="D1557" s="274" t="s">
        <v>603</v>
      </c>
      <c r="E1557" s="274">
        <v>2</v>
      </c>
      <c r="F1557" s="274">
        <v>1933</v>
      </c>
      <c r="G1557" s="277">
        <v>8693</v>
      </c>
      <c r="H1557" s="277">
        <v>3436.7000000000003</v>
      </c>
      <c r="I1557" s="277">
        <f>INDEX(HWI!$F$6:$I$131,MATCH(F1557,HWI!$A$6:$A$131,0),MATCH(D1557,HWI!$F$5:$I$5,0))</f>
        <v>121.85714285714286</v>
      </c>
      <c r="J1557" s="277">
        <f t="shared" si="48"/>
        <v>418786.44285714289</v>
      </c>
      <c r="L1557" s="277">
        <f t="shared" si="49"/>
        <v>48.175134344546521</v>
      </c>
    </row>
    <row r="1558" spans="1:12" x14ac:dyDescent="0.25">
      <c r="A1558" s="274" t="s">
        <v>606</v>
      </c>
      <c r="B1558" s="274" t="s">
        <v>588</v>
      </c>
      <c r="C1558" s="274" t="s">
        <v>589</v>
      </c>
      <c r="D1558" s="274" t="s">
        <v>603</v>
      </c>
      <c r="E1558" s="274">
        <v>2</v>
      </c>
      <c r="F1558" s="274">
        <v>1934</v>
      </c>
      <c r="G1558" s="277">
        <v>8450</v>
      </c>
      <c r="H1558" s="277">
        <v>4727.47</v>
      </c>
      <c r="I1558" s="277">
        <f>INDEX(HWI!$F$6:$I$131,MATCH(F1558,HWI!$A$6:$A$131,0),MATCH(D1558,HWI!$F$5:$I$5,0))</f>
        <v>113.73333333333333</v>
      </c>
      <c r="J1558" s="277">
        <f t="shared" si="48"/>
        <v>537670.92133333336</v>
      </c>
      <c r="L1558" s="277">
        <f t="shared" si="49"/>
        <v>63.629694832347141</v>
      </c>
    </row>
    <row r="1559" spans="1:12" x14ac:dyDescent="0.25">
      <c r="A1559" s="274" t="s">
        <v>606</v>
      </c>
      <c r="B1559" s="274" t="s">
        <v>588</v>
      </c>
      <c r="C1559" s="274" t="s">
        <v>589</v>
      </c>
      <c r="D1559" s="274" t="s">
        <v>603</v>
      </c>
      <c r="E1559" s="274">
        <v>2</v>
      </c>
      <c r="F1559" s="274">
        <v>1935</v>
      </c>
      <c r="G1559" s="277">
        <v>11844.01</v>
      </c>
      <c r="H1559" s="277">
        <v>9662.27</v>
      </c>
      <c r="I1559" s="277">
        <f>INDEX(HWI!$F$6:$I$131,MATCH(F1559,HWI!$A$6:$A$131,0),MATCH(D1559,HWI!$F$5:$I$5,0))</f>
        <v>113.73333333333333</v>
      </c>
      <c r="J1559" s="277">
        <f t="shared" si="48"/>
        <v>1098922.1746666667</v>
      </c>
      <c r="L1559" s="277">
        <f t="shared" si="49"/>
        <v>92.78294890553677</v>
      </c>
    </row>
    <row r="1560" spans="1:12" x14ac:dyDescent="0.25">
      <c r="A1560" s="274" t="s">
        <v>606</v>
      </c>
      <c r="B1560" s="274" t="s">
        <v>588</v>
      </c>
      <c r="C1560" s="274" t="s">
        <v>589</v>
      </c>
      <c r="D1560" s="274" t="s">
        <v>603</v>
      </c>
      <c r="E1560" s="274">
        <v>2</v>
      </c>
      <c r="F1560" s="274">
        <v>1936</v>
      </c>
      <c r="G1560" s="277">
        <v>13695.64</v>
      </c>
      <c r="H1560" s="277">
        <v>4662.4000000000005</v>
      </c>
      <c r="I1560" s="277">
        <f>INDEX(HWI!$F$6:$I$131,MATCH(F1560,HWI!$A$6:$A$131,0),MATCH(D1560,HWI!$F$5:$I$5,0))</f>
        <v>113.73333333333333</v>
      </c>
      <c r="J1560" s="277">
        <f t="shared" si="48"/>
        <v>530270.29333333345</v>
      </c>
      <c r="L1560" s="277">
        <f t="shared" si="49"/>
        <v>38.718182818278919</v>
      </c>
    </row>
    <row r="1561" spans="1:12" x14ac:dyDescent="0.25">
      <c r="A1561" s="274" t="s">
        <v>606</v>
      </c>
      <c r="B1561" s="274" t="s">
        <v>588</v>
      </c>
      <c r="C1561" s="274" t="s">
        <v>589</v>
      </c>
      <c r="D1561" s="274" t="s">
        <v>603</v>
      </c>
      <c r="E1561" s="274">
        <v>2</v>
      </c>
      <c r="F1561" s="274">
        <v>1937</v>
      </c>
      <c r="G1561" s="277">
        <v>22902</v>
      </c>
      <c r="H1561" s="277">
        <v>10267.620000000001</v>
      </c>
      <c r="I1561" s="277">
        <f>INDEX(HWI!$F$6:$I$131,MATCH(F1561,HWI!$A$6:$A$131,0),MATCH(D1561,HWI!$F$5:$I$5,0))</f>
        <v>106.625</v>
      </c>
      <c r="J1561" s="277">
        <f t="shared" si="48"/>
        <v>1094784.9825000002</v>
      </c>
      <c r="L1561" s="277">
        <f t="shared" si="49"/>
        <v>47.803029538904909</v>
      </c>
    </row>
    <row r="1562" spans="1:12" x14ac:dyDescent="0.25">
      <c r="A1562" s="274" t="s">
        <v>606</v>
      </c>
      <c r="B1562" s="274" t="s">
        <v>588</v>
      </c>
      <c r="C1562" s="274" t="s">
        <v>589</v>
      </c>
      <c r="D1562" s="274" t="s">
        <v>603</v>
      </c>
      <c r="E1562" s="274">
        <v>2</v>
      </c>
      <c r="F1562" s="274">
        <v>1938</v>
      </c>
      <c r="G1562" s="277">
        <v>21648</v>
      </c>
      <c r="H1562" s="277">
        <v>16177.140000000001</v>
      </c>
      <c r="I1562" s="277">
        <f>INDEX(HWI!$F$6:$I$131,MATCH(F1562,HWI!$A$6:$A$131,0),MATCH(D1562,HWI!$F$5:$I$5,0))</f>
        <v>106.625</v>
      </c>
      <c r="J1562" s="277">
        <f t="shared" si="48"/>
        <v>1724887.5525000002</v>
      </c>
      <c r="L1562" s="277">
        <f t="shared" si="49"/>
        <v>79.678841116962317</v>
      </c>
    </row>
    <row r="1563" spans="1:12" x14ac:dyDescent="0.25">
      <c r="A1563" s="274" t="s">
        <v>606</v>
      </c>
      <c r="B1563" s="274" t="s">
        <v>588</v>
      </c>
      <c r="C1563" s="274" t="s">
        <v>589</v>
      </c>
      <c r="D1563" s="274" t="s">
        <v>603</v>
      </c>
      <c r="E1563" s="274">
        <v>2</v>
      </c>
      <c r="F1563" s="274">
        <v>1939</v>
      </c>
      <c r="G1563" s="277">
        <v>40673</v>
      </c>
      <c r="H1563" s="277">
        <v>15979.43</v>
      </c>
      <c r="I1563" s="277">
        <f>INDEX(HWI!$F$6:$I$131,MATCH(F1563,HWI!$A$6:$A$131,0),MATCH(D1563,HWI!$F$5:$I$5,0))</f>
        <v>106.625</v>
      </c>
      <c r="J1563" s="277">
        <f t="shared" si="48"/>
        <v>1703806.7237500001</v>
      </c>
      <c r="L1563" s="277">
        <f t="shared" si="49"/>
        <v>41.890362740638757</v>
      </c>
    </row>
    <row r="1564" spans="1:12" x14ac:dyDescent="0.25">
      <c r="A1564" s="274" t="s">
        <v>606</v>
      </c>
      <c r="B1564" s="274" t="s">
        <v>588</v>
      </c>
      <c r="C1564" s="274" t="s">
        <v>589</v>
      </c>
      <c r="D1564" s="274" t="s">
        <v>603</v>
      </c>
      <c r="E1564" s="274">
        <v>2</v>
      </c>
      <c r="F1564" s="274">
        <v>1940</v>
      </c>
      <c r="G1564" s="277">
        <v>24756</v>
      </c>
      <c r="H1564" s="277">
        <v>23409.63</v>
      </c>
      <c r="I1564" s="277">
        <f>INDEX(HWI!$F$6:$I$131,MATCH(F1564,HWI!$A$6:$A$131,0),MATCH(D1564,HWI!$F$5:$I$5,0))</f>
        <v>100.35294117647059</v>
      </c>
      <c r="J1564" s="277">
        <f t="shared" si="48"/>
        <v>2349225.2223529415</v>
      </c>
      <c r="L1564" s="277">
        <f t="shared" si="49"/>
        <v>94.895185908585461</v>
      </c>
    </row>
    <row r="1565" spans="1:12" x14ac:dyDescent="0.25">
      <c r="A1565" s="274" t="s">
        <v>606</v>
      </c>
      <c r="B1565" s="274" t="s">
        <v>588</v>
      </c>
      <c r="C1565" s="274" t="s">
        <v>589</v>
      </c>
      <c r="D1565" s="274" t="s">
        <v>603</v>
      </c>
      <c r="E1565" s="274">
        <v>2</v>
      </c>
      <c r="F1565" s="274">
        <v>1941</v>
      </c>
      <c r="G1565" s="277">
        <v>29516.99</v>
      </c>
      <c r="H1565" s="277">
        <v>14867.7</v>
      </c>
      <c r="I1565" s="277">
        <f>INDEX(HWI!$F$6:$I$131,MATCH(F1565,HWI!$A$6:$A$131,0),MATCH(D1565,HWI!$F$5:$I$5,0))</f>
        <v>100.35294117647059</v>
      </c>
      <c r="J1565" s="277">
        <f t="shared" si="48"/>
        <v>1492017.4235294119</v>
      </c>
      <c r="L1565" s="277">
        <f t="shared" si="49"/>
        <v>50.54774973767352</v>
      </c>
    </row>
    <row r="1566" spans="1:12" x14ac:dyDescent="0.25">
      <c r="A1566" s="274" t="s">
        <v>606</v>
      </c>
      <c r="B1566" s="274" t="s">
        <v>588</v>
      </c>
      <c r="C1566" s="274" t="s">
        <v>589</v>
      </c>
      <c r="D1566" s="274" t="s">
        <v>603</v>
      </c>
      <c r="E1566" s="274">
        <v>2</v>
      </c>
      <c r="F1566" s="274">
        <v>1942</v>
      </c>
      <c r="G1566" s="277">
        <v>10758</v>
      </c>
      <c r="H1566" s="277">
        <v>13892.880000000001</v>
      </c>
      <c r="I1566" s="277">
        <f>INDEX(HWI!$F$6:$I$131,MATCH(F1566,HWI!$A$6:$A$131,0),MATCH(D1566,HWI!$F$5:$I$5,0))</f>
        <v>94.777777777777771</v>
      </c>
      <c r="J1566" s="277">
        <f t="shared" si="48"/>
        <v>1316736.2933333335</v>
      </c>
      <c r="L1566" s="277">
        <f t="shared" si="49"/>
        <v>122.39601165024479</v>
      </c>
    </row>
    <row r="1567" spans="1:12" x14ac:dyDescent="0.25">
      <c r="A1567" s="274" t="s">
        <v>606</v>
      </c>
      <c r="B1567" s="274" t="s">
        <v>588</v>
      </c>
      <c r="C1567" s="274" t="s">
        <v>589</v>
      </c>
      <c r="D1567" s="274" t="s">
        <v>603</v>
      </c>
      <c r="E1567" s="274">
        <v>2</v>
      </c>
      <c r="F1567" s="274">
        <v>1943</v>
      </c>
      <c r="G1567" s="277">
        <v>7497</v>
      </c>
      <c r="H1567" s="277">
        <v>8262.4</v>
      </c>
      <c r="I1567" s="277">
        <f>INDEX(HWI!$F$6:$I$131,MATCH(F1567,HWI!$A$6:$A$131,0),MATCH(D1567,HWI!$F$5:$I$5,0))</f>
        <v>89.78947368421052</v>
      </c>
      <c r="J1567" s="277">
        <f t="shared" si="48"/>
        <v>741876.54736842099</v>
      </c>
      <c r="L1567" s="277">
        <f t="shared" si="49"/>
        <v>98.956455564682003</v>
      </c>
    </row>
    <row r="1568" spans="1:12" x14ac:dyDescent="0.25">
      <c r="A1568" s="274" t="s">
        <v>606</v>
      </c>
      <c r="B1568" s="274" t="s">
        <v>588</v>
      </c>
      <c r="C1568" s="274" t="s">
        <v>589</v>
      </c>
      <c r="D1568" s="274" t="s">
        <v>603</v>
      </c>
      <c r="E1568" s="274">
        <v>2</v>
      </c>
      <c r="F1568" s="274">
        <v>1944</v>
      </c>
      <c r="G1568" s="277">
        <v>13908</v>
      </c>
      <c r="H1568" s="277">
        <v>10800.44</v>
      </c>
      <c r="I1568" s="277">
        <f>INDEX(HWI!$F$6:$I$131,MATCH(F1568,HWI!$A$6:$A$131,0),MATCH(D1568,HWI!$F$5:$I$5,0))</f>
        <v>89.78947368421052</v>
      </c>
      <c r="J1568" s="277">
        <f t="shared" si="48"/>
        <v>969765.82315789477</v>
      </c>
      <c r="L1568" s="277">
        <f t="shared" si="49"/>
        <v>69.727194647533423</v>
      </c>
    </row>
    <row r="1569" spans="1:12" x14ac:dyDescent="0.25">
      <c r="A1569" s="274" t="s">
        <v>606</v>
      </c>
      <c r="B1569" s="274" t="s">
        <v>588</v>
      </c>
      <c r="C1569" s="274" t="s">
        <v>589</v>
      </c>
      <c r="D1569" s="274" t="s">
        <v>603</v>
      </c>
      <c r="E1569" s="274">
        <v>2</v>
      </c>
      <c r="F1569" s="274">
        <v>1945</v>
      </c>
      <c r="G1569" s="277">
        <v>13680</v>
      </c>
      <c r="H1569" s="277">
        <v>13430.17</v>
      </c>
      <c r="I1569" s="277">
        <f>INDEX(HWI!$F$6:$I$131,MATCH(F1569,HWI!$A$6:$A$131,0),MATCH(D1569,HWI!$F$5:$I$5,0))</f>
        <v>89.78947368421052</v>
      </c>
      <c r="J1569" s="277">
        <f t="shared" si="48"/>
        <v>1205887.8957894736</v>
      </c>
      <c r="L1569" s="277">
        <f t="shared" si="49"/>
        <v>88.149699984610635</v>
      </c>
    </row>
    <row r="1570" spans="1:12" x14ac:dyDescent="0.25">
      <c r="A1570" s="274" t="s">
        <v>606</v>
      </c>
      <c r="B1570" s="274" t="s">
        <v>588</v>
      </c>
      <c r="C1570" s="274" t="s">
        <v>589</v>
      </c>
      <c r="D1570" s="274" t="s">
        <v>603</v>
      </c>
      <c r="E1570" s="274">
        <v>2</v>
      </c>
      <c r="F1570" s="274">
        <v>1946</v>
      </c>
      <c r="G1570" s="277">
        <v>17647.73</v>
      </c>
      <c r="H1570" s="277">
        <v>18099.47</v>
      </c>
      <c r="I1570" s="277">
        <f>INDEX(HWI!$F$6:$I$131,MATCH(F1570,HWI!$A$6:$A$131,0),MATCH(D1570,HWI!$F$5:$I$5,0))</f>
        <v>81.238095238095241</v>
      </c>
      <c r="J1570" s="277">
        <f t="shared" si="48"/>
        <v>1470366.4676190477</v>
      </c>
      <c r="L1570" s="277">
        <f t="shared" si="49"/>
        <v>83.317597652448654</v>
      </c>
    </row>
    <row r="1571" spans="1:12" x14ac:dyDescent="0.25">
      <c r="A1571" s="274" t="s">
        <v>606</v>
      </c>
      <c r="B1571" s="274" t="s">
        <v>588</v>
      </c>
      <c r="C1571" s="274" t="s">
        <v>589</v>
      </c>
      <c r="D1571" s="274" t="s">
        <v>603</v>
      </c>
      <c r="E1571" s="274">
        <v>2</v>
      </c>
      <c r="F1571" s="274">
        <v>1948</v>
      </c>
      <c r="G1571" s="277">
        <v>2770.9900000000002</v>
      </c>
      <c r="H1571" s="277">
        <v>2283.0500000000002</v>
      </c>
      <c r="I1571" s="277">
        <f>INDEX(HWI!$F$6:$I$131,MATCH(F1571,HWI!$A$6:$A$131,0),MATCH(D1571,HWI!$F$5:$I$5,0))</f>
        <v>60.928571428571431</v>
      </c>
      <c r="J1571" s="277">
        <f t="shared" si="48"/>
        <v>139102.97500000001</v>
      </c>
      <c r="L1571" s="277">
        <f t="shared" si="49"/>
        <v>50.199739082421807</v>
      </c>
    </row>
    <row r="1572" spans="1:12" x14ac:dyDescent="0.25">
      <c r="A1572" s="274" t="s">
        <v>606</v>
      </c>
      <c r="B1572" s="274" t="s">
        <v>588</v>
      </c>
      <c r="C1572" s="274" t="s">
        <v>589</v>
      </c>
      <c r="D1572" s="274" t="s">
        <v>603</v>
      </c>
      <c r="E1572" s="274">
        <v>2</v>
      </c>
      <c r="F1572" s="274">
        <v>1949</v>
      </c>
      <c r="G1572" s="277">
        <v>14960</v>
      </c>
      <c r="H1572" s="277">
        <v>10234.19</v>
      </c>
      <c r="I1572" s="277">
        <f>INDEX(HWI!$F$6:$I$131,MATCH(F1572,HWI!$A$6:$A$131,0),MATCH(D1572,HWI!$F$5:$I$5,0))</f>
        <v>56.866666666666667</v>
      </c>
      <c r="J1572" s="277">
        <f t="shared" si="48"/>
        <v>581984.27133333334</v>
      </c>
      <c r="L1572" s="277">
        <f t="shared" si="49"/>
        <v>38.902691934046345</v>
      </c>
    </row>
    <row r="1573" spans="1:12" x14ac:dyDescent="0.25">
      <c r="A1573" s="274" t="s">
        <v>606</v>
      </c>
      <c r="B1573" s="274" t="s">
        <v>588</v>
      </c>
      <c r="C1573" s="274" t="s">
        <v>589</v>
      </c>
      <c r="D1573" s="274" t="s">
        <v>603</v>
      </c>
      <c r="E1573" s="274">
        <v>2</v>
      </c>
      <c r="F1573" s="274">
        <v>1950</v>
      </c>
      <c r="G1573" s="277">
        <v>20056.010000000002</v>
      </c>
      <c r="H1573" s="277">
        <v>13453.29</v>
      </c>
      <c r="I1573" s="277">
        <f>INDEX(HWI!$F$6:$I$131,MATCH(F1573,HWI!$A$6:$A$131,0),MATCH(D1573,HWI!$F$5:$I$5,0))</f>
        <v>53.3125</v>
      </c>
      <c r="J1573" s="277">
        <f t="shared" si="48"/>
        <v>717228.52312500007</v>
      </c>
      <c r="L1573" s="277">
        <f t="shared" si="49"/>
        <v>35.761276700849272</v>
      </c>
    </row>
    <row r="1574" spans="1:12" x14ac:dyDescent="0.25">
      <c r="A1574" s="274" t="s">
        <v>606</v>
      </c>
      <c r="B1574" s="274" t="s">
        <v>588</v>
      </c>
      <c r="C1574" s="274" t="s">
        <v>589</v>
      </c>
      <c r="D1574" s="274" t="s">
        <v>603</v>
      </c>
      <c r="E1574" s="274">
        <v>2</v>
      </c>
      <c r="F1574" s="274">
        <v>1951</v>
      </c>
      <c r="G1574" s="277">
        <v>4694</v>
      </c>
      <c r="H1574" s="277">
        <v>12062.91</v>
      </c>
      <c r="I1574" s="277">
        <f>INDEX(HWI!$F$6:$I$131,MATCH(F1574,HWI!$A$6:$A$131,0),MATCH(D1574,HWI!$F$5:$I$5,0))</f>
        <v>51.696969696969695</v>
      </c>
      <c r="J1574" s="277">
        <f t="shared" si="48"/>
        <v>623615.8927272727</v>
      </c>
      <c r="L1574" s="277">
        <f t="shared" si="49"/>
        <v>132.85383313320679</v>
      </c>
    </row>
    <row r="1575" spans="1:12" x14ac:dyDescent="0.25">
      <c r="A1575" s="274" t="s">
        <v>606</v>
      </c>
      <c r="B1575" s="274" t="s">
        <v>588</v>
      </c>
      <c r="C1575" s="274" t="s">
        <v>589</v>
      </c>
      <c r="D1575" s="274" t="s">
        <v>603</v>
      </c>
      <c r="E1575" s="274">
        <v>2</v>
      </c>
      <c r="F1575" s="274">
        <v>1952</v>
      </c>
      <c r="G1575" s="277">
        <v>96728.01</v>
      </c>
      <c r="H1575" s="277">
        <v>33817.79</v>
      </c>
      <c r="I1575" s="277">
        <f>INDEX(HWI!$F$6:$I$131,MATCH(F1575,HWI!$A$6:$A$131,0),MATCH(D1575,HWI!$F$5:$I$5,0))</f>
        <v>50.176470588235297</v>
      </c>
      <c r="J1575" s="277">
        <f t="shared" si="48"/>
        <v>1696857.3452941177</v>
      </c>
      <c r="L1575" s="277">
        <f t="shared" si="49"/>
        <v>17.542564406050715</v>
      </c>
    </row>
    <row r="1576" spans="1:12" x14ac:dyDescent="0.25">
      <c r="A1576" s="274" t="s">
        <v>606</v>
      </c>
      <c r="B1576" s="274" t="s">
        <v>588</v>
      </c>
      <c r="C1576" s="274" t="s">
        <v>589</v>
      </c>
      <c r="D1576" s="274" t="s">
        <v>603</v>
      </c>
      <c r="E1576" s="274">
        <v>2</v>
      </c>
      <c r="F1576" s="274">
        <v>1953</v>
      </c>
      <c r="G1576" s="277">
        <v>10226</v>
      </c>
      <c r="H1576" s="277">
        <v>16762.29</v>
      </c>
      <c r="I1576" s="277">
        <f>INDEX(HWI!$F$6:$I$131,MATCH(F1576,HWI!$A$6:$A$131,0),MATCH(D1576,HWI!$F$5:$I$5,0))</f>
        <v>46.108108108108105</v>
      </c>
      <c r="J1576" s="277">
        <f t="shared" si="48"/>
        <v>772877.47945945943</v>
      </c>
      <c r="L1576" s="277">
        <f t="shared" si="49"/>
        <v>75.579647903330667</v>
      </c>
    </row>
    <row r="1577" spans="1:12" x14ac:dyDescent="0.25">
      <c r="A1577" s="274" t="s">
        <v>606</v>
      </c>
      <c r="B1577" s="274" t="s">
        <v>588</v>
      </c>
      <c r="C1577" s="274" t="s">
        <v>589</v>
      </c>
      <c r="D1577" s="274" t="s">
        <v>603</v>
      </c>
      <c r="E1577" s="274">
        <v>2</v>
      </c>
      <c r="F1577" s="274">
        <v>1954</v>
      </c>
      <c r="G1577" s="277">
        <v>9110</v>
      </c>
      <c r="H1577" s="277">
        <v>22679.47</v>
      </c>
      <c r="I1577" s="277">
        <f>INDEX(HWI!$F$6:$I$131,MATCH(F1577,HWI!$A$6:$A$131,0),MATCH(D1577,HWI!$F$5:$I$5,0))</f>
        <v>43.743589743589745</v>
      </c>
      <c r="J1577" s="277">
        <f t="shared" si="48"/>
        <v>992081.43128205137</v>
      </c>
      <c r="L1577" s="277">
        <f t="shared" si="49"/>
        <v>108.90026688057644</v>
      </c>
    </row>
    <row r="1578" spans="1:12" x14ac:dyDescent="0.25">
      <c r="A1578" s="274" t="s">
        <v>606</v>
      </c>
      <c r="B1578" s="274" t="s">
        <v>588</v>
      </c>
      <c r="C1578" s="274" t="s">
        <v>589</v>
      </c>
      <c r="D1578" s="274" t="s">
        <v>603</v>
      </c>
      <c r="E1578" s="274">
        <v>2</v>
      </c>
      <c r="F1578" s="274">
        <v>1955</v>
      </c>
      <c r="G1578" s="277">
        <v>15575</v>
      </c>
      <c r="H1578" s="277">
        <v>27904.87</v>
      </c>
      <c r="I1578" s="277">
        <f>INDEX(HWI!$F$6:$I$131,MATCH(F1578,HWI!$A$6:$A$131,0),MATCH(D1578,HWI!$F$5:$I$5,0))</f>
        <v>41.609756097560975</v>
      </c>
      <c r="J1578" s="277">
        <f t="shared" si="48"/>
        <v>1161114.8346341462</v>
      </c>
      <c r="L1578" s="277">
        <f t="shared" si="49"/>
        <v>74.549909125787877</v>
      </c>
    </row>
    <row r="1579" spans="1:12" x14ac:dyDescent="0.25">
      <c r="A1579" s="274" t="s">
        <v>606</v>
      </c>
      <c r="B1579" s="274" t="s">
        <v>588</v>
      </c>
      <c r="C1579" s="274" t="s">
        <v>589</v>
      </c>
      <c r="D1579" s="274" t="s">
        <v>603</v>
      </c>
      <c r="E1579" s="274">
        <v>2</v>
      </c>
      <c r="F1579" s="274">
        <v>1956</v>
      </c>
      <c r="G1579" s="277">
        <v>13070</v>
      </c>
      <c r="H1579" s="277">
        <v>39780.18</v>
      </c>
      <c r="I1579" s="277">
        <f>INDEX(HWI!$F$6:$I$131,MATCH(F1579,HWI!$A$6:$A$131,0),MATCH(D1579,HWI!$F$5:$I$5,0))</f>
        <v>39.674418604651166</v>
      </c>
      <c r="J1579" s="277">
        <f t="shared" si="48"/>
        <v>1578255.5134883723</v>
      </c>
      <c r="L1579" s="277">
        <f t="shared" si="49"/>
        <v>120.75405611999788</v>
      </c>
    </row>
    <row r="1580" spans="1:12" x14ac:dyDescent="0.25">
      <c r="A1580" s="274" t="s">
        <v>606</v>
      </c>
      <c r="B1580" s="274" t="s">
        <v>588</v>
      </c>
      <c r="C1580" s="274" t="s">
        <v>589</v>
      </c>
      <c r="D1580" s="274" t="s">
        <v>603</v>
      </c>
      <c r="E1580" s="274">
        <v>2</v>
      </c>
      <c r="F1580" s="274">
        <v>1957</v>
      </c>
      <c r="G1580" s="277">
        <v>14656.43</v>
      </c>
      <c r="H1580" s="277">
        <v>34987.700000000004</v>
      </c>
      <c r="I1580" s="277">
        <f>INDEX(HWI!$F$6:$I$131,MATCH(F1580,HWI!$A$6:$A$131,0),MATCH(D1580,HWI!$F$5:$I$5,0))</f>
        <v>37.086956521739133</v>
      </c>
      <c r="J1580" s="277">
        <f t="shared" si="48"/>
        <v>1297587.3086956525</v>
      </c>
      <c r="L1580" s="277">
        <f t="shared" si="49"/>
        <v>88.533654423052027</v>
      </c>
    </row>
    <row r="1581" spans="1:12" x14ac:dyDescent="0.25">
      <c r="A1581" s="274" t="s">
        <v>606</v>
      </c>
      <c r="B1581" s="274" t="s">
        <v>588</v>
      </c>
      <c r="C1581" s="274" t="s">
        <v>589</v>
      </c>
      <c r="D1581" s="274" t="s">
        <v>603</v>
      </c>
      <c r="E1581" s="274">
        <v>2</v>
      </c>
      <c r="F1581" s="274">
        <v>1958</v>
      </c>
      <c r="G1581" s="277">
        <v>15543</v>
      </c>
      <c r="H1581" s="277">
        <v>44709.21</v>
      </c>
      <c r="I1581" s="277">
        <f>INDEX(HWI!$F$6:$I$131,MATCH(F1581,HWI!$A$6:$A$131,0),MATCH(D1581,HWI!$F$5:$I$5,0))</f>
        <v>34.816326530612244</v>
      </c>
      <c r="J1581" s="277">
        <f t="shared" si="48"/>
        <v>1556610.4542857143</v>
      </c>
      <c r="L1581" s="277">
        <f t="shared" si="49"/>
        <v>100.14864918520969</v>
      </c>
    </row>
    <row r="1582" spans="1:12" x14ac:dyDescent="0.25">
      <c r="A1582" s="274" t="s">
        <v>606</v>
      </c>
      <c r="B1582" s="274" t="s">
        <v>588</v>
      </c>
      <c r="C1582" s="274" t="s">
        <v>589</v>
      </c>
      <c r="D1582" s="274" t="s">
        <v>603</v>
      </c>
      <c r="E1582" s="274">
        <v>2</v>
      </c>
      <c r="F1582" s="274">
        <v>1959</v>
      </c>
      <c r="G1582" s="277">
        <v>12131</v>
      </c>
      <c r="H1582" s="277">
        <v>41076.94</v>
      </c>
      <c r="I1582" s="277">
        <f>INDEX(HWI!$F$6:$I$131,MATCH(F1582,HWI!$A$6:$A$131,0),MATCH(D1582,HWI!$F$5:$I$5,0))</f>
        <v>33.450980392156865</v>
      </c>
      <c r="J1582" s="277">
        <f t="shared" si="48"/>
        <v>1374063.914509804</v>
      </c>
      <c r="L1582" s="277">
        <f t="shared" si="49"/>
        <v>113.26880838428852</v>
      </c>
    </row>
    <row r="1583" spans="1:12" x14ac:dyDescent="0.25">
      <c r="A1583" s="274" t="s">
        <v>606</v>
      </c>
      <c r="B1583" s="274" t="s">
        <v>588</v>
      </c>
      <c r="C1583" s="274" t="s">
        <v>589</v>
      </c>
      <c r="D1583" s="274" t="s">
        <v>603</v>
      </c>
      <c r="E1583" s="274">
        <v>2</v>
      </c>
      <c r="F1583" s="274">
        <v>1960</v>
      </c>
      <c r="G1583" s="277">
        <v>13719</v>
      </c>
      <c r="H1583" s="277">
        <v>32568.530000000002</v>
      </c>
      <c r="I1583" s="277">
        <f>INDEX(HWI!$F$6:$I$131,MATCH(F1583,HWI!$A$6:$A$131,0),MATCH(D1583,HWI!$F$5:$I$5,0))</f>
        <v>32.188679245283019</v>
      </c>
      <c r="J1583" s="277">
        <f t="shared" si="48"/>
        <v>1048337.9656603774</v>
      </c>
      <c r="L1583" s="277">
        <f t="shared" si="49"/>
        <v>76.41504232526988</v>
      </c>
    </row>
    <row r="1584" spans="1:12" x14ac:dyDescent="0.25">
      <c r="A1584" s="274" t="s">
        <v>606</v>
      </c>
      <c r="B1584" s="274" t="s">
        <v>588</v>
      </c>
      <c r="C1584" s="274" t="s">
        <v>589</v>
      </c>
      <c r="D1584" s="274" t="s">
        <v>603</v>
      </c>
      <c r="E1584" s="274">
        <v>2</v>
      </c>
      <c r="F1584" s="274">
        <v>1961</v>
      </c>
      <c r="G1584" s="277">
        <v>14968</v>
      </c>
      <c r="H1584" s="277">
        <v>45097.81</v>
      </c>
      <c r="I1584" s="277">
        <f>INDEX(HWI!$F$6:$I$131,MATCH(F1584,HWI!$A$6:$A$131,0),MATCH(D1584,HWI!$F$5:$I$5,0))</f>
        <v>31.018181818181819</v>
      </c>
      <c r="J1584" s="277">
        <f t="shared" si="48"/>
        <v>1398852.0701818182</v>
      </c>
      <c r="L1584" s="277">
        <f t="shared" si="49"/>
        <v>93.456177858218751</v>
      </c>
    </row>
    <row r="1585" spans="1:12" x14ac:dyDescent="0.25">
      <c r="A1585" s="274" t="s">
        <v>606</v>
      </c>
      <c r="B1585" s="274" t="s">
        <v>588</v>
      </c>
      <c r="C1585" s="274" t="s">
        <v>589</v>
      </c>
      <c r="D1585" s="274" t="s">
        <v>603</v>
      </c>
      <c r="E1585" s="274">
        <v>2</v>
      </c>
      <c r="F1585" s="274">
        <v>1962</v>
      </c>
      <c r="G1585" s="277">
        <v>15723</v>
      </c>
      <c r="H1585" s="277">
        <v>50808.72</v>
      </c>
      <c r="I1585" s="277">
        <f>INDEX(HWI!$F$6:$I$131,MATCH(F1585,HWI!$A$6:$A$131,0),MATCH(D1585,HWI!$F$5:$I$5,0))</f>
        <v>30.464285714285715</v>
      </c>
      <c r="J1585" s="277">
        <f t="shared" si="48"/>
        <v>1547851.3628571429</v>
      </c>
      <c r="L1585" s="277">
        <f t="shared" si="49"/>
        <v>98.44503993240113</v>
      </c>
    </row>
    <row r="1586" spans="1:12" x14ac:dyDescent="0.25">
      <c r="A1586" s="274" t="s">
        <v>606</v>
      </c>
      <c r="B1586" s="274" t="s">
        <v>588</v>
      </c>
      <c r="C1586" s="274" t="s">
        <v>589</v>
      </c>
      <c r="D1586" s="274" t="s">
        <v>603</v>
      </c>
      <c r="E1586" s="274">
        <v>2</v>
      </c>
      <c r="F1586" s="274">
        <v>1963</v>
      </c>
      <c r="G1586" s="277">
        <v>13308</v>
      </c>
      <c r="H1586" s="277">
        <v>39764.28</v>
      </c>
      <c r="I1586" s="277">
        <f>INDEX(HWI!$F$6:$I$131,MATCH(F1586,HWI!$A$6:$A$131,0),MATCH(D1586,HWI!$F$5:$I$5,0))</f>
        <v>29.413793103448278</v>
      </c>
      <c r="J1586" s="277">
        <f t="shared" si="48"/>
        <v>1169618.3048275863</v>
      </c>
      <c r="L1586" s="277">
        <f t="shared" si="49"/>
        <v>87.888360747489202</v>
      </c>
    </row>
    <row r="1587" spans="1:12" x14ac:dyDescent="0.25">
      <c r="A1587" s="274" t="s">
        <v>606</v>
      </c>
      <c r="B1587" s="274" t="s">
        <v>588</v>
      </c>
      <c r="C1587" s="274" t="s">
        <v>589</v>
      </c>
      <c r="D1587" s="274" t="s">
        <v>603</v>
      </c>
      <c r="E1587" s="274">
        <v>2</v>
      </c>
      <c r="F1587" s="274">
        <v>1964</v>
      </c>
      <c r="G1587" s="277">
        <v>17815.439999999999</v>
      </c>
      <c r="H1587" s="277">
        <v>59677.760000000002</v>
      </c>
      <c r="I1587" s="277">
        <f>INDEX(HWI!$F$6:$I$131,MATCH(F1587,HWI!$A$6:$A$131,0),MATCH(D1587,HWI!$F$5:$I$5,0))</f>
        <v>28.433333333333334</v>
      </c>
      <c r="J1587" s="277">
        <f t="shared" si="48"/>
        <v>1696837.6426666668</v>
      </c>
      <c r="L1587" s="277">
        <f t="shared" si="49"/>
        <v>95.245340146898812</v>
      </c>
    </row>
    <row r="1588" spans="1:12" x14ac:dyDescent="0.25">
      <c r="A1588" s="274" t="s">
        <v>606</v>
      </c>
      <c r="B1588" s="274" t="s">
        <v>588</v>
      </c>
      <c r="C1588" s="274" t="s">
        <v>589</v>
      </c>
      <c r="D1588" s="274" t="s">
        <v>603</v>
      </c>
      <c r="E1588" s="274">
        <v>2</v>
      </c>
      <c r="F1588" s="274">
        <v>1965</v>
      </c>
      <c r="G1588" s="277">
        <v>15392</v>
      </c>
      <c r="H1588" s="277">
        <v>59466.78</v>
      </c>
      <c r="I1588" s="277">
        <f>INDEX(HWI!$F$6:$I$131,MATCH(F1588,HWI!$A$6:$A$131,0),MATCH(D1588,HWI!$F$5:$I$5,0))</f>
        <v>27.516129032258064</v>
      </c>
      <c r="J1588" s="277">
        <f t="shared" si="48"/>
        <v>1636295.5916129032</v>
      </c>
      <c r="L1588" s="277">
        <f t="shared" si="49"/>
        <v>106.30818552578633</v>
      </c>
    </row>
    <row r="1589" spans="1:12" x14ac:dyDescent="0.25">
      <c r="A1589" s="274" t="s">
        <v>606</v>
      </c>
      <c r="B1589" s="274" t="s">
        <v>588</v>
      </c>
      <c r="C1589" s="274" t="s">
        <v>589</v>
      </c>
      <c r="D1589" s="274" t="s">
        <v>603</v>
      </c>
      <c r="E1589" s="274">
        <v>2</v>
      </c>
      <c r="F1589" s="274">
        <v>1966</v>
      </c>
      <c r="G1589" s="277">
        <v>11257</v>
      </c>
      <c r="H1589" s="277">
        <v>56690.630000000005</v>
      </c>
      <c r="I1589" s="277">
        <f>INDEX(HWI!$F$6:$I$131,MATCH(F1589,HWI!$A$6:$A$131,0),MATCH(D1589,HWI!$F$5:$I$5,0))</f>
        <v>26.246153846153845</v>
      </c>
      <c r="J1589" s="277">
        <f t="shared" si="48"/>
        <v>1487910.9966153847</v>
      </c>
      <c r="L1589" s="277">
        <f t="shared" si="49"/>
        <v>132.17651209162162</v>
      </c>
    </row>
    <row r="1590" spans="1:12" x14ac:dyDescent="0.25">
      <c r="A1590" s="274" t="s">
        <v>606</v>
      </c>
      <c r="B1590" s="274" t="s">
        <v>588</v>
      </c>
      <c r="C1590" s="274" t="s">
        <v>589</v>
      </c>
      <c r="D1590" s="274" t="s">
        <v>603</v>
      </c>
      <c r="E1590" s="274">
        <v>2</v>
      </c>
      <c r="F1590" s="274">
        <v>1967</v>
      </c>
      <c r="G1590" s="277">
        <v>19899</v>
      </c>
      <c r="H1590" s="277">
        <v>74586.89</v>
      </c>
      <c r="I1590" s="277">
        <f>INDEX(HWI!$F$6:$I$131,MATCH(F1590,HWI!$A$6:$A$131,0),MATCH(D1590,HWI!$F$5:$I$5,0))</f>
        <v>25.088235294117649</v>
      </c>
      <c r="J1590" s="277">
        <f t="shared" si="48"/>
        <v>1871253.4461764707</v>
      </c>
      <c r="L1590" s="277">
        <f t="shared" si="49"/>
        <v>94.037561996907925</v>
      </c>
    </row>
    <row r="1591" spans="1:12" x14ac:dyDescent="0.25">
      <c r="A1591" s="274" t="s">
        <v>606</v>
      </c>
      <c r="B1591" s="274" t="s">
        <v>588</v>
      </c>
      <c r="C1591" s="274" t="s">
        <v>589</v>
      </c>
      <c r="D1591" s="274" t="s">
        <v>603</v>
      </c>
      <c r="E1591" s="274">
        <v>2</v>
      </c>
      <c r="F1591" s="274">
        <v>1968</v>
      </c>
      <c r="G1591" s="277">
        <v>22521</v>
      </c>
      <c r="H1591" s="277">
        <v>93378.48</v>
      </c>
      <c r="I1591" s="277">
        <f>INDEX(HWI!$F$6:$I$131,MATCH(F1591,HWI!$A$6:$A$131,0),MATCH(D1591,HWI!$F$5:$I$5,0))</f>
        <v>24.028169014084508</v>
      </c>
      <c r="J1591" s="277">
        <f t="shared" si="48"/>
        <v>2243713.8997183098</v>
      </c>
      <c r="L1591" s="277">
        <f t="shared" si="49"/>
        <v>99.627631975414488</v>
      </c>
    </row>
    <row r="1592" spans="1:12" x14ac:dyDescent="0.25">
      <c r="A1592" s="274" t="s">
        <v>606</v>
      </c>
      <c r="B1592" s="274" t="s">
        <v>588</v>
      </c>
      <c r="C1592" s="274" t="s">
        <v>589</v>
      </c>
      <c r="D1592" s="274" t="s">
        <v>603</v>
      </c>
      <c r="E1592" s="274">
        <v>2</v>
      </c>
      <c r="F1592" s="274">
        <v>1969</v>
      </c>
      <c r="G1592" s="277">
        <v>19875.53</v>
      </c>
      <c r="H1592" s="277">
        <v>82605.42</v>
      </c>
      <c r="I1592" s="277">
        <f>INDEX(HWI!$F$6:$I$131,MATCH(F1592,HWI!$A$6:$A$131,0),MATCH(D1592,HWI!$F$5:$I$5,0))</f>
        <v>22.44736842105263</v>
      </c>
      <c r="J1592" s="277">
        <f t="shared" si="48"/>
        <v>1854274.2963157892</v>
      </c>
      <c r="L1592" s="277">
        <f t="shared" si="49"/>
        <v>93.294332091561301</v>
      </c>
    </row>
    <row r="1593" spans="1:12" x14ac:dyDescent="0.25">
      <c r="A1593" s="274" t="s">
        <v>606</v>
      </c>
      <c r="B1593" s="274" t="s">
        <v>588</v>
      </c>
      <c r="C1593" s="274" t="s">
        <v>589</v>
      </c>
      <c r="D1593" s="274" t="s">
        <v>603</v>
      </c>
      <c r="E1593" s="274">
        <v>2</v>
      </c>
      <c r="F1593" s="274">
        <v>1970</v>
      </c>
      <c r="G1593" s="277">
        <v>12778</v>
      </c>
      <c r="H1593" s="277">
        <v>82088.53</v>
      </c>
      <c r="I1593" s="277">
        <f>INDEX(HWI!$F$6:$I$131,MATCH(F1593,HWI!$A$6:$A$131,0),MATCH(D1593,HWI!$F$5:$I$5,0))</f>
        <v>21.594936708860761</v>
      </c>
      <c r="J1593" s="277">
        <f t="shared" si="48"/>
        <v>1772696.6098734178</v>
      </c>
      <c r="L1593" s="277">
        <f t="shared" si="49"/>
        <v>138.73036546199856</v>
      </c>
    </row>
    <row r="1594" spans="1:12" x14ac:dyDescent="0.25">
      <c r="A1594" s="274" t="s">
        <v>606</v>
      </c>
      <c r="B1594" s="274" t="s">
        <v>588</v>
      </c>
      <c r="C1594" s="274" t="s">
        <v>589</v>
      </c>
      <c r="D1594" s="274" t="s">
        <v>603</v>
      </c>
      <c r="E1594" s="274">
        <v>2</v>
      </c>
      <c r="F1594" s="274">
        <v>1971</v>
      </c>
      <c r="G1594" s="277">
        <v>10778.83</v>
      </c>
      <c r="H1594" s="277">
        <v>64274</v>
      </c>
      <c r="I1594" s="277">
        <f>INDEX(HWI!$F$6:$I$131,MATCH(F1594,HWI!$A$6:$A$131,0),MATCH(D1594,HWI!$F$5:$I$5,0))</f>
        <v>19.386363636363637</v>
      </c>
      <c r="J1594" s="277">
        <f t="shared" si="48"/>
        <v>1246039.1363636365</v>
      </c>
      <c r="L1594" s="277">
        <f t="shared" si="49"/>
        <v>115.60059267690802</v>
      </c>
    </row>
    <row r="1595" spans="1:12" x14ac:dyDescent="0.25">
      <c r="A1595" s="274" t="s">
        <v>606</v>
      </c>
      <c r="B1595" s="274" t="s">
        <v>588</v>
      </c>
      <c r="C1595" s="274" t="s">
        <v>589</v>
      </c>
      <c r="D1595" s="274" t="s">
        <v>603</v>
      </c>
      <c r="E1595" s="274">
        <v>2</v>
      </c>
      <c r="F1595" s="274">
        <v>1972</v>
      </c>
      <c r="G1595" s="277">
        <v>12713</v>
      </c>
      <c r="H1595" s="277">
        <v>88578.180000000008</v>
      </c>
      <c r="I1595" s="277">
        <f>INDEX(HWI!$F$6:$I$131,MATCH(F1595,HWI!$A$6:$A$131,0),MATCH(D1595,HWI!$F$5:$I$5,0))</f>
        <v>17.587628865979383</v>
      </c>
      <c r="J1595" s="277">
        <f t="shared" si="48"/>
        <v>1557880.1554639179</v>
      </c>
      <c r="L1595" s="277">
        <f t="shared" si="49"/>
        <v>122.5422917850954</v>
      </c>
    </row>
    <row r="1596" spans="1:12" x14ac:dyDescent="0.25">
      <c r="A1596" s="274" t="s">
        <v>606</v>
      </c>
      <c r="B1596" s="274" t="s">
        <v>588</v>
      </c>
      <c r="C1596" s="274" t="s">
        <v>589</v>
      </c>
      <c r="D1596" s="274" t="s">
        <v>603</v>
      </c>
      <c r="E1596" s="274">
        <v>2</v>
      </c>
      <c r="F1596" s="274">
        <v>1973</v>
      </c>
      <c r="G1596" s="277">
        <v>7075.27</v>
      </c>
      <c r="H1596" s="277">
        <v>70549.009999999995</v>
      </c>
      <c r="I1596" s="277">
        <f>INDEX(HWI!$F$6:$I$131,MATCH(F1596,HWI!$A$6:$A$131,0),MATCH(D1596,HWI!$F$5:$I$5,0))</f>
        <v>17.059999999999999</v>
      </c>
      <c r="J1596" s="277">
        <f t="shared" si="48"/>
        <v>1203566.1105999998</v>
      </c>
      <c r="L1596" s="277">
        <f t="shared" si="49"/>
        <v>170.10885953468909</v>
      </c>
    </row>
    <row r="1597" spans="1:12" x14ac:dyDescent="0.25">
      <c r="A1597" s="274" t="s">
        <v>606</v>
      </c>
      <c r="B1597" s="274" t="s">
        <v>588</v>
      </c>
      <c r="C1597" s="274" t="s">
        <v>589</v>
      </c>
      <c r="D1597" s="274" t="s">
        <v>603</v>
      </c>
      <c r="E1597" s="274">
        <v>2</v>
      </c>
      <c r="F1597" s="274">
        <v>1974</v>
      </c>
      <c r="G1597" s="277">
        <v>2469</v>
      </c>
      <c r="H1597" s="277">
        <v>27297.97</v>
      </c>
      <c r="I1597" s="277">
        <f>INDEX(HWI!$F$6:$I$131,MATCH(F1597,HWI!$A$6:$A$131,0),MATCH(D1597,HWI!$F$5:$I$5,0))</f>
        <v>14.964912280701755</v>
      </c>
      <c r="J1597" s="277">
        <f t="shared" si="48"/>
        <v>408511.7264912281</v>
      </c>
      <c r="L1597" s="277">
        <f t="shared" si="49"/>
        <v>165.45634932816043</v>
      </c>
    </row>
    <row r="1598" spans="1:12" x14ac:dyDescent="0.25">
      <c r="A1598" s="274" t="s">
        <v>606</v>
      </c>
      <c r="B1598" s="274" t="s">
        <v>588</v>
      </c>
      <c r="C1598" s="274" t="s">
        <v>589</v>
      </c>
      <c r="D1598" s="274" t="s">
        <v>603</v>
      </c>
      <c r="E1598" s="274">
        <v>2</v>
      </c>
      <c r="F1598" s="274">
        <v>1975</v>
      </c>
      <c r="G1598" s="277">
        <v>942.47</v>
      </c>
      <c r="H1598" s="277">
        <v>11395.42</v>
      </c>
      <c r="I1598" s="277">
        <f>INDEX(HWI!$F$6:$I$131,MATCH(F1598,HWI!$A$6:$A$131,0),MATCH(D1598,HWI!$F$5:$I$5,0))</f>
        <v>13.53968253968254</v>
      </c>
      <c r="J1598" s="277">
        <f t="shared" si="48"/>
        <v>154290.36920634922</v>
      </c>
      <c r="L1598" s="277">
        <f t="shared" si="49"/>
        <v>163.70852038404323</v>
      </c>
    </row>
    <row r="1599" spans="1:12" x14ac:dyDescent="0.25">
      <c r="A1599" s="274" t="s">
        <v>606</v>
      </c>
      <c r="B1599" s="274" t="s">
        <v>588</v>
      </c>
      <c r="C1599" s="274" t="s">
        <v>589</v>
      </c>
      <c r="D1599" s="274" t="s">
        <v>603</v>
      </c>
      <c r="E1599" s="274">
        <v>2</v>
      </c>
      <c r="F1599" s="274">
        <v>1976</v>
      </c>
      <c r="G1599" s="277">
        <v>966</v>
      </c>
      <c r="H1599" s="277">
        <v>10312.870000000001</v>
      </c>
      <c r="I1599" s="277">
        <f>INDEX(HWI!$F$6:$I$131,MATCH(F1599,HWI!$A$6:$A$131,0),MATCH(D1599,HWI!$F$5:$I$5,0))</f>
        <v>12.544117647058824</v>
      </c>
      <c r="J1599" s="277">
        <f t="shared" si="48"/>
        <v>129365.85455882354</v>
      </c>
      <c r="L1599" s="277">
        <f t="shared" si="49"/>
        <v>133.91910409816103</v>
      </c>
    </row>
    <row r="1600" spans="1:12" x14ac:dyDescent="0.25">
      <c r="A1600" s="274" t="s">
        <v>606</v>
      </c>
      <c r="B1600" s="274" t="s">
        <v>588</v>
      </c>
      <c r="C1600" s="274" t="s">
        <v>589</v>
      </c>
      <c r="D1600" s="274" t="s">
        <v>603</v>
      </c>
      <c r="E1600" s="274">
        <v>2</v>
      </c>
      <c r="F1600" s="274">
        <v>1977</v>
      </c>
      <c r="G1600" s="277">
        <v>1110</v>
      </c>
      <c r="H1600" s="277">
        <v>26733.27</v>
      </c>
      <c r="I1600" s="277">
        <f>INDEX(HWI!$F$6:$I$131,MATCH(F1600,HWI!$A$6:$A$131,0),MATCH(D1600,HWI!$F$5:$I$5,0))</f>
        <v>11.605442176870747</v>
      </c>
      <c r="J1600" s="277">
        <f t="shared" si="48"/>
        <v>310251.41918367345</v>
      </c>
      <c r="L1600" s="277">
        <f t="shared" si="49"/>
        <v>279.50578304835449</v>
      </c>
    </row>
    <row r="1601" spans="1:12" x14ac:dyDescent="0.25">
      <c r="A1601" s="274" t="s">
        <v>606</v>
      </c>
      <c r="B1601" s="274" t="s">
        <v>588</v>
      </c>
      <c r="C1601" s="274" t="s">
        <v>589</v>
      </c>
      <c r="D1601" s="274" t="s">
        <v>603</v>
      </c>
      <c r="E1601" s="274">
        <v>2</v>
      </c>
      <c r="F1601" s="274">
        <v>1978</v>
      </c>
      <c r="G1601" s="277">
        <v>175</v>
      </c>
      <c r="H1601" s="277">
        <v>1304.2</v>
      </c>
      <c r="I1601" s="277">
        <f>INDEX(HWI!$F$6:$I$131,MATCH(F1601,HWI!$A$6:$A$131,0),MATCH(D1601,HWI!$F$5:$I$5,0))</f>
        <v>10.6625</v>
      </c>
      <c r="J1601" s="277">
        <f t="shared" si="48"/>
        <v>13906.032499999999</v>
      </c>
      <c r="L1601" s="277">
        <f t="shared" si="49"/>
        <v>79.463042857142852</v>
      </c>
    </row>
    <row r="1602" spans="1:12" x14ac:dyDescent="0.25">
      <c r="A1602" s="274" t="s">
        <v>606</v>
      </c>
      <c r="B1602" s="274" t="s">
        <v>588</v>
      </c>
      <c r="C1602" s="274" t="s">
        <v>589</v>
      </c>
      <c r="D1602" s="274" t="s">
        <v>603</v>
      </c>
      <c r="E1602" s="274">
        <v>2</v>
      </c>
      <c r="F1602" s="274">
        <v>1979</v>
      </c>
      <c r="G1602" s="277">
        <v>918.37</v>
      </c>
      <c r="H1602" s="277">
        <v>13704.41</v>
      </c>
      <c r="I1602" s="277">
        <f>INDEX(HWI!$F$6:$I$131,MATCH(F1602,HWI!$A$6:$A$131,0),MATCH(D1602,HWI!$F$5:$I$5,0))</f>
        <v>9.8612716763005785</v>
      </c>
      <c r="J1602" s="277">
        <f t="shared" ref="J1602:J1665" si="50">I1602*H1602</f>
        <v>135142.9101734104</v>
      </c>
      <c r="L1602" s="277">
        <f t="shared" ref="L1602:L1665" si="51">J1602/G1602</f>
        <v>147.15518818494769</v>
      </c>
    </row>
    <row r="1603" spans="1:12" x14ac:dyDescent="0.25">
      <c r="A1603" s="274" t="s">
        <v>606</v>
      </c>
      <c r="B1603" s="274" t="s">
        <v>588</v>
      </c>
      <c r="C1603" s="274" t="s">
        <v>589</v>
      </c>
      <c r="D1603" s="274" t="s">
        <v>603</v>
      </c>
      <c r="E1603" s="274">
        <v>2</v>
      </c>
      <c r="F1603" s="274">
        <v>1980</v>
      </c>
      <c r="G1603" s="277">
        <v>449</v>
      </c>
      <c r="H1603" s="277">
        <v>19759.23</v>
      </c>
      <c r="I1603" s="277">
        <f>INDEX(HWI!$F$6:$I$131,MATCH(F1603,HWI!$A$6:$A$131,0),MATCH(D1603,HWI!$F$5:$I$5,0))</f>
        <v>9.172043010752688</v>
      </c>
      <c r="J1603" s="277">
        <f t="shared" si="50"/>
        <v>181232.50741935484</v>
      </c>
      <c r="L1603" s="277">
        <f t="shared" si="51"/>
        <v>403.63587398520008</v>
      </c>
    </row>
    <row r="1604" spans="1:12" x14ac:dyDescent="0.25">
      <c r="A1604" s="274" t="s">
        <v>606</v>
      </c>
      <c r="B1604" s="274" t="s">
        <v>588</v>
      </c>
      <c r="C1604" s="274" t="s">
        <v>589</v>
      </c>
      <c r="D1604" s="274" t="s">
        <v>603</v>
      </c>
      <c r="E1604" s="274">
        <v>2</v>
      </c>
      <c r="F1604" s="274">
        <v>1981</v>
      </c>
      <c r="G1604" s="277">
        <v>669</v>
      </c>
      <c r="H1604" s="277">
        <v>9945.51</v>
      </c>
      <c r="I1604" s="277">
        <f>INDEX(HWI!$F$6:$I$131,MATCH(F1604,HWI!$A$6:$A$131,0),MATCH(D1604,HWI!$F$5:$I$5,0))</f>
        <v>8.3219512195121954</v>
      </c>
      <c r="J1604" s="277">
        <f t="shared" si="50"/>
        <v>82766.04907317074</v>
      </c>
      <c r="L1604" s="277">
        <f t="shared" si="51"/>
        <v>123.7160673739473</v>
      </c>
    </row>
    <row r="1605" spans="1:12" x14ac:dyDescent="0.25">
      <c r="A1605" s="274" t="s">
        <v>606</v>
      </c>
      <c r="B1605" s="274" t="s">
        <v>588</v>
      </c>
      <c r="C1605" s="274" t="s">
        <v>589</v>
      </c>
      <c r="D1605" s="274" t="s">
        <v>603</v>
      </c>
      <c r="E1605" s="274">
        <v>2</v>
      </c>
      <c r="F1605" s="274">
        <v>1983</v>
      </c>
      <c r="G1605" s="277">
        <v>169</v>
      </c>
      <c r="H1605" s="277">
        <v>6672.66</v>
      </c>
      <c r="I1605" s="277">
        <f>INDEX(HWI!$F$6:$I$131,MATCH(F1605,HWI!$A$6:$A$131,0),MATCH(D1605,HWI!$F$5:$I$5,0))</f>
        <v>7.3534482758620694</v>
      </c>
      <c r="J1605" s="277">
        <f t="shared" si="50"/>
        <v>49067.060172413796</v>
      </c>
      <c r="L1605" s="277">
        <f t="shared" si="51"/>
        <v>290.33763415629465</v>
      </c>
    </row>
    <row r="1606" spans="1:12" x14ac:dyDescent="0.25">
      <c r="A1606" s="274" t="s">
        <v>606</v>
      </c>
      <c r="B1606" s="274" t="s">
        <v>588</v>
      </c>
      <c r="C1606" s="274" t="s">
        <v>589</v>
      </c>
      <c r="D1606" s="274" t="s">
        <v>603</v>
      </c>
      <c r="E1606" s="274">
        <v>2</v>
      </c>
      <c r="F1606" s="274">
        <v>1984</v>
      </c>
      <c r="G1606" s="277">
        <v>161</v>
      </c>
      <c r="H1606" s="277">
        <v>3778.4</v>
      </c>
      <c r="I1606" s="277">
        <f>INDEX(HWI!$F$6:$I$131,MATCH(F1606,HWI!$A$6:$A$131,0),MATCH(D1606,HWI!$F$5:$I$5,0))</f>
        <v>7.0205761316872426</v>
      </c>
      <c r="J1606" s="277">
        <f t="shared" si="50"/>
        <v>26526.544855967077</v>
      </c>
      <c r="L1606" s="277">
        <f t="shared" si="51"/>
        <v>164.76114817370856</v>
      </c>
    </row>
    <row r="1607" spans="1:12" x14ac:dyDescent="0.25">
      <c r="A1607" s="274" t="s">
        <v>606</v>
      </c>
      <c r="B1607" s="274" t="s">
        <v>588</v>
      </c>
      <c r="C1607" s="274" t="s">
        <v>589</v>
      </c>
      <c r="D1607" s="274" t="s">
        <v>603</v>
      </c>
      <c r="E1607" s="274">
        <v>2</v>
      </c>
      <c r="F1607" s="274">
        <v>1986</v>
      </c>
      <c r="G1607" s="277">
        <v>338</v>
      </c>
      <c r="H1607" s="277">
        <v>5270.3</v>
      </c>
      <c r="I1607" s="277">
        <f>INDEX(HWI!$F$6:$I$131,MATCH(F1607,HWI!$A$6:$A$131,0),MATCH(D1607,HWI!$F$5:$I$5,0))</f>
        <v>7.1680672268907566</v>
      </c>
      <c r="J1607" s="277">
        <f t="shared" si="50"/>
        <v>37777.864705882355</v>
      </c>
      <c r="L1607" s="277">
        <f t="shared" si="51"/>
        <v>111.7688304907762</v>
      </c>
    </row>
    <row r="1608" spans="1:12" x14ac:dyDescent="0.25">
      <c r="A1608" s="274" t="s">
        <v>606</v>
      </c>
      <c r="B1608" s="274" t="s">
        <v>588</v>
      </c>
      <c r="C1608" s="274" t="s">
        <v>589</v>
      </c>
      <c r="D1608" s="274" t="s">
        <v>603</v>
      </c>
      <c r="E1608" s="274">
        <v>2</v>
      </c>
      <c r="F1608" s="274">
        <v>1987</v>
      </c>
      <c r="G1608" s="277">
        <v>314</v>
      </c>
      <c r="H1608" s="277">
        <v>10113.469999999999</v>
      </c>
      <c r="I1608" s="277">
        <f>INDEX(HWI!$F$6:$I$131,MATCH(F1608,HWI!$A$6:$A$131,0),MATCH(D1608,HWI!$F$5:$I$5,0))</f>
        <v>6.963265306122449</v>
      </c>
      <c r="J1608" s="277">
        <f t="shared" si="50"/>
        <v>70422.774775510203</v>
      </c>
      <c r="L1608" s="277">
        <f t="shared" si="51"/>
        <v>224.27635278824906</v>
      </c>
    </row>
    <row r="1609" spans="1:12" x14ac:dyDescent="0.25">
      <c r="A1609" s="274" t="s">
        <v>606</v>
      </c>
      <c r="B1609" s="274" t="s">
        <v>588</v>
      </c>
      <c r="C1609" s="274" t="s">
        <v>589</v>
      </c>
      <c r="D1609" s="274" t="s">
        <v>603</v>
      </c>
      <c r="E1609" s="274">
        <v>2</v>
      </c>
      <c r="F1609" s="274">
        <v>1989</v>
      </c>
      <c r="G1609" s="277">
        <v>42</v>
      </c>
      <c r="H1609" s="277">
        <v>2380.84</v>
      </c>
      <c r="I1609" s="277">
        <f>INDEX(HWI!$F$6:$I$131,MATCH(F1609,HWI!$A$6:$A$131,0),MATCH(D1609,HWI!$F$5:$I$5,0))</f>
        <v>6.0335985853227232</v>
      </c>
      <c r="J1609" s="277">
        <f t="shared" si="50"/>
        <v>14365.032855879754</v>
      </c>
      <c r="L1609" s="277">
        <f t="shared" si="51"/>
        <v>342.02459180666079</v>
      </c>
    </row>
    <row r="1610" spans="1:12" x14ac:dyDescent="0.25">
      <c r="A1610" s="274" t="s">
        <v>606</v>
      </c>
      <c r="B1610" s="274" t="s">
        <v>588</v>
      </c>
      <c r="C1610" s="274" t="s">
        <v>589</v>
      </c>
      <c r="D1610" s="274" t="s">
        <v>603</v>
      </c>
      <c r="E1610" s="274">
        <v>2</v>
      </c>
      <c r="F1610" s="274">
        <v>1990</v>
      </c>
      <c r="G1610" s="277">
        <v>70</v>
      </c>
      <c r="H1610" s="277">
        <v>4054.92</v>
      </c>
      <c r="I1610" s="277">
        <f>INDEX(HWI!$F$6:$I$131,MATCH(F1610,HWI!$A$6:$A$131,0),MATCH(D1610,HWI!$F$5:$I$5,0))</f>
        <v>5.8827586206896552</v>
      </c>
      <c r="J1610" s="277">
        <f t="shared" si="50"/>
        <v>23854.115586206895</v>
      </c>
      <c r="L1610" s="277">
        <f t="shared" si="51"/>
        <v>340.77307980295564</v>
      </c>
    </row>
    <row r="1611" spans="1:12" x14ac:dyDescent="0.25">
      <c r="A1611" s="274" t="s">
        <v>606</v>
      </c>
      <c r="B1611" s="274" t="s">
        <v>588</v>
      </c>
      <c r="C1611" s="274" t="s">
        <v>589</v>
      </c>
      <c r="D1611" s="274" t="s">
        <v>603</v>
      </c>
      <c r="E1611" s="274">
        <v>2</v>
      </c>
      <c r="F1611" s="274">
        <v>1991</v>
      </c>
      <c r="G1611" s="277">
        <v>144</v>
      </c>
      <c r="H1611" s="277">
        <v>9072.27</v>
      </c>
      <c r="I1611" s="277">
        <f>INDEX(HWI!$F$6:$I$131,MATCH(F1611,HWI!$A$6:$A$131,0),MATCH(D1611,HWI!$F$5:$I$5,0))</f>
        <v>5.7009189640768589</v>
      </c>
      <c r="J1611" s="277">
        <f t="shared" si="50"/>
        <v>51720.276090225569</v>
      </c>
      <c r="L1611" s="277">
        <f t="shared" si="51"/>
        <v>359.16858395989976</v>
      </c>
    </row>
    <row r="1612" spans="1:12" x14ac:dyDescent="0.25">
      <c r="A1612" s="274" t="s">
        <v>606</v>
      </c>
      <c r="B1612" s="274" t="s">
        <v>588</v>
      </c>
      <c r="C1612" s="274" t="s">
        <v>589</v>
      </c>
      <c r="D1612" s="274" t="s">
        <v>603</v>
      </c>
      <c r="E1612" s="274">
        <v>2</v>
      </c>
      <c r="F1612" s="274">
        <v>1992</v>
      </c>
      <c r="G1612" s="277">
        <v>127</v>
      </c>
      <c r="H1612" s="277">
        <v>11102.14</v>
      </c>
      <c r="I1612" s="277">
        <f>INDEX(HWI!$F$6:$I$131,MATCH(F1612,HWI!$A$6:$A$131,0),MATCH(D1612,HWI!$F$5:$I$5,0))</f>
        <v>5.5479674796747966</v>
      </c>
      <c r="J1612" s="277">
        <f t="shared" si="50"/>
        <v>61594.311674796743</v>
      </c>
      <c r="L1612" s="277">
        <f t="shared" si="51"/>
        <v>484.99458011650978</v>
      </c>
    </row>
    <row r="1613" spans="1:12" x14ac:dyDescent="0.25">
      <c r="A1613" s="274" t="s">
        <v>606</v>
      </c>
      <c r="B1613" s="274" t="s">
        <v>588</v>
      </c>
      <c r="C1613" s="274" t="s">
        <v>589</v>
      </c>
      <c r="D1613" s="274" t="s">
        <v>603</v>
      </c>
      <c r="E1613" s="274">
        <v>2</v>
      </c>
      <c r="F1613" s="274">
        <v>1993</v>
      </c>
      <c r="G1613" s="277">
        <v>94</v>
      </c>
      <c r="H1613" s="277">
        <v>5612.13</v>
      </c>
      <c r="I1613" s="277">
        <f>INDEX(HWI!$F$6:$I$131,MATCH(F1613,HWI!$A$6:$A$131,0),MATCH(D1613,HWI!$F$5:$I$5,0))</f>
        <v>5.3774625689519304</v>
      </c>
      <c r="J1613" s="277">
        <f t="shared" si="50"/>
        <v>30179.019007092196</v>
      </c>
      <c r="L1613" s="277">
        <f t="shared" si="51"/>
        <v>321.05339369247019</v>
      </c>
    </row>
    <row r="1614" spans="1:12" x14ac:dyDescent="0.25">
      <c r="A1614" s="274" t="s">
        <v>606</v>
      </c>
      <c r="B1614" s="274" t="s">
        <v>588</v>
      </c>
      <c r="C1614" s="274" t="s">
        <v>589</v>
      </c>
      <c r="D1614" s="274" t="s">
        <v>603</v>
      </c>
      <c r="E1614" s="274">
        <v>2</v>
      </c>
      <c r="F1614" s="274">
        <v>1994</v>
      </c>
      <c r="G1614" s="277">
        <v>238</v>
      </c>
      <c r="H1614" s="277">
        <v>6044.2300000000005</v>
      </c>
      <c r="I1614" s="277">
        <f>INDEX(HWI!$F$6:$I$131,MATCH(F1614,HWI!$A$6:$A$131,0),MATCH(D1614,HWI!$F$5:$I$5,0))</f>
        <v>5.0623145400593472</v>
      </c>
      <c r="J1614" s="277">
        <f t="shared" si="50"/>
        <v>30597.79341246291</v>
      </c>
      <c r="L1614" s="277">
        <f t="shared" si="51"/>
        <v>128.56215719522231</v>
      </c>
    </row>
    <row r="1615" spans="1:12" x14ac:dyDescent="0.25">
      <c r="A1615" s="274" t="s">
        <v>606</v>
      </c>
      <c r="B1615" s="274" t="s">
        <v>588</v>
      </c>
      <c r="C1615" s="274" t="s">
        <v>589</v>
      </c>
      <c r="D1615" s="274" t="s">
        <v>603</v>
      </c>
      <c r="E1615" s="274">
        <v>2</v>
      </c>
      <c r="F1615" s="274">
        <v>1995</v>
      </c>
      <c r="G1615" s="277">
        <v>23</v>
      </c>
      <c r="H1615" s="277">
        <v>2449.69</v>
      </c>
      <c r="I1615" s="277">
        <f>INDEX(HWI!$F$6:$I$131,MATCH(F1615,HWI!$A$6:$A$131,0),MATCH(D1615,HWI!$F$5:$I$5,0))</f>
        <v>4.9342010122921183</v>
      </c>
      <c r="J1615" s="277">
        <f t="shared" si="50"/>
        <v>12087.262877801879</v>
      </c>
      <c r="L1615" s="277">
        <f t="shared" si="51"/>
        <v>525.53316860008169</v>
      </c>
    </row>
    <row r="1616" spans="1:12" x14ac:dyDescent="0.25">
      <c r="A1616" s="274" t="s">
        <v>606</v>
      </c>
      <c r="B1616" s="274" t="s">
        <v>588</v>
      </c>
      <c r="C1616" s="274" t="s">
        <v>589</v>
      </c>
      <c r="D1616" s="274" t="s">
        <v>603</v>
      </c>
      <c r="E1616" s="274">
        <v>2</v>
      </c>
      <c r="F1616" s="274">
        <v>1996</v>
      </c>
      <c r="G1616" s="277">
        <v>126</v>
      </c>
      <c r="H1616" s="277">
        <v>3866.17</v>
      </c>
      <c r="I1616" s="277">
        <f>INDEX(HWI!$F$6:$I$131,MATCH(F1616,HWI!$A$6:$A$131,0),MATCH(D1616,HWI!$F$5:$I$5,0))</f>
        <v>4.8847530422333572</v>
      </c>
      <c r="J1616" s="277">
        <f t="shared" si="50"/>
        <v>18885.285669291337</v>
      </c>
      <c r="L1616" s="277">
        <f t="shared" si="51"/>
        <v>149.88321959755029</v>
      </c>
    </row>
    <row r="1617" spans="1:12" x14ac:dyDescent="0.25">
      <c r="A1617" s="274" t="s">
        <v>606</v>
      </c>
      <c r="B1617" s="274" t="s">
        <v>588</v>
      </c>
      <c r="C1617" s="274" t="s">
        <v>589</v>
      </c>
      <c r="D1617" s="274" t="s">
        <v>603</v>
      </c>
      <c r="E1617" s="274">
        <v>2</v>
      </c>
      <c r="F1617" s="274">
        <v>1997</v>
      </c>
      <c r="G1617" s="277">
        <v>19</v>
      </c>
      <c r="H1617" s="277">
        <v>1052.32</v>
      </c>
      <c r="I1617" s="277">
        <f>INDEX(HWI!$F$6:$I$131,MATCH(F1617,HWI!$A$6:$A$131,0),MATCH(D1617,HWI!$F$5:$I$5,0))</f>
        <v>4.7454798331015295</v>
      </c>
      <c r="J1617" s="277">
        <f t="shared" si="50"/>
        <v>4993.7633379694016</v>
      </c>
      <c r="L1617" s="277">
        <f t="shared" si="51"/>
        <v>262.8296493668106</v>
      </c>
    </row>
    <row r="1618" spans="1:12" x14ac:dyDescent="0.25">
      <c r="A1618" s="274" t="s">
        <v>606</v>
      </c>
      <c r="B1618" s="274" t="s">
        <v>588</v>
      </c>
      <c r="C1618" s="274" t="s">
        <v>589</v>
      </c>
      <c r="D1618" s="274" t="s">
        <v>603</v>
      </c>
      <c r="E1618" s="274">
        <v>2</v>
      </c>
      <c r="F1618" s="274">
        <v>1999</v>
      </c>
      <c r="G1618" s="277">
        <v>1</v>
      </c>
      <c r="H1618" s="277">
        <v>25.07</v>
      </c>
      <c r="I1618" s="277">
        <f>INDEX(HWI!$F$6:$I$131,MATCH(F1618,HWI!$A$6:$A$131,0),MATCH(D1618,HWI!$F$5:$I$5,0))</f>
        <v>4.5251989389920428</v>
      </c>
      <c r="J1618" s="277">
        <f t="shared" si="50"/>
        <v>113.44673740053051</v>
      </c>
      <c r="L1618" s="277">
        <f t="shared" si="51"/>
        <v>113.44673740053051</v>
      </c>
    </row>
    <row r="1619" spans="1:12" x14ac:dyDescent="0.25">
      <c r="A1619" s="274" t="s">
        <v>606</v>
      </c>
      <c r="B1619" s="274" t="s">
        <v>588</v>
      </c>
      <c r="C1619" s="274" t="s">
        <v>589</v>
      </c>
      <c r="D1619" s="274" t="s">
        <v>603</v>
      </c>
      <c r="E1619" s="274">
        <v>2</v>
      </c>
      <c r="F1619" s="274">
        <v>2000</v>
      </c>
      <c r="G1619" s="277">
        <v>22</v>
      </c>
      <c r="H1619" s="277">
        <v>1110.8900000000001</v>
      </c>
      <c r="I1619" s="277">
        <f>INDEX(HWI!$F$6:$I$131,MATCH(F1619,HWI!$A$6:$A$131,0),MATCH(D1619,HWI!$F$5:$I$5,0))</f>
        <v>4.308080808080808</v>
      </c>
      <c r="J1619" s="277">
        <f t="shared" si="50"/>
        <v>4785.8038888888896</v>
      </c>
      <c r="L1619" s="277">
        <f t="shared" si="51"/>
        <v>217.53654040404044</v>
      </c>
    </row>
    <row r="1620" spans="1:12" x14ac:dyDescent="0.25">
      <c r="A1620" s="274" t="s">
        <v>606</v>
      </c>
      <c r="B1620" s="274" t="s">
        <v>588</v>
      </c>
      <c r="C1620" s="274" t="s">
        <v>589</v>
      </c>
      <c r="D1620" s="274" t="s">
        <v>603</v>
      </c>
      <c r="E1620" s="274">
        <v>2</v>
      </c>
      <c r="F1620" s="274">
        <v>2001</v>
      </c>
      <c r="G1620" s="277">
        <v>277</v>
      </c>
      <c r="H1620" s="277">
        <v>22523.8</v>
      </c>
      <c r="I1620" s="277">
        <f>INDEX(HWI!$F$6:$I$131,MATCH(F1620,HWI!$A$6:$A$131,0),MATCH(D1620,HWI!$F$5:$I$5,0))</f>
        <v>4.217552533992583</v>
      </c>
      <c r="J1620" s="277">
        <f t="shared" si="50"/>
        <v>94995.309765142141</v>
      </c>
      <c r="L1620" s="277">
        <f t="shared" si="51"/>
        <v>342.94335655285971</v>
      </c>
    </row>
    <row r="1621" spans="1:12" x14ac:dyDescent="0.25">
      <c r="A1621" s="274" t="s">
        <v>606</v>
      </c>
      <c r="B1621" s="274" t="s">
        <v>588</v>
      </c>
      <c r="C1621" s="274" t="s">
        <v>589</v>
      </c>
      <c r="D1621" s="274" t="s">
        <v>603</v>
      </c>
      <c r="E1621" s="274">
        <v>2</v>
      </c>
      <c r="F1621" s="274">
        <v>2002</v>
      </c>
      <c r="G1621" s="277">
        <v>35</v>
      </c>
      <c r="H1621" s="277">
        <v>2320.2200000000003</v>
      </c>
      <c r="I1621" s="277">
        <f>INDEX(HWI!$F$6:$I$131,MATCH(F1621,HWI!$A$6:$A$131,0),MATCH(D1621,HWI!$F$5:$I$5,0))</f>
        <v>4.1508515815085154</v>
      </c>
      <c r="J1621" s="277">
        <f t="shared" si="50"/>
        <v>9630.8888564476892</v>
      </c>
      <c r="L1621" s="277">
        <f t="shared" si="51"/>
        <v>275.16825304136256</v>
      </c>
    </row>
    <row r="1622" spans="1:12" x14ac:dyDescent="0.25">
      <c r="A1622" s="274" t="s">
        <v>606</v>
      </c>
      <c r="B1622" s="274" t="s">
        <v>588</v>
      </c>
      <c r="C1622" s="274" t="s">
        <v>589</v>
      </c>
      <c r="D1622" s="274" t="s">
        <v>603</v>
      </c>
      <c r="E1622" s="274">
        <v>2</v>
      </c>
      <c r="F1622" s="274">
        <v>2003</v>
      </c>
      <c r="G1622" s="277">
        <v>3630</v>
      </c>
      <c r="H1622" s="277">
        <v>157531.16</v>
      </c>
      <c r="I1622" s="277">
        <f>INDEX(HWI!$F$6:$I$131,MATCH(F1622,HWI!$A$6:$A$131,0),MATCH(D1622,HWI!$F$5:$I$5,0))</f>
        <v>4.0023460410557181</v>
      </c>
      <c r="J1622" s="277">
        <f t="shared" si="50"/>
        <v>630494.21456891496</v>
      </c>
      <c r="L1622" s="277">
        <f t="shared" si="51"/>
        <v>173.68986627242836</v>
      </c>
    </row>
    <row r="1623" spans="1:12" x14ac:dyDescent="0.25">
      <c r="A1623" s="274" t="s">
        <v>606</v>
      </c>
      <c r="B1623" s="274" t="s">
        <v>588</v>
      </c>
      <c r="C1623" s="274" t="s">
        <v>589</v>
      </c>
      <c r="D1623" s="274" t="s">
        <v>603</v>
      </c>
      <c r="E1623" s="274">
        <v>2</v>
      </c>
      <c r="F1623" s="274">
        <v>2004</v>
      </c>
      <c r="G1623" s="277">
        <v>1157</v>
      </c>
      <c r="H1623" s="277">
        <v>125195.45</v>
      </c>
      <c r="I1623" s="277">
        <f>INDEX(HWI!$F$6:$I$131,MATCH(F1623,HWI!$A$6:$A$131,0),MATCH(D1623,HWI!$F$5:$I$5,0))</f>
        <v>3.3748763600395648</v>
      </c>
      <c r="J1623" s="277">
        <f t="shared" si="50"/>
        <v>422519.16458951531</v>
      </c>
      <c r="L1623" s="277">
        <f t="shared" si="51"/>
        <v>365.18510336172454</v>
      </c>
    </row>
    <row r="1624" spans="1:12" x14ac:dyDescent="0.25">
      <c r="A1624" s="274" t="s">
        <v>606</v>
      </c>
      <c r="B1624" s="274" t="s">
        <v>588</v>
      </c>
      <c r="C1624" s="274" t="s">
        <v>589</v>
      </c>
      <c r="D1624" s="274" t="s">
        <v>603</v>
      </c>
      <c r="E1624" s="274">
        <v>2</v>
      </c>
      <c r="F1624" s="274">
        <v>2005</v>
      </c>
      <c r="G1624" s="277">
        <v>138</v>
      </c>
      <c r="H1624" s="277">
        <v>10580.95</v>
      </c>
      <c r="I1624" s="277">
        <f>INDEX(HWI!$F$6:$I$131,MATCH(F1624,HWI!$A$6:$A$131,0),MATCH(D1624,HWI!$F$5:$I$5,0))</f>
        <v>2.8445185493955814</v>
      </c>
      <c r="J1624" s="277">
        <f t="shared" si="50"/>
        <v>30097.708545227179</v>
      </c>
      <c r="L1624" s="277">
        <f t="shared" si="51"/>
        <v>218.09933728425491</v>
      </c>
    </row>
    <row r="1625" spans="1:12" x14ac:dyDescent="0.25">
      <c r="A1625" s="274" t="s">
        <v>606</v>
      </c>
      <c r="B1625" s="274" t="s">
        <v>588</v>
      </c>
      <c r="C1625" s="274" t="s">
        <v>589</v>
      </c>
      <c r="D1625" s="274" t="s">
        <v>603</v>
      </c>
      <c r="E1625" s="274">
        <v>2</v>
      </c>
      <c r="F1625" s="274">
        <v>2006</v>
      </c>
      <c r="G1625" s="277">
        <v>170</v>
      </c>
      <c r="H1625" s="277">
        <v>15634.130000000001</v>
      </c>
      <c r="I1625" s="277">
        <f>INDEX(HWI!$F$6:$I$131,MATCH(F1625,HWI!$A$6:$A$131,0),MATCH(D1625,HWI!$F$5:$I$5,0))</f>
        <v>2.7285085965613756</v>
      </c>
      <c r="J1625" s="277">
        <f t="shared" si="50"/>
        <v>42657.858104758103</v>
      </c>
      <c r="L1625" s="277">
        <f t="shared" si="51"/>
        <v>250.92857708681237</v>
      </c>
    </row>
    <row r="1626" spans="1:12" x14ac:dyDescent="0.25">
      <c r="A1626" s="274" t="s">
        <v>606</v>
      </c>
      <c r="B1626" s="274" t="s">
        <v>588</v>
      </c>
      <c r="C1626" s="274" t="s">
        <v>589</v>
      </c>
      <c r="D1626" s="274" t="s">
        <v>603</v>
      </c>
      <c r="E1626" s="274">
        <v>2</v>
      </c>
      <c r="F1626" s="274">
        <v>2007</v>
      </c>
      <c r="G1626" s="277">
        <v>420</v>
      </c>
      <c r="H1626" s="277">
        <v>34959.69</v>
      </c>
      <c r="I1626" s="277">
        <f>INDEX(HWI!$F$6:$I$131,MATCH(F1626,HWI!$A$6:$A$131,0),MATCH(D1626,HWI!$F$5:$I$5,0))</f>
        <v>2.7758205436989973</v>
      </c>
      <c r="J1626" s="277">
        <f t="shared" si="50"/>
        <v>97041.825703348411</v>
      </c>
      <c r="L1626" s="277">
        <f t="shared" si="51"/>
        <v>231.05196596035336</v>
      </c>
    </row>
    <row r="1627" spans="1:12" x14ac:dyDescent="0.25">
      <c r="A1627" s="274" t="s">
        <v>606</v>
      </c>
      <c r="B1627" s="274" t="s">
        <v>588</v>
      </c>
      <c r="C1627" s="274" t="s">
        <v>589</v>
      </c>
      <c r="D1627" s="274" t="s">
        <v>603</v>
      </c>
      <c r="E1627" s="274">
        <v>2</v>
      </c>
      <c r="F1627" s="274">
        <v>2008</v>
      </c>
      <c r="G1627" s="277">
        <v>725</v>
      </c>
      <c r="H1627" s="277">
        <v>65510.29</v>
      </c>
      <c r="I1627" s="277">
        <f>INDEX(HWI!$F$6:$I$131,MATCH(F1627,HWI!$A$6:$A$131,0),MATCH(D1627,HWI!$F$5:$I$5,0))</f>
        <v>2.4362727597286682</v>
      </c>
      <c r="J1627" s="277">
        <f t="shared" si="50"/>
        <v>159600.93500892539</v>
      </c>
      <c r="L1627" s="277">
        <f t="shared" si="51"/>
        <v>220.13922070196605</v>
      </c>
    </row>
    <row r="1628" spans="1:12" x14ac:dyDescent="0.25">
      <c r="A1628" s="274" t="s">
        <v>606</v>
      </c>
      <c r="B1628" s="274" t="s">
        <v>588</v>
      </c>
      <c r="C1628" s="274" t="s">
        <v>589</v>
      </c>
      <c r="D1628" s="274" t="s">
        <v>603</v>
      </c>
      <c r="E1628" s="274">
        <v>2</v>
      </c>
      <c r="F1628" s="274">
        <v>2009</v>
      </c>
      <c r="G1628" s="277">
        <v>75</v>
      </c>
      <c r="H1628" s="277">
        <v>8368.14</v>
      </c>
      <c r="I1628" s="277">
        <f>INDEX(HWI!$F$6:$I$131,MATCH(F1628,HWI!$A$6:$A$131,0),MATCH(D1628,HWI!$F$5:$I$5,0))</f>
        <v>2.4671005061460591</v>
      </c>
      <c r="J1628" s="277">
        <f t="shared" si="50"/>
        <v>20645.042429501082</v>
      </c>
      <c r="L1628" s="277">
        <f t="shared" si="51"/>
        <v>275.26723239334774</v>
      </c>
    </row>
    <row r="1629" spans="1:12" x14ac:dyDescent="0.25">
      <c r="A1629" s="274" t="s">
        <v>606</v>
      </c>
      <c r="B1629" s="274" t="s">
        <v>588</v>
      </c>
      <c r="C1629" s="274" t="s">
        <v>589</v>
      </c>
      <c r="D1629" s="274" t="s">
        <v>603</v>
      </c>
      <c r="E1629" s="274">
        <v>2</v>
      </c>
      <c r="F1629" s="274">
        <v>2010</v>
      </c>
      <c r="G1629" s="277">
        <v>211</v>
      </c>
      <c r="H1629" s="277">
        <v>27093.78</v>
      </c>
      <c r="I1629" s="277">
        <f>INDEX(HWI!$F$6:$I$131,MATCH(F1629,HWI!$A$6:$A$131,0),MATCH(D1629,HWI!$F$5:$I$5,0))</f>
        <v>2.375217542638357</v>
      </c>
      <c r="J1629" s="277">
        <f t="shared" si="50"/>
        <v>64353.621552384262</v>
      </c>
      <c r="L1629" s="277">
        <f t="shared" si="51"/>
        <v>304.99346707291119</v>
      </c>
    </row>
    <row r="1630" spans="1:12" x14ac:dyDescent="0.25">
      <c r="A1630" s="274" t="s">
        <v>606</v>
      </c>
      <c r="B1630" s="274" t="s">
        <v>588</v>
      </c>
      <c r="C1630" s="274" t="s">
        <v>589</v>
      </c>
      <c r="D1630" s="274" t="s">
        <v>603</v>
      </c>
      <c r="E1630" s="274">
        <v>2</v>
      </c>
      <c r="F1630" s="274">
        <v>2011</v>
      </c>
      <c r="G1630" s="277">
        <v>45</v>
      </c>
      <c r="H1630" s="277">
        <v>6892.77</v>
      </c>
      <c r="I1630" s="277">
        <f>INDEX(HWI!$F$6:$I$131,MATCH(F1630,HWI!$A$6:$A$131,0),MATCH(D1630,HWI!$F$5:$I$5,0))</f>
        <v>2.1499684940138626</v>
      </c>
      <c r="J1630" s="277">
        <f t="shared" si="50"/>
        <v>14819.238336483933</v>
      </c>
      <c r="L1630" s="277">
        <f t="shared" si="51"/>
        <v>329.31640747742074</v>
      </c>
    </row>
    <row r="1631" spans="1:12" x14ac:dyDescent="0.25">
      <c r="A1631" s="274" t="s">
        <v>606</v>
      </c>
      <c r="B1631" s="274" t="s">
        <v>588</v>
      </c>
      <c r="C1631" s="274" t="s">
        <v>589</v>
      </c>
      <c r="D1631" s="274" t="s">
        <v>603</v>
      </c>
      <c r="E1631" s="274">
        <v>2</v>
      </c>
      <c r="F1631" s="274">
        <v>2012</v>
      </c>
      <c r="G1631" s="277">
        <v>8</v>
      </c>
      <c r="H1631" s="277">
        <v>621.30000000000007</v>
      </c>
      <c r="I1631" s="277">
        <f>INDEX(HWI!$F$6:$I$131,MATCH(F1631,HWI!$A$6:$A$131,0),MATCH(D1631,HWI!$F$5:$I$5,0))</f>
        <v>1.9918272037361355</v>
      </c>
      <c r="J1631" s="277">
        <f t="shared" si="50"/>
        <v>1237.5222416812612</v>
      </c>
      <c r="L1631" s="277">
        <f t="shared" si="51"/>
        <v>154.69028021015765</v>
      </c>
    </row>
    <row r="1632" spans="1:12" x14ac:dyDescent="0.25">
      <c r="A1632" s="274" t="s">
        <v>606</v>
      </c>
      <c r="B1632" s="274" t="s">
        <v>588</v>
      </c>
      <c r="C1632" s="274" t="s">
        <v>589</v>
      </c>
      <c r="D1632" s="274" t="s">
        <v>603</v>
      </c>
      <c r="E1632" s="274">
        <v>2</v>
      </c>
      <c r="F1632" s="274">
        <v>2013</v>
      </c>
      <c r="G1632" s="277">
        <v>2</v>
      </c>
      <c r="H1632" s="277">
        <v>462.03000000000003</v>
      </c>
      <c r="I1632" s="277">
        <f>INDEX(HWI!$F$6:$I$131,MATCH(F1632,HWI!$A$6:$A$131,0),MATCH(D1632,HWI!$F$5:$I$5,0))</f>
        <v>2.0159527326440179</v>
      </c>
      <c r="J1632" s="277">
        <f t="shared" si="50"/>
        <v>931.43064106351562</v>
      </c>
      <c r="L1632" s="277">
        <f t="shared" si="51"/>
        <v>465.71532053175781</v>
      </c>
    </row>
    <row r="1633" spans="1:12" x14ac:dyDescent="0.25">
      <c r="A1633" s="274" t="s">
        <v>606</v>
      </c>
      <c r="B1633" s="274" t="s">
        <v>588</v>
      </c>
      <c r="C1633" s="274" t="s">
        <v>589</v>
      </c>
      <c r="D1633" s="274" t="s">
        <v>603</v>
      </c>
      <c r="E1633" s="274">
        <v>2</v>
      </c>
      <c r="F1633" s="274">
        <v>2014</v>
      </c>
      <c r="G1633" s="277">
        <v>45</v>
      </c>
      <c r="H1633" s="277">
        <v>0.27</v>
      </c>
      <c r="I1633" s="277">
        <f>INDEX(HWI!$F$6:$I$131,MATCH(F1633,HWI!$A$6:$A$131,0),MATCH(D1633,HWI!$F$5:$I$5,0))</f>
        <v>2.0041116005873714</v>
      </c>
      <c r="J1633" s="277">
        <f t="shared" si="50"/>
        <v>0.54111013215859027</v>
      </c>
      <c r="L1633" s="277">
        <f t="shared" si="51"/>
        <v>1.2024669603524229E-2</v>
      </c>
    </row>
    <row r="1634" spans="1:12" x14ac:dyDescent="0.25">
      <c r="A1634" s="274" t="s">
        <v>606</v>
      </c>
      <c r="B1634" s="274" t="s">
        <v>588</v>
      </c>
      <c r="C1634" s="274" t="s">
        <v>589</v>
      </c>
      <c r="D1634" s="274" t="s">
        <v>603</v>
      </c>
      <c r="E1634" s="274">
        <v>2</v>
      </c>
      <c r="F1634" s="274">
        <v>2017</v>
      </c>
      <c r="G1634" s="277">
        <v>2</v>
      </c>
      <c r="H1634" s="277">
        <v>697.59</v>
      </c>
      <c r="I1634" s="277">
        <f>INDEX(HWI!$F$6:$I$131,MATCH(F1634,HWI!$A$6:$A$131,0),MATCH(D1634,HWI!$F$5:$I$5,0))</f>
        <v>1.9620471535365152</v>
      </c>
      <c r="J1634" s="277">
        <f t="shared" si="50"/>
        <v>1368.7044738355376</v>
      </c>
      <c r="L1634" s="277">
        <f t="shared" si="51"/>
        <v>684.35223691776878</v>
      </c>
    </row>
    <row r="1635" spans="1:12" x14ac:dyDescent="0.25">
      <c r="A1635" s="274" t="s">
        <v>606</v>
      </c>
      <c r="B1635" s="274" t="s">
        <v>588</v>
      </c>
      <c r="C1635" s="274" t="s">
        <v>589</v>
      </c>
      <c r="D1635" s="274" t="s">
        <v>603</v>
      </c>
      <c r="E1635" s="274">
        <v>2</v>
      </c>
      <c r="F1635" s="274">
        <v>2021</v>
      </c>
      <c r="G1635" s="277">
        <v>0</v>
      </c>
      <c r="H1635" s="277">
        <v>1558.7</v>
      </c>
      <c r="I1635" s="277">
        <f>INDEX(HWI!$F$6:$I$131,MATCH(F1635,HWI!$A$6:$A$131,0),MATCH(D1635,HWI!$F$5:$I$5,0))</f>
        <v>1.439662447257384</v>
      </c>
      <c r="J1635" s="277">
        <f t="shared" si="50"/>
        <v>2244.0018565400846</v>
      </c>
      <c r="L1635" s="277" t="e">
        <f t="shared" si="51"/>
        <v>#DIV/0!</v>
      </c>
    </row>
    <row r="1636" spans="1:12" x14ac:dyDescent="0.25">
      <c r="A1636" s="274" t="s">
        <v>606</v>
      </c>
      <c r="B1636" s="274" t="s">
        <v>588</v>
      </c>
      <c r="C1636" s="274" t="s">
        <v>589</v>
      </c>
      <c r="D1636" s="274" t="s">
        <v>603</v>
      </c>
      <c r="E1636" s="274">
        <v>2</v>
      </c>
      <c r="F1636" s="274">
        <v>2022</v>
      </c>
      <c r="G1636" s="277">
        <v>2772</v>
      </c>
      <c r="H1636" s="277">
        <v>358715.5</v>
      </c>
      <c r="I1636" s="277">
        <f>INDEX(HWI!$F$6:$I$131,MATCH(F1636,HWI!$A$6:$A$131,0),MATCH(D1636,HWI!$F$5:$I$5,0))</f>
        <v>1.2295495495495496</v>
      </c>
      <c r="J1636" s="277">
        <f t="shared" si="50"/>
        <v>441058.48144144146</v>
      </c>
      <c r="L1636" s="277">
        <f t="shared" si="51"/>
        <v>159.1120062920063</v>
      </c>
    </row>
    <row r="1637" spans="1:12" x14ac:dyDescent="0.25">
      <c r="A1637" s="274" t="s">
        <v>606</v>
      </c>
      <c r="B1637" s="274" t="s">
        <v>588</v>
      </c>
      <c r="C1637" s="274" t="s">
        <v>589</v>
      </c>
      <c r="D1637" s="274" t="s">
        <v>603</v>
      </c>
      <c r="E1637" s="274">
        <v>20</v>
      </c>
      <c r="F1637" s="274">
        <v>1900</v>
      </c>
      <c r="G1637" s="277">
        <v>14</v>
      </c>
      <c r="H1637" s="277">
        <v>30.57</v>
      </c>
      <c r="I1637" s="277">
        <f>INDEX(HWI!$F$6:$I$131,MATCH(F1637,HWI!$A$6:$A$131,0),MATCH(D1637,HWI!$F$5:$I$5,0))</f>
        <v>243.71428571428572</v>
      </c>
      <c r="J1637" s="277">
        <f t="shared" si="50"/>
        <v>7450.3457142857142</v>
      </c>
      <c r="L1637" s="277">
        <f t="shared" si="51"/>
        <v>532.16755102040815</v>
      </c>
    </row>
    <row r="1638" spans="1:12" x14ac:dyDescent="0.25">
      <c r="A1638" s="274" t="s">
        <v>606</v>
      </c>
      <c r="B1638" s="274" t="s">
        <v>588</v>
      </c>
      <c r="C1638" s="274" t="s">
        <v>589</v>
      </c>
      <c r="D1638" s="274" t="s">
        <v>603</v>
      </c>
      <c r="E1638" s="274">
        <v>20</v>
      </c>
      <c r="F1638" s="274">
        <v>1912</v>
      </c>
      <c r="G1638" s="277">
        <v>30</v>
      </c>
      <c r="H1638" s="277">
        <v>32.65</v>
      </c>
      <c r="I1638" s="277">
        <f>INDEX(HWI!$F$6:$I$131,MATCH(F1638,HWI!$A$6:$A$131,0),MATCH(D1638,HWI!$F$5:$I$5,0))</f>
        <v>243.71428571428572</v>
      </c>
      <c r="J1638" s="277">
        <f t="shared" si="50"/>
        <v>7957.2714285714283</v>
      </c>
      <c r="L1638" s="277">
        <f t="shared" si="51"/>
        <v>265.24238095238093</v>
      </c>
    </row>
    <row r="1639" spans="1:12" x14ac:dyDescent="0.25">
      <c r="A1639" s="274" t="s">
        <v>606</v>
      </c>
      <c r="B1639" s="274" t="s">
        <v>588</v>
      </c>
      <c r="C1639" s="274" t="s">
        <v>589</v>
      </c>
      <c r="D1639" s="274" t="s">
        <v>603</v>
      </c>
      <c r="E1639" s="274">
        <v>20</v>
      </c>
      <c r="F1639" s="274">
        <v>1938</v>
      </c>
      <c r="G1639" s="277">
        <v>3</v>
      </c>
      <c r="H1639" s="277">
        <v>6.75</v>
      </c>
      <c r="I1639" s="277">
        <f>INDEX(HWI!$F$6:$I$131,MATCH(F1639,HWI!$A$6:$A$131,0),MATCH(D1639,HWI!$F$5:$I$5,0))</f>
        <v>106.625</v>
      </c>
      <c r="J1639" s="277">
        <f t="shared" si="50"/>
        <v>719.71875</v>
      </c>
      <c r="L1639" s="277">
        <f t="shared" si="51"/>
        <v>239.90625</v>
      </c>
    </row>
    <row r="1640" spans="1:12" x14ac:dyDescent="0.25">
      <c r="A1640" s="274" t="s">
        <v>606</v>
      </c>
      <c r="B1640" s="274" t="s">
        <v>588</v>
      </c>
      <c r="C1640" s="274" t="s">
        <v>589</v>
      </c>
      <c r="D1640" s="274" t="s">
        <v>603</v>
      </c>
      <c r="E1640" s="274">
        <v>20</v>
      </c>
      <c r="F1640" s="274">
        <v>1939</v>
      </c>
      <c r="G1640" s="277">
        <v>23</v>
      </c>
      <c r="H1640" s="277">
        <v>36.26</v>
      </c>
      <c r="I1640" s="277">
        <f>INDEX(HWI!$F$6:$I$131,MATCH(F1640,HWI!$A$6:$A$131,0),MATCH(D1640,HWI!$F$5:$I$5,0))</f>
        <v>106.625</v>
      </c>
      <c r="J1640" s="277">
        <f t="shared" si="50"/>
        <v>3866.2224999999999</v>
      </c>
      <c r="L1640" s="277">
        <f t="shared" si="51"/>
        <v>168.09663043478261</v>
      </c>
    </row>
    <row r="1641" spans="1:12" x14ac:dyDescent="0.25">
      <c r="A1641" s="274" t="s">
        <v>606</v>
      </c>
      <c r="B1641" s="274" t="s">
        <v>588</v>
      </c>
      <c r="C1641" s="274" t="s">
        <v>589</v>
      </c>
      <c r="D1641" s="274" t="s">
        <v>603</v>
      </c>
      <c r="E1641" s="274">
        <v>20</v>
      </c>
      <c r="F1641" s="274">
        <v>1953</v>
      </c>
      <c r="G1641" s="277">
        <v>49</v>
      </c>
      <c r="H1641" s="277">
        <v>200.14000000000001</v>
      </c>
      <c r="I1641" s="277">
        <f>INDEX(HWI!$F$6:$I$131,MATCH(F1641,HWI!$A$6:$A$131,0),MATCH(D1641,HWI!$F$5:$I$5,0))</f>
        <v>46.108108108108105</v>
      </c>
      <c r="J1641" s="277">
        <f t="shared" si="50"/>
        <v>9228.0767567567564</v>
      </c>
      <c r="L1641" s="277">
        <f t="shared" si="51"/>
        <v>188.32809707666848</v>
      </c>
    </row>
    <row r="1642" spans="1:12" x14ac:dyDescent="0.25">
      <c r="A1642" s="274" t="s">
        <v>606</v>
      </c>
      <c r="B1642" s="274" t="s">
        <v>588</v>
      </c>
      <c r="C1642" s="274" t="s">
        <v>589</v>
      </c>
      <c r="D1642" s="274" t="s">
        <v>603</v>
      </c>
      <c r="E1642" s="274">
        <v>20</v>
      </c>
      <c r="F1642" s="274">
        <v>1957</v>
      </c>
      <c r="G1642" s="277">
        <v>2</v>
      </c>
      <c r="H1642" s="277">
        <v>9.86</v>
      </c>
      <c r="I1642" s="277">
        <f>INDEX(HWI!$F$6:$I$131,MATCH(F1642,HWI!$A$6:$A$131,0),MATCH(D1642,HWI!$F$5:$I$5,0))</f>
        <v>37.086956521739133</v>
      </c>
      <c r="J1642" s="277">
        <f t="shared" si="50"/>
        <v>365.67739130434785</v>
      </c>
      <c r="L1642" s="277">
        <f t="shared" si="51"/>
        <v>182.83869565217393</v>
      </c>
    </row>
    <row r="1643" spans="1:12" x14ac:dyDescent="0.25">
      <c r="A1643" s="274" t="s">
        <v>606</v>
      </c>
      <c r="B1643" s="274" t="s">
        <v>588</v>
      </c>
      <c r="C1643" s="274" t="s">
        <v>589</v>
      </c>
      <c r="D1643" s="274" t="s">
        <v>603</v>
      </c>
      <c r="E1643" s="274">
        <v>20</v>
      </c>
      <c r="F1643" s="274">
        <v>1961</v>
      </c>
      <c r="G1643" s="277">
        <v>254</v>
      </c>
      <c r="H1643" s="277">
        <v>930.46</v>
      </c>
      <c r="I1643" s="277">
        <f>INDEX(HWI!$F$6:$I$131,MATCH(F1643,HWI!$A$6:$A$131,0),MATCH(D1643,HWI!$F$5:$I$5,0))</f>
        <v>31.018181818181819</v>
      </c>
      <c r="J1643" s="277">
        <f t="shared" si="50"/>
        <v>28861.177454545457</v>
      </c>
      <c r="L1643" s="277">
        <f t="shared" si="51"/>
        <v>113.62668289191124</v>
      </c>
    </row>
    <row r="1644" spans="1:12" x14ac:dyDescent="0.25">
      <c r="A1644" s="274" t="s">
        <v>606</v>
      </c>
      <c r="B1644" s="274" t="s">
        <v>588</v>
      </c>
      <c r="C1644" s="274" t="s">
        <v>589</v>
      </c>
      <c r="D1644" s="274" t="s">
        <v>603</v>
      </c>
      <c r="E1644" s="274">
        <v>20</v>
      </c>
      <c r="F1644" s="274">
        <v>1963</v>
      </c>
      <c r="G1644" s="277">
        <v>302</v>
      </c>
      <c r="H1644" s="277">
        <v>15529.66</v>
      </c>
      <c r="I1644" s="277">
        <f>INDEX(HWI!$F$6:$I$131,MATCH(F1644,HWI!$A$6:$A$131,0),MATCH(D1644,HWI!$F$5:$I$5,0))</f>
        <v>29.413793103448278</v>
      </c>
      <c r="J1644" s="277">
        <f t="shared" si="50"/>
        <v>456786.20620689658</v>
      </c>
      <c r="L1644" s="277">
        <f t="shared" si="51"/>
        <v>1512.5371066453529</v>
      </c>
    </row>
    <row r="1645" spans="1:12" x14ac:dyDescent="0.25">
      <c r="A1645" s="274" t="s">
        <v>606</v>
      </c>
      <c r="B1645" s="274" t="s">
        <v>588</v>
      </c>
      <c r="C1645" s="274" t="s">
        <v>589</v>
      </c>
      <c r="D1645" s="274" t="s">
        <v>603</v>
      </c>
      <c r="E1645" s="274">
        <v>20</v>
      </c>
      <c r="F1645" s="274">
        <v>1974</v>
      </c>
      <c r="G1645" s="277">
        <v>158</v>
      </c>
      <c r="H1645" s="277">
        <v>2713.62</v>
      </c>
      <c r="I1645" s="277">
        <f>INDEX(HWI!$F$6:$I$131,MATCH(F1645,HWI!$A$6:$A$131,0),MATCH(D1645,HWI!$F$5:$I$5,0))</f>
        <v>14.964912280701755</v>
      </c>
      <c r="J1645" s="277">
        <f t="shared" si="50"/>
        <v>40609.085263157896</v>
      </c>
      <c r="L1645" s="277">
        <f t="shared" si="51"/>
        <v>257.019526982012</v>
      </c>
    </row>
    <row r="1646" spans="1:12" x14ac:dyDescent="0.25">
      <c r="A1646" s="274" t="s">
        <v>606</v>
      </c>
      <c r="B1646" s="274" t="s">
        <v>588</v>
      </c>
      <c r="C1646" s="274" t="s">
        <v>589</v>
      </c>
      <c r="D1646" s="274" t="s">
        <v>603</v>
      </c>
      <c r="E1646" s="274">
        <v>20</v>
      </c>
      <c r="F1646" s="274">
        <v>1976</v>
      </c>
      <c r="G1646" s="277">
        <v>322</v>
      </c>
      <c r="H1646" s="277">
        <v>283.15000000000003</v>
      </c>
      <c r="I1646" s="277">
        <f>INDEX(HWI!$F$6:$I$131,MATCH(F1646,HWI!$A$6:$A$131,0),MATCH(D1646,HWI!$F$5:$I$5,0))</f>
        <v>12.544117647058824</v>
      </c>
      <c r="J1646" s="277">
        <f t="shared" si="50"/>
        <v>3551.8669117647064</v>
      </c>
      <c r="L1646" s="277">
        <f t="shared" si="51"/>
        <v>11.030642583120207</v>
      </c>
    </row>
    <row r="1647" spans="1:12" x14ac:dyDescent="0.25">
      <c r="A1647" s="274" t="s">
        <v>606</v>
      </c>
      <c r="B1647" s="274" t="s">
        <v>588</v>
      </c>
      <c r="C1647" s="274" t="s">
        <v>589</v>
      </c>
      <c r="D1647" s="274" t="s">
        <v>603</v>
      </c>
      <c r="E1647" s="274">
        <v>20</v>
      </c>
      <c r="F1647" s="274">
        <v>1978</v>
      </c>
      <c r="G1647" s="277">
        <v>1051</v>
      </c>
      <c r="H1647" s="277">
        <v>4797.1099999999997</v>
      </c>
      <c r="I1647" s="277">
        <f>INDEX(HWI!$F$6:$I$131,MATCH(F1647,HWI!$A$6:$A$131,0),MATCH(D1647,HWI!$F$5:$I$5,0))</f>
        <v>10.6625</v>
      </c>
      <c r="J1647" s="277">
        <f t="shared" si="50"/>
        <v>51149.185374999994</v>
      </c>
      <c r="L1647" s="277">
        <f t="shared" si="51"/>
        <v>48.667160204567075</v>
      </c>
    </row>
    <row r="1648" spans="1:12" x14ac:dyDescent="0.25">
      <c r="A1648" s="274" t="s">
        <v>606</v>
      </c>
      <c r="B1648" s="274" t="s">
        <v>588</v>
      </c>
      <c r="C1648" s="274" t="s">
        <v>589</v>
      </c>
      <c r="D1648" s="274" t="s">
        <v>603</v>
      </c>
      <c r="E1648" s="274">
        <v>20</v>
      </c>
      <c r="F1648" s="274">
        <v>1980</v>
      </c>
      <c r="G1648" s="277">
        <v>6</v>
      </c>
      <c r="H1648" s="277">
        <v>270.89999999999998</v>
      </c>
      <c r="I1648" s="277">
        <f>INDEX(HWI!$F$6:$I$131,MATCH(F1648,HWI!$A$6:$A$131,0),MATCH(D1648,HWI!$F$5:$I$5,0))</f>
        <v>9.172043010752688</v>
      </c>
      <c r="J1648" s="277">
        <f t="shared" si="50"/>
        <v>2484.706451612903</v>
      </c>
      <c r="L1648" s="277">
        <f t="shared" si="51"/>
        <v>414.11774193548382</v>
      </c>
    </row>
    <row r="1649" spans="1:12" x14ac:dyDescent="0.25">
      <c r="A1649" s="274" t="s">
        <v>606</v>
      </c>
      <c r="B1649" s="274" t="s">
        <v>588</v>
      </c>
      <c r="C1649" s="274" t="s">
        <v>589</v>
      </c>
      <c r="D1649" s="274" t="s">
        <v>603</v>
      </c>
      <c r="E1649" s="274">
        <v>20</v>
      </c>
      <c r="F1649" s="274">
        <v>1981</v>
      </c>
      <c r="G1649" s="277">
        <v>1027</v>
      </c>
      <c r="H1649" s="277">
        <v>82307.66</v>
      </c>
      <c r="I1649" s="277">
        <f>INDEX(HWI!$F$6:$I$131,MATCH(F1649,HWI!$A$6:$A$131,0),MATCH(D1649,HWI!$F$5:$I$5,0))</f>
        <v>8.3219512195121954</v>
      </c>
      <c r="J1649" s="277">
        <f t="shared" si="50"/>
        <v>684960.33151219517</v>
      </c>
      <c r="L1649" s="277">
        <f t="shared" si="51"/>
        <v>666.95261101479571</v>
      </c>
    </row>
    <row r="1650" spans="1:12" x14ac:dyDescent="0.25">
      <c r="A1650" s="274" t="s">
        <v>606</v>
      </c>
      <c r="B1650" s="274" t="s">
        <v>588</v>
      </c>
      <c r="C1650" s="274" t="s">
        <v>589</v>
      </c>
      <c r="D1650" s="274" t="s">
        <v>603</v>
      </c>
      <c r="E1650" s="274">
        <v>20</v>
      </c>
      <c r="F1650" s="274">
        <v>1982</v>
      </c>
      <c r="G1650" s="277">
        <v>1060</v>
      </c>
      <c r="H1650" s="277">
        <v>52138.28</v>
      </c>
      <c r="I1650" s="277">
        <f>INDEX(HWI!$F$6:$I$131,MATCH(F1650,HWI!$A$6:$A$131,0),MATCH(D1650,HWI!$F$5:$I$5,0))</f>
        <v>7.6502242152466371</v>
      </c>
      <c r="J1650" s="277">
        <f t="shared" si="50"/>
        <v>398869.53219730943</v>
      </c>
      <c r="L1650" s="277">
        <f t="shared" si="51"/>
        <v>376.29201150689568</v>
      </c>
    </row>
    <row r="1651" spans="1:12" x14ac:dyDescent="0.25">
      <c r="A1651" s="274" t="s">
        <v>606</v>
      </c>
      <c r="B1651" s="274" t="s">
        <v>588</v>
      </c>
      <c r="C1651" s="274" t="s">
        <v>589</v>
      </c>
      <c r="D1651" s="274" t="s">
        <v>603</v>
      </c>
      <c r="E1651" s="274">
        <v>20</v>
      </c>
      <c r="F1651" s="274">
        <v>1983</v>
      </c>
      <c r="G1651" s="277">
        <v>37</v>
      </c>
      <c r="H1651" s="277">
        <v>1877.21</v>
      </c>
      <c r="I1651" s="277">
        <f>INDEX(HWI!$F$6:$I$131,MATCH(F1651,HWI!$A$6:$A$131,0),MATCH(D1651,HWI!$F$5:$I$5,0))</f>
        <v>7.3534482758620694</v>
      </c>
      <c r="J1651" s="277">
        <f t="shared" si="50"/>
        <v>13803.966637931035</v>
      </c>
      <c r="L1651" s="277">
        <f t="shared" si="51"/>
        <v>373.08017940354148</v>
      </c>
    </row>
    <row r="1652" spans="1:12" x14ac:dyDescent="0.25">
      <c r="A1652" s="274" t="s">
        <v>606</v>
      </c>
      <c r="B1652" s="274" t="s">
        <v>588</v>
      </c>
      <c r="C1652" s="274" t="s">
        <v>589</v>
      </c>
      <c r="D1652" s="274" t="s">
        <v>603</v>
      </c>
      <c r="E1652" s="274">
        <v>20</v>
      </c>
      <c r="F1652" s="274">
        <v>1984</v>
      </c>
      <c r="G1652" s="277">
        <v>6</v>
      </c>
      <c r="H1652" s="277">
        <v>181.71</v>
      </c>
      <c r="I1652" s="277">
        <f>INDEX(HWI!$F$6:$I$131,MATCH(F1652,HWI!$A$6:$A$131,0),MATCH(D1652,HWI!$F$5:$I$5,0))</f>
        <v>7.0205761316872426</v>
      </c>
      <c r="J1652" s="277">
        <f t="shared" si="50"/>
        <v>1275.7088888888889</v>
      </c>
      <c r="L1652" s="277">
        <f t="shared" si="51"/>
        <v>212.61814814814815</v>
      </c>
    </row>
    <row r="1653" spans="1:12" x14ac:dyDescent="0.25">
      <c r="A1653" s="274" t="s">
        <v>606</v>
      </c>
      <c r="B1653" s="274" t="s">
        <v>588</v>
      </c>
      <c r="C1653" s="274" t="s">
        <v>589</v>
      </c>
      <c r="D1653" s="274" t="s">
        <v>603</v>
      </c>
      <c r="E1653" s="274">
        <v>20</v>
      </c>
      <c r="F1653" s="274">
        <v>1995</v>
      </c>
      <c r="G1653" s="277">
        <v>1</v>
      </c>
      <c r="H1653" s="277">
        <v>36.93</v>
      </c>
      <c r="I1653" s="277">
        <f>INDEX(HWI!$F$6:$I$131,MATCH(F1653,HWI!$A$6:$A$131,0),MATCH(D1653,HWI!$F$5:$I$5,0))</f>
        <v>4.9342010122921183</v>
      </c>
      <c r="J1653" s="277">
        <f t="shared" si="50"/>
        <v>182.22004338394794</v>
      </c>
      <c r="L1653" s="277">
        <f t="shared" si="51"/>
        <v>182.22004338394794</v>
      </c>
    </row>
    <row r="1654" spans="1:12" x14ac:dyDescent="0.25">
      <c r="A1654" s="274" t="s">
        <v>606</v>
      </c>
      <c r="B1654" s="274" t="s">
        <v>588</v>
      </c>
      <c r="C1654" s="274" t="s">
        <v>589</v>
      </c>
      <c r="D1654" s="274" t="s">
        <v>603</v>
      </c>
      <c r="E1654" s="274">
        <v>20</v>
      </c>
      <c r="F1654" s="274">
        <v>2001</v>
      </c>
      <c r="G1654" s="277">
        <v>17</v>
      </c>
      <c r="H1654" s="277">
        <v>707.79</v>
      </c>
      <c r="I1654" s="277">
        <f>INDEX(HWI!$F$6:$I$131,MATCH(F1654,HWI!$A$6:$A$131,0),MATCH(D1654,HWI!$F$5:$I$5,0))</f>
        <v>4.217552533992583</v>
      </c>
      <c r="J1654" s="277">
        <f t="shared" si="50"/>
        <v>2985.1415080346101</v>
      </c>
      <c r="L1654" s="277">
        <f t="shared" si="51"/>
        <v>175.59655929615354</v>
      </c>
    </row>
    <row r="1655" spans="1:12" x14ac:dyDescent="0.25">
      <c r="A1655" s="274" t="s">
        <v>606</v>
      </c>
      <c r="B1655" s="274" t="s">
        <v>588</v>
      </c>
      <c r="C1655" s="274" t="s">
        <v>589</v>
      </c>
      <c r="D1655" s="274" t="s">
        <v>603</v>
      </c>
      <c r="E1655" s="274">
        <v>20</v>
      </c>
      <c r="F1655" s="274">
        <v>2006</v>
      </c>
      <c r="G1655" s="277">
        <v>6</v>
      </c>
      <c r="H1655" s="277">
        <v>376.66</v>
      </c>
      <c r="I1655" s="277">
        <f>INDEX(HWI!$F$6:$I$131,MATCH(F1655,HWI!$A$6:$A$131,0),MATCH(D1655,HWI!$F$5:$I$5,0))</f>
        <v>2.7285085965613756</v>
      </c>
      <c r="J1655" s="277">
        <f t="shared" si="50"/>
        <v>1027.7200479808077</v>
      </c>
      <c r="L1655" s="277">
        <f t="shared" si="51"/>
        <v>171.28667466346795</v>
      </c>
    </row>
    <row r="1656" spans="1:12" x14ac:dyDescent="0.25">
      <c r="A1656" s="274" t="s">
        <v>606</v>
      </c>
      <c r="B1656" s="274" t="s">
        <v>588</v>
      </c>
      <c r="C1656" s="274" t="s">
        <v>589</v>
      </c>
      <c r="D1656" s="274" t="s">
        <v>603</v>
      </c>
      <c r="E1656" s="274">
        <v>20</v>
      </c>
      <c r="F1656" s="274">
        <v>2021</v>
      </c>
      <c r="G1656" s="277">
        <v>5936</v>
      </c>
      <c r="H1656" s="277">
        <v>1274975.8299999998</v>
      </c>
      <c r="I1656" s="277">
        <f>INDEX(HWI!$F$6:$I$131,MATCH(F1656,HWI!$A$6:$A$131,0),MATCH(D1656,HWI!$F$5:$I$5,0))</f>
        <v>1.439662447257384</v>
      </c>
      <c r="J1656" s="277">
        <f t="shared" si="50"/>
        <v>1835534.8236118143</v>
      </c>
      <c r="L1656" s="277">
        <f t="shared" si="51"/>
        <v>309.22082608015739</v>
      </c>
    </row>
    <row r="1657" spans="1:12" x14ac:dyDescent="0.25">
      <c r="A1657" s="274" t="s">
        <v>606</v>
      </c>
      <c r="B1657" s="274" t="s">
        <v>588</v>
      </c>
      <c r="C1657" s="274" t="s">
        <v>589</v>
      </c>
      <c r="D1657" s="274" t="s">
        <v>603</v>
      </c>
      <c r="E1657" s="274">
        <v>24</v>
      </c>
      <c r="F1657" s="274">
        <v>1900</v>
      </c>
      <c r="G1657" s="277">
        <v>35</v>
      </c>
      <c r="H1657" s="277">
        <v>76.320000000000007</v>
      </c>
      <c r="I1657" s="277">
        <f>INDEX(HWI!$F$6:$I$131,MATCH(F1657,HWI!$A$6:$A$131,0),MATCH(D1657,HWI!$F$5:$I$5,0))</f>
        <v>243.71428571428572</v>
      </c>
      <c r="J1657" s="277">
        <f t="shared" si="50"/>
        <v>18600.274285714288</v>
      </c>
      <c r="L1657" s="277">
        <f t="shared" si="51"/>
        <v>531.43640816326536</v>
      </c>
    </row>
    <row r="1658" spans="1:12" x14ac:dyDescent="0.25">
      <c r="A1658" s="274" t="s">
        <v>606</v>
      </c>
      <c r="B1658" s="274" t="s">
        <v>588</v>
      </c>
      <c r="C1658" s="274" t="s">
        <v>589</v>
      </c>
      <c r="D1658" s="274" t="s">
        <v>603</v>
      </c>
      <c r="E1658" s="274">
        <v>24</v>
      </c>
      <c r="F1658" s="274">
        <v>1939</v>
      </c>
      <c r="G1658" s="277">
        <v>70</v>
      </c>
      <c r="H1658" s="277">
        <v>110.44</v>
      </c>
      <c r="I1658" s="277">
        <f>INDEX(HWI!$F$6:$I$131,MATCH(F1658,HWI!$A$6:$A$131,0),MATCH(D1658,HWI!$F$5:$I$5,0))</f>
        <v>106.625</v>
      </c>
      <c r="J1658" s="277">
        <f t="shared" si="50"/>
        <v>11775.664999999999</v>
      </c>
      <c r="L1658" s="277">
        <f t="shared" si="51"/>
        <v>168.2237857142857</v>
      </c>
    </row>
    <row r="1659" spans="1:12" x14ac:dyDescent="0.25">
      <c r="A1659" s="274" t="s">
        <v>606</v>
      </c>
      <c r="B1659" s="274" t="s">
        <v>588</v>
      </c>
      <c r="C1659" s="274" t="s">
        <v>589</v>
      </c>
      <c r="D1659" s="274" t="s">
        <v>603</v>
      </c>
      <c r="E1659" s="274">
        <v>24</v>
      </c>
      <c r="F1659" s="274">
        <v>1951</v>
      </c>
      <c r="G1659" s="277">
        <v>601</v>
      </c>
      <c r="H1659" s="277">
        <v>7816.42</v>
      </c>
      <c r="I1659" s="277">
        <f>INDEX(HWI!$F$6:$I$131,MATCH(F1659,HWI!$A$6:$A$131,0),MATCH(D1659,HWI!$F$5:$I$5,0))</f>
        <v>51.696969696969695</v>
      </c>
      <c r="J1659" s="277">
        <f t="shared" si="50"/>
        <v>404085.22787878785</v>
      </c>
      <c r="L1659" s="277">
        <f t="shared" si="51"/>
        <v>672.35478848384003</v>
      </c>
    </row>
    <row r="1660" spans="1:12" x14ac:dyDescent="0.25">
      <c r="A1660" s="274" t="s">
        <v>606</v>
      </c>
      <c r="B1660" s="274" t="s">
        <v>588</v>
      </c>
      <c r="C1660" s="274" t="s">
        <v>589</v>
      </c>
      <c r="D1660" s="274" t="s">
        <v>603</v>
      </c>
      <c r="E1660" s="274">
        <v>24</v>
      </c>
      <c r="F1660" s="274">
        <v>1956</v>
      </c>
      <c r="G1660" s="277">
        <v>74</v>
      </c>
      <c r="H1660" s="277">
        <v>400.35</v>
      </c>
      <c r="I1660" s="277">
        <f>INDEX(HWI!$F$6:$I$131,MATCH(F1660,HWI!$A$6:$A$131,0),MATCH(D1660,HWI!$F$5:$I$5,0))</f>
        <v>39.674418604651166</v>
      </c>
      <c r="J1660" s="277">
        <f t="shared" si="50"/>
        <v>15883.653488372094</v>
      </c>
      <c r="L1660" s="277">
        <f t="shared" si="51"/>
        <v>214.64396605908235</v>
      </c>
    </row>
    <row r="1661" spans="1:12" x14ac:dyDescent="0.25">
      <c r="A1661" s="274" t="s">
        <v>606</v>
      </c>
      <c r="B1661" s="274" t="s">
        <v>588</v>
      </c>
      <c r="C1661" s="274" t="s">
        <v>589</v>
      </c>
      <c r="D1661" s="274" t="s">
        <v>603</v>
      </c>
      <c r="E1661" s="274">
        <v>24</v>
      </c>
      <c r="F1661" s="274">
        <v>1958</v>
      </c>
      <c r="G1661" s="277">
        <v>107</v>
      </c>
      <c r="H1661" s="277">
        <v>691.28</v>
      </c>
      <c r="I1661" s="277">
        <f>INDEX(HWI!$F$6:$I$131,MATCH(F1661,HWI!$A$6:$A$131,0),MATCH(D1661,HWI!$F$5:$I$5,0))</f>
        <v>34.816326530612244</v>
      </c>
      <c r="J1661" s="277">
        <f t="shared" si="50"/>
        <v>24067.830204081631</v>
      </c>
      <c r="L1661" s="277">
        <f t="shared" si="51"/>
        <v>224.93299256151056</v>
      </c>
    </row>
    <row r="1662" spans="1:12" x14ac:dyDescent="0.25">
      <c r="A1662" s="274" t="s">
        <v>606</v>
      </c>
      <c r="B1662" s="274" t="s">
        <v>588</v>
      </c>
      <c r="C1662" s="274" t="s">
        <v>589</v>
      </c>
      <c r="D1662" s="274" t="s">
        <v>603</v>
      </c>
      <c r="E1662" s="274">
        <v>24</v>
      </c>
      <c r="F1662" s="274">
        <v>1961</v>
      </c>
      <c r="G1662" s="277">
        <v>235</v>
      </c>
      <c r="H1662" s="277">
        <v>860.86</v>
      </c>
      <c r="I1662" s="277">
        <f>INDEX(HWI!$F$6:$I$131,MATCH(F1662,HWI!$A$6:$A$131,0),MATCH(D1662,HWI!$F$5:$I$5,0))</f>
        <v>31.018181818181819</v>
      </c>
      <c r="J1662" s="277">
        <f t="shared" si="50"/>
        <v>26702.312000000002</v>
      </c>
      <c r="L1662" s="277">
        <f t="shared" si="51"/>
        <v>113.6268595744681</v>
      </c>
    </row>
    <row r="1663" spans="1:12" x14ac:dyDescent="0.25">
      <c r="A1663" s="274" t="s">
        <v>606</v>
      </c>
      <c r="B1663" s="274" t="s">
        <v>588</v>
      </c>
      <c r="C1663" s="274" t="s">
        <v>589</v>
      </c>
      <c r="D1663" s="274" t="s">
        <v>603</v>
      </c>
      <c r="E1663" s="274">
        <v>24</v>
      </c>
      <c r="F1663" s="274">
        <v>1967</v>
      </c>
      <c r="G1663" s="277">
        <v>252</v>
      </c>
      <c r="H1663" s="277">
        <v>3003.58</v>
      </c>
      <c r="I1663" s="277">
        <f>INDEX(HWI!$F$6:$I$131,MATCH(F1663,HWI!$A$6:$A$131,0),MATCH(D1663,HWI!$F$5:$I$5,0))</f>
        <v>25.088235294117649</v>
      </c>
      <c r="J1663" s="277">
        <f t="shared" si="50"/>
        <v>75354.521764705889</v>
      </c>
      <c r="L1663" s="277">
        <f t="shared" si="51"/>
        <v>299.02588001867417</v>
      </c>
    </row>
    <row r="1664" spans="1:12" x14ac:dyDescent="0.25">
      <c r="A1664" s="274" t="s">
        <v>606</v>
      </c>
      <c r="B1664" s="274" t="s">
        <v>588</v>
      </c>
      <c r="C1664" s="274" t="s">
        <v>589</v>
      </c>
      <c r="D1664" s="274" t="s">
        <v>603</v>
      </c>
      <c r="E1664" s="274">
        <v>24</v>
      </c>
      <c r="F1664" s="274">
        <v>1978</v>
      </c>
      <c r="G1664" s="277">
        <v>160</v>
      </c>
      <c r="H1664" s="277">
        <v>729.79</v>
      </c>
      <c r="I1664" s="277">
        <f>INDEX(HWI!$F$6:$I$131,MATCH(F1664,HWI!$A$6:$A$131,0),MATCH(D1664,HWI!$F$5:$I$5,0))</f>
        <v>10.6625</v>
      </c>
      <c r="J1664" s="277">
        <f t="shared" si="50"/>
        <v>7781.385874999999</v>
      </c>
      <c r="L1664" s="277">
        <f t="shared" si="51"/>
        <v>48.633661718749991</v>
      </c>
    </row>
    <row r="1665" spans="1:12" x14ac:dyDescent="0.25">
      <c r="A1665" s="274" t="s">
        <v>606</v>
      </c>
      <c r="B1665" s="274" t="s">
        <v>588</v>
      </c>
      <c r="C1665" s="274" t="s">
        <v>589</v>
      </c>
      <c r="D1665" s="274" t="s">
        <v>603</v>
      </c>
      <c r="E1665" s="274">
        <v>24</v>
      </c>
      <c r="F1665" s="274">
        <v>1980</v>
      </c>
      <c r="G1665" s="277">
        <v>270</v>
      </c>
      <c r="H1665" s="277">
        <v>12189.18</v>
      </c>
      <c r="I1665" s="277">
        <f>INDEX(HWI!$F$6:$I$131,MATCH(F1665,HWI!$A$6:$A$131,0),MATCH(D1665,HWI!$F$5:$I$5,0))</f>
        <v>9.172043010752688</v>
      </c>
      <c r="J1665" s="277">
        <f t="shared" si="50"/>
        <v>111799.68322580645</v>
      </c>
      <c r="L1665" s="277">
        <f t="shared" si="51"/>
        <v>414.07290083632017</v>
      </c>
    </row>
    <row r="1666" spans="1:12" x14ac:dyDescent="0.25">
      <c r="A1666" s="274" t="s">
        <v>606</v>
      </c>
      <c r="B1666" s="274" t="s">
        <v>588</v>
      </c>
      <c r="C1666" s="274" t="s">
        <v>589</v>
      </c>
      <c r="D1666" s="274" t="s">
        <v>603</v>
      </c>
      <c r="E1666" s="274">
        <v>24</v>
      </c>
      <c r="F1666" s="274">
        <v>1981</v>
      </c>
      <c r="G1666" s="277">
        <v>30</v>
      </c>
      <c r="H1666" s="277">
        <v>2404.31</v>
      </c>
      <c r="I1666" s="277">
        <f>INDEX(HWI!$F$6:$I$131,MATCH(F1666,HWI!$A$6:$A$131,0),MATCH(D1666,HWI!$F$5:$I$5,0))</f>
        <v>8.3219512195121954</v>
      </c>
      <c r="J1666" s="277">
        <f t="shared" ref="J1666:J1729" si="52">I1666*H1666</f>
        <v>20008.550536585368</v>
      </c>
      <c r="L1666" s="277">
        <f t="shared" ref="L1666:L1729" si="53">J1666/G1666</f>
        <v>666.95168455284556</v>
      </c>
    </row>
    <row r="1667" spans="1:12" x14ac:dyDescent="0.25">
      <c r="A1667" s="274" t="s">
        <v>606</v>
      </c>
      <c r="B1667" s="274" t="s">
        <v>588</v>
      </c>
      <c r="C1667" s="274" t="s">
        <v>589</v>
      </c>
      <c r="D1667" s="274" t="s">
        <v>603</v>
      </c>
      <c r="E1667" s="274">
        <v>24</v>
      </c>
      <c r="F1667" s="274">
        <v>1982</v>
      </c>
      <c r="G1667" s="277">
        <v>161</v>
      </c>
      <c r="H1667" s="277">
        <v>7918.4800000000005</v>
      </c>
      <c r="I1667" s="277">
        <f>INDEX(HWI!$F$6:$I$131,MATCH(F1667,HWI!$A$6:$A$131,0),MATCH(D1667,HWI!$F$5:$I$5,0))</f>
        <v>7.6502242152466371</v>
      </c>
      <c r="J1667" s="277">
        <f t="shared" si="52"/>
        <v>60578.147443946196</v>
      </c>
      <c r="L1667" s="277">
        <f t="shared" si="53"/>
        <v>376.26178536612542</v>
      </c>
    </row>
    <row r="1668" spans="1:12" x14ac:dyDescent="0.25">
      <c r="A1668" s="274" t="s">
        <v>606</v>
      </c>
      <c r="B1668" s="274" t="s">
        <v>588</v>
      </c>
      <c r="C1668" s="274" t="s">
        <v>589</v>
      </c>
      <c r="D1668" s="274" t="s">
        <v>603</v>
      </c>
      <c r="E1668" s="274">
        <v>24</v>
      </c>
      <c r="F1668" s="274">
        <v>1983</v>
      </c>
      <c r="G1668" s="277">
        <v>157</v>
      </c>
      <c r="H1668" s="277">
        <v>7965.4800000000005</v>
      </c>
      <c r="I1668" s="277">
        <f>INDEX(HWI!$F$6:$I$131,MATCH(F1668,HWI!$A$6:$A$131,0),MATCH(D1668,HWI!$F$5:$I$5,0))</f>
        <v>7.3534482758620694</v>
      </c>
      <c r="J1668" s="277">
        <f t="shared" si="52"/>
        <v>58573.745172413801</v>
      </c>
      <c r="L1668" s="277">
        <f t="shared" si="53"/>
        <v>373.08117944212614</v>
      </c>
    </row>
    <row r="1669" spans="1:12" x14ac:dyDescent="0.25">
      <c r="A1669" s="274" t="s">
        <v>606</v>
      </c>
      <c r="B1669" s="274" t="s">
        <v>588</v>
      </c>
      <c r="C1669" s="274" t="s">
        <v>589</v>
      </c>
      <c r="D1669" s="274" t="s">
        <v>603</v>
      </c>
      <c r="E1669" s="274">
        <v>24</v>
      </c>
      <c r="F1669" s="274">
        <v>1984</v>
      </c>
      <c r="G1669" s="277">
        <v>73</v>
      </c>
      <c r="H1669" s="277">
        <v>2209.4</v>
      </c>
      <c r="I1669" s="277">
        <f>INDEX(HWI!$F$6:$I$131,MATCH(F1669,HWI!$A$6:$A$131,0),MATCH(D1669,HWI!$F$5:$I$5,0))</f>
        <v>7.0205761316872426</v>
      </c>
      <c r="J1669" s="277">
        <f t="shared" si="52"/>
        <v>15511.260905349794</v>
      </c>
      <c r="L1669" s="277">
        <f t="shared" si="53"/>
        <v>212.48302610068211</v>
      </c>
    </row>
    <row r="1670" spans="1:12" x14ac:dyDescent="0.25">
      <c r="A1670" s="274" t="s">
        <v>606</v>
      </c>
      <c r="B1670" s="274" t="s">
        <v>588</v>
      </c>
      <c r="C1670" s="274" t="s">
        <v>589</v>
      </c>
      <c r="D1670" s="274" t="s">
        <v>603</v>
      </c>
      <c r="E1670" s="274">
        <v>24</v>
      </c>
      <c r="F1670" s="274">
        <v>1985</v>
      </c>
      <c r="G1670" s="277">
        <v>249</v>
      </c>
      <c r="H1670" s="277">
        <v>14821.710000000001</v>
      </c>
      <c r="I1670" s="277">
        <f>INDEX(HWI!$F$6:$I$131,MATCH(F1670,HWI!$A$6:$A$131,0),MATCH(D1670,HWI!$F$5:$I$5,0))</f>
        <v>6.9918032786885247</v>
      </c>
      <c r="J1670" s="277">
        <f t="shared" si="52"/>
        <v>103630.4805737705</v>
      </c>
      <c r="L1670" s="277">
        <f t="shared" si="53"/>
        <v>416.18666897096585</v>
      </c>
    </row>
    <row r="1671" spans="1:12" x14ac:dyDescent="0.25">
      <c r="A1671" s="274" t="s">
        <v>606</v>
      </c>
      <c r="B1671" s="274" t="s">
        <v>588</v>
      </c>
      <c r="C1671" s="274" t="s">
        <v>589</v>
      </c>
      <c r="D1671" s="274" t="s">
        <v>603</v>
      </c>
      <c r="E1671" s="274">
        <v>24</v>
      </c>
      <c r="F1671" s="274">
        <v>1986</v>
      </c>
      <c r="G1671" s="277">
        <v>52</v>
      </c>
      <c r="H1671" s="277">
        <v>1587.8500000000001</v>
      </c>
      <c r="I1671" s="277">
        <f>INDEX(HWI!$F$6:$I$131,MATCH(F1671,HWI!$A$6:$A$131,0),MATCH(D1671,HWI!$F$5:$I$5,0))</f>
        <v>7.1680672268907566</v>
      </c>
      <c r="J1671" s="277">
        <f t="shared" si="52"/>
        <v>11381.81554621849</v>
      </c>
      <c r="L1671" s="277">
        <f t="shared" si="53"/>
        <v>218.8810681965094</v>
      </c>
    </row>
    <row r="1672" spans="1:12" x14ac:dyDescent="0.25">
      <c r="A1672" s="274" t="s">
        <v>606</v>
      </c>
      <c r="B1672" s="274" t="s">
        <v>588</v>
      </c>
      <c r="C1672" s="274" t="s">
        <v>589</v>
      </c>
      <c r="D1672" s="274" t="s">
        <v>603</v>
      </c>
      <c r="E1672" s="274">
        <v>24</v>
      </c>
      <c r="F1672" s="274">
        <v>1999</v>
      </c>
      <c r="G1672" s="277">
        <v>99</v>
      </c>
      <c r="H1672" s="277">
        <v>2482.66</v>
      </c>
      <c r="I1672" s="277">
        <f>INDEX(HWI!$F$6:$I$131,MATCH(F1672,HWI!$A$6:$A$131,0),MATCH(D1672,HWI!$F$5:$I$5,0))</f>
        <v>4.5251989389920428</v>
      </c>
      <c r="J1672" s="277">
        <f t="shared" si="52"/>
        <v>11234.530397877985</v>
      </c>
      <c r="L1672" s="277">
        <f t="shared" si="53"/>
        <v>113.48010502907056</v>
      </c>
    </row>
    <row r="1673" spans="1:12" x14ac:dyDescent="0.25">
      <c r="A1673" s="274" t="s">
        <v>606</v>
      </c>
      <c r="B1673" s="274" t="s">
        <v>588</v>
      </c>
      <c r="C1673" s="274" t="s">
        <v>589</v>
      </c>
      <c r="D1673" s="274" t="s">
        <v>603</v>
      </c>
      <c r="E1673" s="274">
        <v>24</v>
      </c>
      <c r="F1673" s="274">
        <v>2020</v>
      </c>
      <c r="G1673" s="277">
        <v>1369</v>
      </c>
      <c r="H1673" s="277">
        <v>8374072.6299999999</v>
      </c>
      <c r="I1673" s="277">
        <f>INDEX(HWI!$F$6:$I$131,MATCH(F1673,HWI!$A$6:$A$131,0),MATCH(D1673,HWI!$F$5:$I$5,0))</f>
        <v>1.6713201077638991</v>
      </c>
      <c r="J1673" s="277">
        <f t="shared" si="52"/>
        <v>13995755.970394317</v>
      </c>
      <c r="L1673" s="277">
        <f t="shared" si="53"/>
        <v>10223.3425642033</v>
      </c>
    </row>
    <row r="1674" spans="1:12" x14ac:dyDescent="0.25">
      <c r="A1674" s="274" t="s">
        <v>606</v>
      </c>
      <c r="B1674" s="274" t="s">
        <v>588</v>
      </c>
      <c r="C1674" s="274" t="s">
        <v>589</v>
      </c>
      <c r="D1674" s="274" t="s">
        <v>603</v>
      </c>
      <c r="E1674" s="274">
        <v>24</v>
      </c>
      <c r="F1674" s="274">
        <v>2021</v>
      </c>
      <c r="G1674" s="277">
        <v>489</v>
      </c>
      <c r="H1674" s="277">
        <v>3039129.1</v>
      </c>
      <c r="I1674" s="277">
        <f>INDEX(HWI!$F$6:$I$131,MATCH(F1674,HWI!$A$6:$A$131,0),MATCH(D1674,HWI!$F$5:$I$5,0))</f>
        <v>1.439662447257384</v>
      </c>
      <c r="J1674" s="277">
        <f t="shared" si="52"/>
        <v>4375320.0376371313</v>
      </c>
      <c r="L1674" s="277">
        <f t="shared" si="53"/>
        <v>8947.4847395442357</v>
      </c>
    </row>
    <row r="1675" spans="1:12" x14ac:dyDescent="0.25">
      <c r="A1675" s="274" t="s">
        <v>606</v>
      </c>
      <c r="B1675" s="274" t="s">
        <v>588</v>
      </c>
      <c r="C1675" s="274" t="s">
        <v>589</v>
      </c>
      <c r="D1675" s="274" t="s">
        <v>603</v>
      </c>
      <c r="E1675" s="274">
        <v>24</v>
      </c>
      <c r="F1675" s="274">
        <v>2023</v>
      </c>
      <c r="G1675" s="277">
        <v>950</v>
      </c>
      <c r="H1675" s="277">
        <v>2267834.36</v>
      </c>
      <c r="I1675" s="277">
        <f>INDEX(HWI!$F$6:$I$131,MATCH(F1675,HWI!$A$6:$A$131,0),MATCH(D1675,HWI!$F$5:$I$5,0))</f>
        <v>1.045503294009499</v>
      </c>
      <c r="J1675" s="277">
        <f t="shared" si="52"/>
        <v>2371028.293647924</v>
      </c>
      <c r="L1675" s="277">
        <f t="shared" si="53"/>
        <v>2495.8192564714991</v>
      </c>
    </row>
    <row r="1676" spans="1:12" x14ac:dyDescent="0.25">
      <c r="A1676" s="274" t="s">
        <v>606</v>
      </c>
      <c r="B1676" s="274" t="s">
        <v>588</v>
      </c>
      <c r="C1676" s="274" t="s">
        <v>589</v>
      </c>
      <c r="D1676" s="274" t="s">
        <v>603</v>
      </c>
      <c r="E1676" s="274">
        <v>3</v>
      </c>
      <c r="F1676" s="274">
        <v>1901</v>
      </c>
      <c r="G1676" s="277">
        <v>6686</v>
      </c>
      <c r="H1676" s="277">
        <v>4203.5600000000004</v>
      </c>
      <c r="I1676" s="277">
        <f>INDEX(HWI!$F$6:$I$131,MATCH(F1676,HWI!$A$6:$A$131,0),MATCH(D1676,HWI!$F$5:$I$5,0))</f>
        <v>243.71428571428572</v>
      </c>
      <c r="J1676" s="277">
        <f t="shared" si="52"/>
        <v>1024467.6228571429</v>
      </c>
      <c r="L1676" s="277">
        <f t="shared" si="53"/>
        <v>153.22578864151106</v>
      </c>
    </row>
    <row r="1677" spans="1:12" x14ac:dyDescent="0.25">
      <c r="A1677" s="274" t="s">
        <v>606</v>
      </c>
      <c r="B1677" s="274" t="s">
        <v>588</v>
      </c>
      <c r="C1677" s="274" t="s">
        <v>589</v>
      </c>
      <c r="D1677" s="274" t="s">
        <v>603</v>
      </c>
      <c r="E1677" s="274">
        <v>3</v>
      </c>
      <c r="F1677" s="274">
        <v>1902</v>
      </c>
      <c r="G1677" s="277">
        <v>15743.99</v>
      </c>
      <c r="H1677" s="277">
        <v>11644.300000000001</v>
      </c>
      <c r="I1677" s="277">
        <f>INDEX(HWI!$F$6:$I$131,MATCH(F1677,HWI!$A$6:$A$131,0),MATCH(D1677,HWI!$F$5:$I$5,0))</f>
        <v>243.71428571428572</v>
      </c>
      <c r="J1677" s="277">
        <f t="shared" si="52"/>
        <v>2837882.2571428576</v>
      </c>
      <c r="L1677" s="277">
        <f t="shared" si="53"/>
        <v>180.25178224470784</v>
      </c>
    </row>
    <row r="1678" spans="1:12" x14ac:dyDescent="0.25">
      <c r="A1678" s="274" t="s">
        <v>606</v>
      </c>
      <c r="B1678" s="274" t="s">
        <v>588</v>
      </c>
      <c r="C1678" s="274" t="s">
        <v>589</v>
      </c>
      <c r="D1678" s="274" t="s">
        <v>603</v>
      </c>
      <c r="E1678" s="274">
        <v>3</v>
      </c>
      <c r="F1678" s="274">
        <v>1903</v>
      </c>
      <c r="G1678" s="277">
        <v>11655.01</v>
      </c>
      <c r="H1678" s="277">
        <v>4029.33</v>
      </c>
      <c r="I1678" s="277">
        <f>INDEX(HWI!$F$6:$I$131,MATCH(F1678,HWI!$A$6:$A$131,0),MATCH(D1678,HWI!$F$5:$I$5,0))</f>
        <v>243.71428571428572</v>
      </c>
      <c r="J1678" s="277">
        <f t="shared" si="52"/>
        <v>982005.28285714285</v>
      </c>
      <c r="L1678" s="277">
        <f t="shared" si="53"/>
        <v>84.256065233504117</v>
      </c>
    </row>
    <row r="1679" spans="1:12" x14ac:dyDescent="0.25">
      <c r="A1679" s="274" t="s">
        <v>606</v>
      </c>
      <c r="B1679" s="274" t="s">
        <v>588</v>
      </c>
      <c r="C1679" s="274" t="s">
        <v>589</v>
      </c>
      <c r="D1679" s="274" t="s">
        <v>603</v>
      </c>
      <c r="E1679" s="274">
        <v>3</v>
      </c>
      <c r="F1679" s="274">
        <v>1904</v>
      </c>
      <c r="G1679" s="277">
        <v>19972.02</v>
      </c>
      <c r="H1679" s="277">
        <v>5711.91</v>
      </c>
      <c r="I1679" s="277">
        <f>INDEX(HWI!$F$6:$I$131,MATCH(F1679,HWI!$A$6:$A$131,0),MATCH(D1679,HWI!$F$5:$I$5,0))</f>
        <v>243.71428571428572</v>
      </c>
      <c r="J1679" s="277">
        <f t="shared" si="52"/>
        <v>1392074.0657142857</v>
      </c>
      <c r="L1679" s="277">
        <f t="shared" si="53"/>
        <v>69.701215285899252</v>
      </c>
    </row>
    <row r="1680" spans="1:12" x14ac:dyDescent="0.25">
      <c r="A1680" s="274" t="s">
        <v>606</v>
      </c>
      <c r="B1680" s="274" t="s">
        <v>588</v>
      </c>
      <c r="C1680" s="274" t="s">
        <v>589</v>
      </c>
      <c r="D1680" s="274" t="s">
        <v>603</v>
      </c>
      <c r="E1680" s="274">
        <v>3</v>
      </c>
      <c r="F1680" s="274">
        <v>1905</v>
      </c>
      <c r="G1680" s="277">
        <v>20276.98</v>
      </c>
      <c r="H1680" s="277">
        <v>7644.08</v>
      </c>
      <c r="I1680" s="277">
        <f>INDEX(HWI!$F$6:$I$131,MATCH(F1680,HWI!$A$6:$A$131,0),MATCH(D1680,HWI!$F$5:$I$5,0))</f>
        <v>243.71428571428572</v>
      </c>
      <c r="J1680" s="277">
        <f t="shared" si="52"/>
        <v>1862971.4971428572</v>
      </c>
      <c r="L1680" s="277">
        <f t="shared" si="53"/>
        <v>91.87618161791633</v>
      </c>
    </row>
    <row r="1681" spans="1:12" x14ac:dyDescent="0.25">
      <c r="A1681" s="274" t="s">
        <v>606</v>
      </c>
      <c r="B1681" s="274" t="s">
        <v>588</v>
      </c>
      <c r="C1681" s="274" t="s">
        <v>589</v>
      </c>
      <c r="D1681" s="274" t="s">
        <v>603</v>
      </c>
      <c r="E1681" s="274">
        <v>3</v>
      </c>
      <c r="F1681" s="274">
        <v>1906</v>
      </c>
      <c r="G1681" s="277">
        <v>21299.98</v>
      </c>
      <c r="H1681" s="277">
        <v>5345.61</v>
      </c>
      <c r="I1681" s="277">
        <f>INDEX(HWI!$F$6:$I$131,MATCH(F1681,HWI!$A$6:$A$131,0),MATCH(D1681,HWI!$F$5:$I$5,0))</f>
        <v>243.71428571428572</v>
      </c>
      <c r="J1681" s="277">
        <f t="shared" si="52"/>
        <v>1302801.5228571428</v>
      </c>
      <c r="L1681" s="277">
        <f t="shared" si="53"/>
        <v>61.164448175873538</v>
      </c>
    </row>
    <row r="1682" spans="1:12" x14ac:dyDescent="0.25">
      <c r="A1682" s="274" t="s">
        <v>606</v>
      </c>
      <c r="B1682" s="274" t="s">
        <v>588</v>
      </c>
      <c r="C1682" s="274" t="s">
        <v>589</v>
      </c>
      <c r="D1682" s="274" t="s">
        <v>603</v>
      </c>
      <c r="E1682" s="274">
        <v>3</v>
      </c>
      <c r="F1682" s="274">
        <v>1907</v>
      </c>
      <c r="G1682" s="277">
        <v>13108.56</v>
      </c>
      <c r="H1682" s="277">
        <v>4884.6400000000003</v>
      </c>
      <c r="I1682" s="277">
        <f>INDEX(HWI!$F$6:$I$131,MATCH(F1682,HWI!$A$6:$A$131,0),MATCH(D1682,HWI!$F$5:$I$5,0))</f>
        <v>243.71428571428572</v>
      </c>
      <c r="J1682" s="277">
        <f t="shared" si="52"/>
        <v>1190456.5485714287</v>
      </c>
      <c r="L1682" s="277">
        <f t="shared" si="53"/>
        <v>90.815203849349487</v>
      </c>
    </row>
    <row r="1683" spans="1:12" x14ac:dyDescent="0.25">
      <c r="A1683" s="274" t="s">
        <v>606</v>
      </c>
      <c r="B1683" s="274" t="s">
        <v>588</v>
      </c>
      <c r="C1683" s="274" t="s">
        <v>589</v>
      </c>
      <c r="D1683" s="274" t="s">
        <v>603</v>
      </c>
      <c r="E1683" s="274">
        <v>3</v>
      </c>
      <c r="F1683" s="274">
        <v>1908</v>
      </c>
      <c r="G1683" s="277">
        <v>10046</v>
      </c>
      <c r="H1683" s="277">
        <v>3680.2200000000003</v>
      </c>
      <c r="I1683" s="277">
        <f>INDEX(HWI!$F$6:$I$131,MATCH(F1683,HWI!$A$6:$A$131,0),MATCH(D1683,HWI!$F$5:$I$5,0))</f>
        <v>243.71428571428572</v>
      </c>
      <c r="J1683" s="277">
        <f t="shared" si="52"/>
        <v>896922.18857142865</v>
      </c>
      <c r="L1683" s="277">
        <f t="shared" si="53"/>
        <v>89.281523847444618</v>
      </c>
    </row>
    <row r="1684" spans="1:12" x14ac:dyDescent="0.25">
      <c r="A1684" s="274" t="s">
        <v>606</v>
      </c>
      <c r="B1684" s="274" t="s">
        <v>588</v>
      </c>
      <c r="C1684" s="274" t="s">
        <v>589</v>
      </c>
      <c r="D1684" s="274" t="s">
        <v>603</v>
      </c>
      <c r="E1684" s="274">
        <v>3</v>
      </c>
      <c r="F1684" s="274">
        <v>1909</v>
      </c>
      <c r="G1684" s="277">
        <v>15579.02</v>
      </c>
      <c r="H1684" s="277">
        <v>3834.09</v>
      </c>
      <c r="I1684" s="277">
        <f>INDEX(HWI!$F$6:$I$131,MATCH(F1684,HWI!$A$6:$A$131,0),MATCH(D1684,HWI!$F$5:$I$5,0))</f>
        <v>243.71428571428572</v>
      </c>
      <c r="J1684" s="277">
        <f t="shared" si="52"/>
        <v>934422.50571428577</v>
      </c>
      <c r="L1684" s="277">
        <f t="shared" si="53"/>
        <v>59.979543367572909</v>
      </c>
    </row>
    <row r="1685" spans="1:12" x14ac:dyDescent="0.25">
      <c r="A1685" s="274" t="s">
        <v>606</v>
      </c>
      <c r="B1685" s="274" t="s">
        <v>588</v>
      </c>
      <c r="C1685" s="274" t="s">
        <v>589</v>
      </c>
      <c r="D1685" s="274" t="s">
        <v>603</v>
      </c>
      <c r="E1685" s="274">
        <v>3</v>
      </c>
      <c r="F1685" s="274">
        <v>1910</v>
      </c>
      <c r="G1685" s="277">
        <v>7635.99</v>
      </c>
      <c r="H1685" s="277">
        <v>2930.3</v>
      </c>
      <c r="I1685" s="277">
        <f>INDEX(HWI!$F$6:$I$131,MATCH(F1685,HWI!$A$6:$A$131,0),MATCH(D1685,HWI!$F$5:$I$5,0))</f>
        <v>243.71428571428572</v>
      </c>
      <c r="J1685" s="277">
        <f t="shared" si="52"/>
        <v>714155.9714285715</v>
      </c>
      <c r="L1685" s="277">
        <f t="shared" si="53"/>
        <v>93.525000874617632</v>
      </c>
    </row>
    <row r="1686" spans="1:12" x14ac:dyDescent="0.25">
      <c r="A1686" s="274" t="s">
        <v>606</v>
      </c>
      <c r="B1686" s="274" t="s">
        <v>588</v>
      </c>
      <c r="C1686" s="274" t="s">
        <v>589</v>
      </c>
      <c r="D1686" s="274" t="s">
        <v>603</v>
      </c>
      <c r="E1686" s="274">
        <v>3</v>
      </c>
      <c r="F1686" s="274">
        <v>1911</v>
      </c>
      <c r="G1686" s="277">
        <v>2947</v>
      </c>
      <c r="H1686" s="277">
        <v>1789.77</v>
      </c>
      <c r="I1686" s="277">
        <f>INDEX(HWI!$F$6:$I$131,MATCH(F1686,HWI!$A$6:$A$131,0),MATCH(D1686,HWI!$F$5:$I$5,0))</f>
        <v>243.71428571428572</v>
      </c>
      <c r="J1686" s="277">
        <f t="shared" si="52"/>
        <v>436192.51714285713</v>
      </c>
      <c r="L1686" s="277">
        <f t="shared" si="53"/>
        <v>148.01239129380969</v>
      </c>
    </row>
    <row r="1687" spans="1:12" x14ac:dyDescent="0.25">
      <c r="A1687" s="274" t="s">
        <v>606</v>
      </c>
      <c r="B1687" s="274" t="s">
        <v>588</v>
      </c>
      <c r="C1687" s="274" t="s">
        <v>589</v>
      </c>
      <c r="D1687" s="274" t="s">
        <v>603</v>
      </c>
      <c r="E1687" s="274">
        <v>3</v>
      </c>
      <c r="F1687" s="274">
        <v>1912</v>
      </c>
      <c r="G1687" s="277">
        <v>6364.99</v>
      </c>
      <c r="H1687" s="277">
        <v>1849.64</v>
      </c>
      <c r="I1687" s="277">
        <f>INDEX(HWI!$F$6:$I$131,MATCH(F1687,HWI!$A$6:$A$131,0),MATCH(D1687,HWI!$F$5:$I$5,0))</f>
        <v>243.71428571428572</v>
      </c>
      <c r="J1687" s="277">
        <f t="shared" si="52"/>
        <v>450783.69142857147</v>
      </c>
      <c r="L1687" s="277">
        <f t="shared" si="53"/>
        <v>70.822372294154661</v>
      </c>
    </row>
    <row r="1688" spans="1:12" x14ac:dyDescent="0.25">
      <c r="A1688" s="274" t="s">
        <v>606</v>
      </c>
      <c r="B1688" s="274" t="s">
        <v>588</v>
      </c>
      <c r="C1688" s="274" t="s">
        <v>589</v>
      </c>
      <c r="D1688" s="274" t="s">
        <v>603</v>
      </c>
      <c r="E1688" s="274">
        <v>3</v>
      </c>
      <c r="F1688" s="274">
        <v>1913</v>
      </c>
      <c r="G1688" s="277">
        <v>7998.01</v>
      </c>
      <c r="H1688" s="277">
        <v>3102.46</v>
      </c>
      <c r="I1688" s="277">
        <f>INDEX(HWI!$F$6:$I$131,MATCH(F1688,HWI!$A$6:$A$131,0),MATCH(D1688,HWI!$F$5:$I$5,0))</f>
        <v>243.71428571428572</v>
      </c>
      <c r="J1688" s="277">
        <f t="shared" si="52"/>
        <v>756113.82285714289</v>
      </c>
      <c r="L1688" s="277">
        <f t="shared" si="53"/>
        <v>94.537744120992954</v>
      </c>
    </row>
    <row r="1689" spans="1:12" x14ac:dyDescent="0.25">
      <c r="A1689" s="274" t="s">
        <v>606</v>
      </c>
      <c r="B1689" s="274" t="s">
        <v>588</v>
      </c>
      <c r="C1689" s="274" t="s">
        <v>589</v>
      </c>
      <c r="D1689" s="274" t="s">
        <v>603</v>
      </c>
      <c r="E1689" s="274">
        <v>3</v>
      </c>
      <c r="F1689" s="274">
        <v>1914</v>
      </c>
      <c r="G1689" s="277">
        <v>28119</v>
      </c>
      <c r="H1689" s="277">
        <v>8753.92</v>
      </c>
      <c r="I1689" s="277">
        <f>INDEX(HWI!$F$6:$I$131,MATCH(F1689,HWI!$A$6:$A$131,0),MATCH(D1689,HWI!$F$5:$I$5,0))</f>
        <v>243.71428571428572</v>
      </c>
      <c r="J1689" s="277">
        <f t="shared" si="52"/>
        <v>2133455.36</v>
      </c>
      <c r="L1689" s="277">
        <f t="shared" si="53"/>
        <v>75.872376684803868</v>
      </c>
    </row>
    <row r="1690" spans="1:12" x14ac:dyDescent="0.25">
      <c r="A1690" s="274" t="s">
        <v>606</v>
      </c>
      <c r="B1690" s="274" t="s">
        <v>588</v>
      </c>
      <c r="C1690" s="274" t="s">
        <v>589</v>
      </c>
      <c r="D1690" s="274" t="s">
        <v>603</v>
      </c>
      <c r="E1690" s="274">
        <v>3</v>
      </c>
      <c r="F1690" s="274">
        <v>1915</v>
      </c>
      <c r="G1690" s="277">
        <v>3525.9900000000002</v>
      </c>
      <c r="H1690" s="277">
        <v>790.51</v>
      </c>
      <c r="I1690" s="277">
        <f>INDEX(HWI!$F$6:$I$131,MATCH(F1690,HWI!$A$6:$A$131,0),MATCH(D1690,HWI!$F$5:$I$5,0))</f>
        <v>243.71428571428572</v>
      </c>
      <c r="J1690" s="277">
        <f t="shared" si="52"/>
        <v>192658.58000000002</v>
      </c>
      <c r="L1690" s="277">
        <f t="shared" si="53"/>
        <v>54.639570730489879</v>
      </c>
    </row>
    <row r="1691" spans="1:12" x14ac:dyDescent="0.25">
      <c r="A1691" s="274" t="s">
        <v>606</v>
      </c>
      <c r="B1691" s="274" t="s">
        <v>588</v>
      </c>
      <c r="C1691" s="274" t="s">
        <v>589</v>
      </c>
      <c r="D1691" s="274" t="s">
        <v>603</v>
      </c>
      <c r="E1691" s="274">
        <v>3</v>
      </c>
      <c r="F1691" s="274">
        <v>1916</v>
      </c>
      <c r="G1691" s="277">
        <v>21018</v>
      </c>
      <c r="H1691" s="277">
        <v>15324.32</v>
      </c>
      <c r="I1691" s="277">
        <f>INDEX(HWI!$F$6:$I$131,MATCH(F1691,HWI!$A$6:$A$131,0),MATCH(D1691,HWI!$F$5:$I$5,0))</f>
        <v>189.55555555555554</v>
      </c>
      <c r="J1691" s="277">
        <f t="shared" si="52"/>
        <v>2904809.9911111109</v>
      </c>
      <c r="L1691" s="277">
        <f t="shared" si="53"/>
        <v>138.20582315687082</v>
      </c>
    </row>
    <row r="1692" spans="1:12" x14ac:dyDescent="0.25">
      <c r="A1692" s="274" t="s">
        <v>606</v>
      </c>
      <c r="B1692" s="274" t="s">
        <v>588</v>
      </c>
      <c r="C1692" s="274" t="s">
        <v>589</v>
      </c>
      <c r="D1692" s="274" t="s">
        <v>603</v>
      </c>
      <c r="E1692" s="274">
        <v>3</v>
      </c>
      <c r="F1692" s="274">
        <v>1917</v>
      </c>
      <c r="G1692" s="277">
        <v>5288</v>
      </c>
      <c r="H1692" s="277">
        <v>1523.63</v>
      </c>
      <c r="I1692" s="277">
        <f>INDEX(HWI!$F$6:$I$131,MATCH(F1692,HWI!$A$6:$A$131,0),MATCH(D1692,HWI!$F$5:$I$5,0))</f>
        <v>142.16666666666666</v>
      </c>
      <c r="J1692" s="277">
        <f t="shared" si="52"/>
        <v>216609.39833333335</v>
      </c>
      <c r="L1692" s="277">
        <f t="shared" si="53"/>
        <v>40.96244295259708</v>
      </c>
    </row>
    <row r="1693" spans="1:12" x14ac:dyDescent="0.25">
      <c r="A1693" s="274" t="s">
        <v>606</v>
      </c>
      <c r="B1693" s="274" t="s">
        <v>588</v>
      </c>
      <c r="C1693" s="274" t="s">
        <v>589</v>
      </c>
      <c r="D1693" s="274" t="s">
        <v>603</v>
      </c>
      <c r="E1693" s="274">
        <v>3</v>
      </c>
      <c r="F1693" s="274">
        <v>1918</v>
      </c>
      <c r="G1693" s="277">
        <v>6976.9000000000005</v>
      </c>
      <c r="H1693" s="277">
        <v>3113.26</v>
      </c>
      <c r="I1693" s="277">
        <f>INDEX(HWI!$F$6:$I$131,MATCH(F1693,HWI!$A$6:$A$131,0),MATCH(D1693,HWI!$F$5:$I$5,0))</f>
        <v>121.85714285714286</v>
      </c>
      <c r="J1693" s="277">
        <f t="shared" si="52"/>
        <v>379372.96857142862</v>
      </c>
      <c r="L1693" s="277">
        <f t="shared" si="53"/>
        <v>54.375577774001144</v>
      </c>
    </row>
    <row r="1694" spans="1:12" x14ac:dyDescent="0.25">
      <c r="A1694" s="274" t="s">
        <v>606</v>
      </c>
      <c r="B1694" s="274" t="s">
        <v>588</v>
      </c>
      <c r="C1694" s="274" t="s">
        <v>589</v>
      </c>
      <c r="D1694" s="274" t="s">
        <v>603</v>
      </c>
      <c r="E1694" s="274">
        <v>3</v>
      </c>
      <c r="F1694" s="274">
        <v>1919</v>
      </c>
      <c r="G1694" s="277">
        <v>6286</v>
      </c>
      <c r="H1694" s="277">
        <v>3346.27</v>
      </c>
      <c r="I1694" s="277">
        <f>INDEX(HWI!$F$6:$I$131,MATCH(F1694,HWI!$A$6:$A$131,0),MATCH(D1694,HWI!$F$5:$I$5,0))</f>
        <v>121.85714285714286</v>
      </c>
      <c r="J1694" s="277">
        <f t="shared" si="52"/>
        <v>407766.90142857144</v>
      </c>
      <c r="L1694" s="277">
        <f t="shared" si="53"/>
        <v>64.869058451888549</v>
      </c>
    </row>
    <row r="1695" spans="1:12" x14ac:dyDescent="0.25">
      <c r="A1695" s="274" t="s">
        <v>606</v>
      </c>
      <c r="B1695" s="274" t="s">
        <v>588</v>
      </c>
      <c r="C1695" s="274" t="s">
        <v>589</v>
      </c>
      <c r="D1695" s="274" t="s">
        <v>603</v>
      </c>
      <c r="E1695" s="274">
        <v>3</v>
      </c>
      <c r="F1695" s="274">
        <v>1921</v>
      </c>
      <c r="G1695" s="277">
        <v>16000</v>
      </c>
      <c r="H1695" s="277">
        <v>7286.39</v>
      </c>
      <c r="I1695" s="277">
        <f>INDEX(HWI!$F$6:$I$131,MATCH(F1695,HWI!$A$6:$A$131,0),MATCH(D1695,HWI!$F$5:$I$5,0))</f>
        <v>113.73333333333333</v>
      </c>
      <c r="J1695" s="277">
        <f t="shared" si="52"/>
        <v>828705.42266666668</v>
      </c>
      <c r="L1695" s="277">
        <f t="shared" si="53"/>
        <v>51.794088916666666</v>
      </c>
    </row>
    <row r="1696" spans="1:12" x14ac:dyDescent="0.25">
      <c r="A1696" s="274" t="s">
        <v>606</v>
      </c>
      <c r="B1696" s="274" t="s">
        <v>588</v>
      </c>
      <c r="C1696" s="274" t="s">
        <v>589</v>
      </c>
      <c r="D1696" s="274" t="s">
        <v>603</v>
      </c>
      <c r="E1696" s="274">
        <v>3</v>
      </c>
      <c r="F1696" s="274">
        <v>1922</v>
      </c>
      <c r="G1696" s="277">
        <v>12398</v>
      </c>
      <c r="H1696" s="277">
        <v>7650.16</v>
      </c>
      <c r="I1696" s="277">
        <f>INDEX(HWI!$F$6:$I$131,MATCH(F1696,HWI!$A$6:$A$131,0),MATCH(D1696,HWI!$F$5:$I$5,0))</f>
        <v>106.625</v>
      </c>
      <c r="J1696" s="277">
        <f t="shared" si="52"/>
        <v>815698.30999999994</v>
      </c>
      <c r="L1696" s="277">
        <f t="shared" si="53"/>
        <v>65.792733505404087</v>
      </c>
    </row>
    <row r="1697" spans="1:12" x14ac:dyDescent="0.25">
      <c r="A1697" s="274" t="s">
        <v>606</v>
      </c>
      <c r="B1697" s="274" t="s">
        <v>588</v>
      </c>
      <c r="C1697" s="274" t="s">
        <v>589</v>
      </c>
      <c r="D1697" s="274" t="s">
        <v>603</v>
      </c>
      <c r="E1697" s="274">
        <v>3</v>
      </c>
      <c r="F1697" s="274">
        <v>1923</v>
      </c>
      <c r="G1697" s="277">
        <v>13450</v>
      </c>
      <c r="H1697" s="277">
        <v>13521.53</v>
      </c>
      <c r="I1697" s="277">
        <f>INDEX(HWI!$F$6:$I$131,MATCH(F1697,HWI!$A$6:$A$131,0),MATCH(D1697,HWI!$F$5:$I$5,0))</f>
        <v>113.73333333333333</v>
      </c>
      <c r="J1697" s="277">
        <f t="shared" si="52"/>
        <v>1537848.6786666668</v>
      </c>
      <c r="L1697" s="277">
        <f t="shared" si="53"/>
        <v>114.33819172242876</v>
      </c>
    </row>
    <row r="1698" spans="1:12" x14ac:dyDescent="0.25">
      <c r="A1698" s="274" t="s">
        <v>606</v>
      </c>
      <c r="B1698" s="274" t="s">
        <v>588</v>
      </c>
      <c r="C1698" s="274" t="s">
        <v>589</v>
      </c>
      <c r="D1698" s="274" t="s">
        <v>603</v>
      </c>
      <c r="E1698" s="274">
        <v>3</v>
      </c>
      <c r="F1698" s="274">
        <v>1924</v>
      </c>
      <c r="G1698" s="277">
        <v>12077</v>
      </c>
      <c r="H1698" s="277">
        <v>11946.12</v>
      </c>
      <c r="I1698" s="277">
        <f>INDEX(HWI!$F$6:$I$131,MATCH(F1698,HWI!$A$6:$A$131,0),MATCH(D1698,HWI!$F$5:$I$5,0))</f>
        <v>113.73333333333333</v>
      </c>
      <c r="J1698" s="277">
        <f t="shared" si="52"/>
        <v>1358672.0480000002</v>
      </c>
      <c r="L1698" s="277">
        <f t="shared" si="53"/>
        <v>112.5007905936905</v>
      </c>
    </row>
    <row r="1699" spans="1:12" x14ac:dyDescent="0.25">
      <c r="A1699" s="274" t="s">
        <v>606</v>
      </c>
      <c r="B1699" s="274" t="s">
        <v>588</v>
      </c>
      <c r="C1699" s="274" t="s">
        <v>589</v>
      </c>
      <c r="D1699" s="274" t="s">
        <v>603</v>
      </c>
      <c r="E1699" s="274">
        <v>3</v>
      </c>
      <c r="F1699" s="274">
        <v>1925</v>
      </c>
      <c r="G1699" s="277">
        <v>2934</v>
      </c>
      <c r="H1699" s="277">
        <v>2728.68</v>
      </c>
      <c r="I1699" s="277">
        <f>INDEX(HWI!$F$6:$I$131,MATCH(F1699,HWI!$A$6:$A$131,0),MATCH(D1699,HWI!$F$5:$I$5,0))</f>
        <v>113.73333333333333</v>
      </c>
      <c r="J1699" s="277">
        <f t="shared" si="52"/>
        <v>310341.87199999997</v>
      </c>
      <c r="L1699" s="277">
        <f t="shared" si="53"/>
        <v>105.77432583503749</v>
      </c>
    </row>
    <row r="1700" spans="1:12" x14ac:dyDescent="0.25">
      <c r="A1700" s="274" t="s">
        <v>606</v>
      </c>
      <c r="B1700" s="274" t="s">
        <v>588</v>
      </c>
      <c r="C1700" s="274" t="s">
        <v>589</v>
      </c>
      <c r="D1700" s="274" t="s">
        <v>603</v>
      </c>
      <c r="E1700" s="274">
        <v>3</v>
      </c>
      <c r="F1700" s="274">
        <v>1926</v>
      </c>
      <c r="G1700" s="277">
        <v>39077.01</v>
      </c>
      <c r="H1700" s="277">
        <v>22349.14</v>
      </c>
      <c r="I1700" s="277">
        <f>INDEX(HWI!$F$6:$I$131,MATCH(F1700,HWI!$A$6:$A$131,0),MATCH(D1700,HWI!$F$5:$I$5,0))</f>
        <v>106.625</v>
      </c>
      <c r="J1700" s="277">
        <f t="shared" si="52"/>
        <v>2382977.0524999998</v>
      </c>
      <c r="L1700" s="277">
        <f t="shared" si="53"/>
        <v>60.981560577434138</v>
      </c>
    </row>
    <row r="1701" spans="1:12" x14ac:dyDescent="0.25">
      <c r="A1701" s="274" t="s">
        <v>606</v>
      </c>
      <c r="B1701" s="274" t="s">
        <v>588</v>
      </c>
      <c r="C1701" s="274" t="s">
        <v>589</v>
      </c>
      <c r="D1701" s="274" t="s">
        <v>603</v>
      </c>
      <c r="E1701" s="274">
        <v>3</v>
      </c>
      <c r="F1701" s="274">
        <v>1927</v>
      </c>
      <c r="G1701" s="277">
        <v>57460.01</v>
      </c>
      <c r="H1701" s="277">
        <v>24140.97</v>
      </c>
      <c r="I1701" s="277">
        <f>INDEX(HWI!$F$6:$I$131,MATCH(F1701,HWI!$A$6:$A$131,0),MATCH(D1701,HWI!$F$5:$I$5,0))</f>
        <v>106.625</v>
      </c>
      <c r="J1701" s="277">
        <f t="shared" si="52"/>
        <v>2574030.92625</v>
      </c>
      <c r="L1701" s="277">
        <f t="shared" si="53"/>
        <v>44.796910516548813</v>
      </c>
    </row>
    <row r="1702" spans="1:12" x14ac:dyDescent="0.25">
      <c r="A1702" s="274" t="s">
        <v>606</v>
      </c>
      <c r="B1702" s="274" t="s">
        <v>588</v>
      </c>
      <c r="C1702" s="274" t="s">
        <v>589</v>
      </c>
      <c r="D1702" s="274" t="s">
        <v>603</v>
      </c>
      <c r="E1702" s="274">
        <v>3</v>
      </c>
      <c r="F1702" s="274">
        <v>1928</v>
      </c>
      <c r="G1702" s="277">
        <v>50247</v>
      </c>
      <c r="H1702" s="277">
        <v>31361.66</v>
      </c>
      <c r="I1702" s="277">
        <f>INDEX(HWI!$F$6:$I$131,MATCH(F1702,HWI!$A$6:$A$131,0),MATCH(D1702,HWI!$F$5:$I$5,0))</f>
        <v>106.625</v>
      </c>
      <c r="J1702" s="277">
        <f t="shared" si="52"/>
        <v>3343936.9975000001</v>
      </c>
      <c r="L1702" s="277">
        <f t="shared" si="53"/>
        <v>66.549983033812964</v>
      </c>
    </row>
    <row r="1703" spans="1:12" x14ac:dyDescent="0.25">
      <c r="A1703" s="274" t="s">
        <v>606</v>
      </c>
      <c r="B1703" s="274" t="s">
        <v>588</v>
      </c>
      <c r="C1703" s="274" t="s">
        <v>589</v>
      </c>
      <c r="D1703" s="274" t="s">
        <v>603</v>
      </c>
      <c r="E1703" s="274">
        <v>3</v>
      </c>
      <c r="F1703" s="274">
        <v>1929</v>
      </c>
      <c r="G1703" s="277">
        <v>22394</v>
      </c>
      <c r="H1703" s="277">
        <v>17841.37</v>
      </c>
      <c r="I1703" s="277">
        <f>INDEX(HWI!$F$6:$I$131,MATCH(F1703,HWI!$A$6:$A$131,0),MATCH(D1703,HWI!$F$5:$I$5,0))</f>
        <v>106.625</v>
      </c>
      <c r="J1703" s="277">
        <f t="shared" si="52"/>
        <v>1902336.0762499999</v>
      </c>
      <c r="L1703" s="277">
        <f t="shared" si="53"/>
        <v>84.948471744663749</v>
      </c>
    </row>
    <row r="1704" spans="1:12" x14ac:dyDescent="0.25">
      <c r="A1704" s="274" t="s">
        <v>606</v>
      </c>
      <c r="B1704" s="274" t="s">
        <v>588</v>
      </c>
      <c r="C1704" s="274" t="s">
        <v>589</v>
      </c>
      <c r="D1704" s="274" t="s">
        <v>603</v>
      </c>
      <c r="E1704" s="274">
        <v>3</v>
      </c>
      <c r="F1704" s="274">
        <v>1930</v>
      </c>
      <c r="G1704" s="277">
        <v>16318</v>
      </c>
      <c r="H1704" s="277">
        <v>13398.32</v>
      </c>
      <c r="I1704" s="277">
        <f>INDEX(HWI!$F$6:$I$131,MATCH(F1704,HWI!$A$6:$A$131,0),MATCH(D1704,HWI!$F$5:$I$5,0))</f>
        <v>106.625</v>
      </c>
      <c r="J1704" s="277">
        <f t="shared" si="52"/>
        <v>1428595.8699999999</v>
      </c>
      <c r="L1704" s="277">
        <f t="shared" si="53"/>
        <v>87.547240470645903</v>
      </c>
    </row>
    <row r="1705" spans="1:12" x14ac:dyDescent="0.25">
      <c r="A1705" s="274" t="s">
        <v>606</v>
      </c>
      <c r="B1705" s="274" t="s">
        <v>588</v>
      </c>
      <c r="C1705" s="274" t="s">
        <v>589</v>
      </c>
      <c r="D1705" s="274" t="s">
        <v>603</v>
      </c>
      <c r="E1705" s="274">
        <v>3</v>
      </c>
      <c r="F1705" s="274">
        <v>1931</v>
      </c>
      <c r="G1705" s="277">
        <v>9749</v>
      </c>
      <c r="H1705" s="277">
        <v>12059.41</v>
      </c>
      <c r="I1705" s="277">
        <f>INDEX(HWI!$F$6:$I$131,MATCH(F1705,HWI!$A$6:$A$131,0),MATCH(D1705,HWI!$F$5:$I$5,0))</f>
        <v>106.625</v>
      </c>
      <c r="J1705" s="277">
        <f t="shared" si="52"/>
        <v>1285834.5912500001</v>
      </c>
      <c r="L1705" s="277">
        <f t="shared" si="53"/>
        <v>131.89399848702431</v>
      </c>
    </row>
    <row r="1706" spans="1:12" x14ac:dyDescent="0.25">
      <c r="A1706" s="274" t="s">
        <v>606</v>
      </c>
      <c r="B1706" s="274" t="s">
        <v>588</v>
      </c>
      <c r="C1706" s="274" t="s">
        <v>589</v>
      </c>
      <c r="D1706" s="274" t="s">
        <v>603</v>
      </c>
      <c r="E1706" s="274">
        <v>3</v>
      </c>
      <c r="F1706" s="274">
        <v>1932</v>
      </c>
      <c r="G1706" s="277">
        <v>4994</v>
      </c>
      <c r="H1706" s="277">
        <v>2459.4900000000002</v>
      </c>
      <c r="I1706" s="277">
        <f>INDEX(HWI!$F$6:$I$131,MATCH(F1706,HWI!$A$6:$A$131,0),MATCH(D1706,HWI!$F$5:$I$5,0))</f>
        <v>113.73333333333333</v>
      </c>
      <c r="J1706" s="277">
        <f t="shared" si="52"/>
        <v>279725.99600000004</v>
      </c>
      <c r="L1706" s="277">
        <f t="shared" si="53"/>
        <v>56.012414096916309</v>
      </c>
    </row>
    <row r="1707" spans="1:12" x14ac:dyDescent="0.25">
      <c r="A1707" s="274" t="s">
        <v>606</v>
      </c>
      <c r="B1707" s="274" t="s">
        <v>588</v>
      </c>
      <c r="C1707" s="274" t="s">
        <v>589</v>
      </c>
      <c r="D1707" s="274" t="s">
        <v>603</v>
      </c>
      <c r="E1707" s="274">
        <v>3</v>
      </c>
      <c r="F1707" s="274">
        <v>1933</v>
      </c>
      <c r="G1707" s="277">
        <v>10904</v>
      </c>
      <c r="H1707" s="277">
        <v>6460.16</v>
      </c>
      <c r="I1707" s="277">
        <f>INDEX(HWI!$F$6:$I$131,MATCH(F1707,HWI!$A$6:$A$131,0),MATCH(D1707,HWI!$F$5:$I$5,0))</f>
        <v>121.85714285714286</v>
      </c>
      <c r="J1707" s="277">
        <f t="shared" si="52"/>
        <v>787216.64</v>
      </c>
      <c r="L1707" s="277">
        <f t="shared" si="53"/>
        <v>72.195216434336018</v>
      </c>
    </row>
    <row r="1708" spans="1:12" x14ac:dyDescent="0.25">
      <c r="A1708" s="274" t="s">
        <v>606</v>
      </c>
      <c r="B1708" s="274" t="s">
        <v>588</v>
      </c>
      <c r="C1708" s="274" t="s">
        <v>589</v>
      </c>
      <c r="D1708" s="274" t="s">
        <v>603</v>
      </c>
      <c r="E1708" s="274">
        <v>3</v>
      </c>
      <c r="F1708" s="274">
        <v>1934</v>
      </c>
      <c r="G1708" s="277">
        <v>9027</v>
      </c>
      <c r="H1708" s="277">
        <v>4293.8100000000004</v>
      </c>
      <c r="I1708" s="277">
        <f>INDEX(HWI!$F$6:$I$131,MATCH(F1708,HWI!$A$6:$A$131,0),MATCH(D1708,HWI!$F$5:$I$5,0))</f>
        <v>113.73333333333333</v>
      </c>
      <c r="J1708" s="277">
        <f t="shared" si="52"/>
        <v>488349.32400000002</v>
      </c>
      <c r="L1708" s="277">
        <f t="shared" si="53"/>
        <v>54.098739780658029</v>
      </c>
    </row>
    <row r="1709" spans="1:12" x14ac:dyDescent="0.25">
      <c r="A1709" s="274" t="s">
        <v>606</v>
      </c>
      <c r="B1709" s="274" t="s">
        <v>588</v>
      </c>
      <c r="C1709" s="274" t="s">
        <v>589</v>
      </c>
      <c r="D1709" s="274" t="s">
        <v>603</v>
      </c>
      <c r="E1709" s="274">
        <v>3</v>
      </c>
      <c r="F1709" s="274">
        <v>1935</v>
      </c>
      <c r="G1709" s="277">
        <v>14380</v>
      </c>
      <c r="H1709" s="277">
        <v>8852.4699999999993</v>
      </c>
      <c r="I1709" s="277">
        <f>INDEX(HWI!$F$6:$I$131,MATCH(F1709,HWI!$A$6:$A$131,0),MATCH(D1709,HWI!$F$5:$I$5,0))</f>
        <v>113.73333333333333</v>
      </c>
      <c r="J1709" s="277">
        <f t="shared" si="52"/>
        <v>1006820.9213333332</v>
      </c>
      <c r="L1709" s="277">
        <f t="shared" si="53"/>
        <v>70.015363096893822</v>
      </c>
    </row>
    <row r="1710" spans="1:12" x14ac:dyDescent="0.25">
      <c r="A1710" s="274" t="s">
        <v>606</v>
      </c>
      <c r="B1710" s="274" t="s">
        <v>588</v>
      </c>
      <c r="C1710" s="274" t="s">
        <v>589</v>
      </c>
      <c r="D1710" s="274" t="s">
        <v>603</v>
      </c>
      <c r="E1710" s="274">
        <v>3</v>
      </c>
      <c r="F1710" s="274">
        <v>1936</v>
      </c>
      <c r="G1710" s="277">
        <v>25157.010000000002</v>
      </c>
      <c r="H1710" s="277">
        <v>17568.580000000002</v>
      </c>
      <c r="I1710" s="277">
        <f>INDEX(HWI!$F$6:$I$131,MATCH(F1710,HWI!$A$6:$A$131,0),MATCH(D1710,HWI!$F$5:$I$5,0))</f>
        <v>113.73333333333333</v>
      </c>
      <c r="J1710" s="277">
        <f t="shared" si="52"/>
        <v>1998133.1653333337</v>
      </c>
      <c r="L1710" s="277">
        <f t="shared" si="53"/>
        <v>79.426496445059783</v>
      </c>
    </row>
    <row r="1711" spans="1:12" x14ac:dyDescent="0.25">
      <c r="A1711" s="274" t="s">
        <v>606</v>
      </c>
      <c r="B1711" s="274" t="s">
        <v>588</v>
      </c>
      <c r="C1711" s="274" t="s">
        <v>589</v>
      </c>
      <c r="D1711" s="274" t="s">
        <v>603</v>
      </c>
      <c r="E1711" s="274">
        <v>3</v>
      </c>
      <c r="F1711" s="274">
        <v>1937</v>
      </c>
      <c r="G1711" s="277">
        <v>63061.51</v>
      </c>
      <c r="H1711" s="277">
        <v>39969.440000000002</v>
      </c>
      <c r="I1711" s="277">
        <f>INDEX(HWI!$F$6:$I$131,MATCH(F1711,HWI!$A$6:$A$131,0),MATCH(D1711,HWI!$F$5:$I$5,0))</f>
        <v>106.625</v>
      </c>
      <c r="J1711" s="277">
        <f t="shared" si="52"/>
        <v>4261741.54</v>
      </c>
      <c r="L1711" s="277">
        <f t="shared" si="53"/>
        <v>67.580708739768525</v>
      </c>
    </row>
    <row r="1712" spans="1:12" x14ac:dyDescent="0.25">
      <c r="A1712" s="274" t="s">
        <v>606</v>
      </c>
      <c r="B1712" s="274" t="s">
        <v>588</v>
      </c>
      <c r="C1712" s="274" t="s">
        <v>589</v>
      </c>
      <c r="D1712" s="274" t="s">
        <v>603</v>
      </c>
      <c r="E1712" s="274">
        <v>3</v>
      </c>
      <c r="F1712" s="274">
        <v>1938</v>
      </c>
      <c r="G1712" s="277">
        <v>37811</v>
      </c>
      <c r="H1712" s="277">
        <v>33448.480000000003</v>
      </c>
      <c r="I1712" s="277">
        <f>INDEX(HWI!$F$6:$I$131,MATCH(F1712,HWI!$A$6:$A$131,0),MATCH(D1712,HWI!$F$5:$I$5,0))</f>
        <v>106.625</v>
      </c>
      <c r="J1712" s="277">
        <f t="shared" si="52"/>
        <v>3566444.18</v>
      </c>
      <c r="L1712" s="277">
        <f t="shared" si="53"/>
        <v>94.322926661553524</v>
      </c>
    </row>
    <row r="1713" spans="1:12" x14ac:dyDescent="0.25">
      <c r="A1713" s="274" t="s">
        <v>606</v>
      </c>
      <c r="B1713" s="274" t="s">
        <v>588</v>
      </c>
      <c r="C1713" s="274" t="s">
        <v>589</v>
      </c>
      <c r="D1713" s="274" t="s">
        <v>603</v>
      </c>
      <c r="E1713" s="274">
        <v>3</v>
      </c>
      <c r="F1713" s="274">
        <v>1939</v>
      </c>
      <c r="G1713" s="277">
        <v>74040</v>
      </c>
      <c r="H1713" s="277">
        <v>60285.43</v>
      </c>
      <c r="I1713" s="277">
        <f>INDEX(HWI!$F$6:$I$131,MATCH(F1713,HWI!$A$6:$A$131,0),MATCH(D1713,HWI!$F$5:$I$5,0))</f>
        <v>106.625</v>
      </c>
      <c r="J1713" s="277">
        <f t="shared" si="52"/>
        <v>6427933.9737499999</v>
      </c>
      <c r="L1713" s="277">
        <f t="shared" si="53"/>
        <v>86.817044486088605</v>
      </c>
    </row>
    <row r="1714" spans="1:12" x14ac:dyDescent="0.25">
      <c r="A1714" s="274" t="s">
        <v>606</v>
      </c>
      <c r="B1714" s="274" t="s">
        <v>588</v>
      </c>
      <c r="C1714" s="274" t="s">
        <v>589</v>
      </c>
      <c r="D1714" s="274" t="s">
        <v>603</v>
      </c>
      <c r="E1714" s="274">
        <v>3</v>
      </c>
      <c r="F1714" s="274">
        <v>1940</v>
      </c>
      <c r="G1714" s="277">
        <v>47339.590000000004</v>
      </c>
      <c r="H1714" s="277">
        <v>54021.48</v>
      </c>
      <c r="I1714" s="277">
        <f>INDEX(HWI!$F$6:$I$131,MATCH(F1714,HWI!$A$6:$A$131,0),MATCH(D1714,HWI!$F$5:$I$5,0))</f>
        <v>100.35294117647059</v>
      </c>
      <c r="J1714" s="277">
        <f t="shared" si="52"/>
        <v>5421214.404705883</v>
      </c>
      <c r="L1714" s="277">
        <f t="shared" si="53"/>
        <v>114.51756140485971</v>
      </c>
    </row>
    <row r="1715" spans="1:12" x14ac:dyDescent="0.25">
      <c r="A1715" s="274" t="s">
        <v>606</v>
      </c>
      <c r="B1715" s="274" t="s">
        <v>588</v>
      </c>
      <c r="C1715" s="274" t="s">
        <v>589</v>
      </c>
      <c r="D1715" s="274" t="s">
        <v>603</v>
      </c>
      <c r="E1715" s="274">
        <v>3</v>
      </c>
      <c r="F1715" s="274">
        <v>1941</v>
      </c>
      <c r="G1715" s="277">
        <v>63641</v>
      </c>
      <c r="H1715" s="277">
        <v>56649.43</v>
      </c>
      <c r="I1715" s="277">
        <f>INDEX(HWI!$F$6:$I$131,MATCH(F1715,HWI!$A$6:$A$131,0),MATCH(D1715,HWI!$F$5:$I$5,0))</f>
        <v>100.35294117647059</v>
      </c>
      <c r="J1715" s="277">
        <f t="shared" si="52"/>
        <v>5684936.9164705882</v>
      </c>
      <c r="L1715" s="277">
        <f t="shared" si="53"/>
        <v>89.328214774604234</v>
      </c>
    </row>
    <row r="1716" spans="1:12" x14ac:dyDescent="0.25">
      <c r="A1716" s="274" t="s">
        <v>606</v>
      </c>
      <c r="B1716" s="274" t="s">
        <v>588</v>
      </c>
      <c r="C1716" s="274" t="s">
        <v>589</v>
      </c>
      <c r="D1716" s="274" t="s">
        <v>603</v>
      </c>
      <c r="E1716" s="274">
        <v>3</v>
      </c>
      <c r="F1716" s="274">
        <v>1942</v>
      </c>
      <c r="G1716" s="277">
        <v>15802</v>
      </c>
      <c r="H1716" s="277">
        <v>25694.940000000002</v>
      </c>
      <c r="I1716" s="277">
        <f>INDEX(HWI!$F$6:$I$131,MATCH(F1716,HWI!$A$6:$A$131,0),MATCH(D1716,HWI!$F$5:$I$5,0))</f>
        <v>94.777777777777771</v>
      </c>
      <c r="J1716" s="277">
        <f t="shared" si="52"/>
        <v>2435309.3133333335</v>
      </c>
      <c r="L1716" s="277">
        <f t="shared" si="53"/>
        <v>154.1139927435346</v>
      </c>
    </row>
    <row r="1717" spans="1:12" x14ac:dyDescent="0.25">
      <c r="A1717" s="274" t="s">
        <v>606</v>
      </c>
      <c r="B1717" s="274" t="s">
        <v>588</v>
      </c>
      <c r="C1717" s="274" t="s">
        <v>589</v>
      </c>
      <c r="D1717" s="274" t="s">
        <v>603</v>
      </c>
      <c r="E1717" s="274">
        <v>3</v>
      </c>
      <c r="F1717" s="274">
        <v>1943</v>
      </c>
      <c r="G1717" s="277">
        <v>4916</v>
      </c>
      <c r="H1717" s="277">
        <v>4707.16</v>
      </c>
      <c r="I1717" s="277">
        <f>INDEX(HWI!$F$6:$I$131,MATCH(F1717,HWI!$A$6:$A$131,0),MATCH(D1717,HWI!$F$5:$I$5,0))</f>
        <v>89.78947368421052</v>
      </c>
      <c r="J1717" s="277">
        <f t="shared" si="52"/>
        <v>422653.41894736839</v>
      </c>
      <c r="L1717" s="277">
        <f t="shared" si="53"/>
        <v>85.975064879448411</v>
      </c>
    </row>
    <row r="1718" spans="1:12" x14ac:dyDescent="0.25">
      <c r="A1718" s="274" t="s">
        <v>606</v>
      </c>
      <c r="B1718" s="274" t="s">
        <v>588</v>
      </c>
      <c r="C1718" s="274" t="s">
        <v>589</v>
      </c>
      <c r="D1718" s="274" t="s">
        <v>603</v>
      </c>
      <c r="E1718" s="274">
        <v>3</v>
      </c>
      <c r="F1718" s="274">
        <v>1944</v>
      </c>
      <c r="G1718" s="277">
        <v>10657</v>
      </c>
      <c r="H1718" s="277">
        <v>21477.57</v>
      </c>
      <c r="I1718" s="277">
        <f>INDEX(HWI!$F$6:$I$131,MATCH(F1718,HWI!$A$6:$A$131,0),MATCH(D1718,HWI!$F$5:$I$5,0))</f>
        <v>89.78947368421052</v>
      </c>
      <c r="J1718" s="277">
        <f t="shared" si="52"/>
        <v>1928459.7063157894</v>
      </c>
      <c r="L1718" s="277">
        <f t="shared" si="53"/>
        <v>180.95708982976348</v>
      </c>
    </row>
    <row r="1719" spans="1:12" x14ac:dyDescent="0.25">
      <c r="A1719" s="274" t="s">
        <v>606</v>
      </c>
      <c r="B1719" s="274" t="s">
        <v>588</v>
      </c>
      <c r="C1719" s="274" t="s">
        <v>589</v>
      </c>
      <c r="D1719" s="274" t="s">
        <v>603</v>
      </c>
      <c r="E1719" s="274">
        <v>3</v>
      </c>
      <c r="F1719" s="274">
        <v>1945</v>
      </c>
      <c r="G1719" s="277">
        <v>10961</v>
      </c>
      <c r="H1719" s="277">
        <v>13015.49</v>
      </c>
      <c r="I1719" s="277">
        <f>INDEX(HWI!$F$6:$I$131,MATCH(F1719,HWI!$A$6:$A$131,0),MATCH(D1719,HWI!$F$5:$I$5,0))</f>
        <v>89.78947368421052</v>
      </c>
      <c r="J1719" s="277">
        <f t="shared" si="52"/>
        <v>1168653.9968421052</v>
      </c>
      <c r="L1719" s="277">
        <f t="shared" si="53"/>
        <v>106.61928627334233</v>
      </c>
    </row>
    <row r="1720" spans="1:12" x14ac:dyDescent="0.25">
      <c r="A1720" s="274" t="s">
        <v>606</v>
      </c>
      <c r="B1720" s="274" t="s">
        <v>588</v>
      </c>
      <c r="C1720" s="274" t="s">
        <v>589</v>
      </c>
      <c r="D1720" s="274" t="s">
        <v>603</v>
      </c>
      <c r="E1720" s="274">
        <v>3</v>
      </c>
      <c r="F1720" s="274">
        <v>1946</v>
      </c>
      <c r="G1720" s="277">
        <v>47777</v>
      </c>
      <c r="H1720" s="277">
        <v>47485.29</v>
      </c>
      <c r="I1720" s="277">
        <f>INDEX(HWI!$F$6:$I$131,MATCH(F1720,HWI!$A$6:$A$131,0),MATCH(D1720,HWI!$F$5:$I$5,0))</f>
        <v>81.238095238095241</v>
      </c>
      <c r="J1720" s="277">
        <f t="shared" si="52"/>
        <v>3857614.5114285718</v>
      </c>
      <c r="L1720" s="277">
        <f t="shared" si="53"/>
        <v>80.742083249860215</v>
      </c>
    </row>
    <row r="1721" spans="1:12" x14ac:dyDescent="0.25">
      <c r="A1721" s="274" t="s">
        <v>606</v>
      </c>
      <c r="B1721" s="274" t="s">
        <v>588</v>
      </c>
      <c r="C1721" s="274" t="s">
        <v>589</v>
      </c>
      <c r="D1721" s="274" t="s">
        <v>603</v>
      </c>
      <c r="E1721" s="274">
        <v>3</v>
      </c>
      <c r="F1721" s="274">
        <v>1947</v>
      </c>
      <c r="G1721" s="277">
        <v>20835.920000000002</v>
      </c>
      <c r="H1721" s="277">
        <v>27624.940000000002</v>
      </c>
      <c r="I1721" s="277">
        <f>INDEX(HWI!$F$6:$I$131,MATCH(F1721,HWI!$A$6:$A$131,0),MATCH(D1721,HWI!$F$5:$I$5,0))</f>
        <v>71.083333333333329</v>
      </c>
      <c r="J1721" s="277">
        <f t="shared" si="52"/>
        <v>1963672.8183333334</v>
      </c>
      <c r="L1721" s="277">
        <f t="shared" si="53"/>
        <v>94.244593871224936</v>
      </c>
    </row>
    <row r="1722" spans="1:12" x14ac:dyDescent="0.25">
      <c r="A1722" s="274" t="s">
        <v>606</v>
      </c>
      <c r="B1722" s="274" t="s">
        <v>588</v>
      </c>
      <c r="C1722" s="274" t="s">
        <v>589</v>
      </c>
      <c r="D1722" s="274" t="s">
        <v>603</v>
      </c>
      <c r="E1722" s="274">
        <v>3</v>
      </c>
      <c r="F1722" s="274">
        <v>1948</v>
      </c>
      <c r="G1722" s="277">
        <v>2288</v>
      </c>
      <c r="H1722" s="277">
        <v>4697.41</v>
      </c>
      <c r="I1722" s="277">
        <f>INDEX(HWI!$F$6:$I$131,MATCH(F1722,HWI!$A$6:$A$131,0),MATCH(D1722,HWI!$F$5:$I$5,0))</f>
        <v>60.928571428571431</v>
      </c>
      <c r="J1722" s="277">
        <f t="shared" si="52"/>
        <v>286206.48071428569</v>
      </c>
      <c r="L1722" s="277">
        <f t="shared" si="53"/>
        <v>125.09024506743256</v>
      </c>
    </row>
    <row r="1723" spans="1:12" x14ac:dyDescent="0.25">
      <c r="A1723" s="274" t="s">
        <v>606</v>
      </c>
      <c r="B1723" s="274" t="s">
        <v>588</v>
      </c>
      <c r="C1723" s="274" t="s">
        <v>589</v>
      </c>
      <c r="D1723" s="274" t="s">
        <v>603</v>
      </c>
      <c r="E1723" s="274">
        <v>3</v>
      </c>
      <c r="F1723" s="274">
        <v>1949</v>
      </c>
      <c r="G1723" s="277">
        <v>27906</v>
      </c>
      <c r="H1723" s="277">
        <v>40256.160000000003</v>
      </c>
      <c r="I1723" s="277">
        <f>INDEX(HWI!$F$6:$I$131,MATCH(F1723,HWI!$A$6:$A$131,0),MATCH(D1723,HWI!$F$5:$I$5,0))</f>
        <v>56.866666666666667</v>
      </c>
      <c r="J1723" s="277">
        <f t="shared" si="52"/>
        <v>2289233.6320000002</v>
      </c>
      <c r="L1723" s="277">
        <f t="shared" si="53"/>
        <v>82.033742994338141</v>
      </c>
    </row>
    <row r="1724" spans="1:12" x14ac:dyDescent="0.25">
      <c r="A1724" s="274" t="s">
        <v>606</v>
      </c>
      <c r="B1724" s="274" t="s">
        <v>588</v>
      </c>
      <c r="C1724" s="274" t="s">
        <v>589</v>
      </c>
      <c r="D1724" s="274" t="s">
        <v>603</v>
      </c>
      <c r="E1724" s="274">
        <v>3</v>
      </c>
      <c r="F1724" s="274">
        <v>1950</v>
      </c>
      <c r="G1724" s="277">
        <v>15234</v>
      </c>
      <c r="H1724" s="277">
        <v>39043.370000000003</v>
      </c>
      <c r="I1724" s="277">
        <f>INDEX(HWI!$F$6:$I$131,MATCH(F1724,HWI!$A$6:$A$131,0),MATCH(D1724,HWI!$F$5:$I$5,0))</f>
        <v>53.3125</v>
      </c>
      <c r="J1724" s="277">
        <f t="shared" si="52"/>
        <v>2081499.6631250002</v>
      </c>
      <c r="L1724" s="277">
        <f t="shared" si="53"/>
        <v>136.63513608540109</v>
      </c>
    </row>
    <row r="1725" spans="1:12" x14ac:dyDescent="0.25">
      <c r="A1725" s="274" t="s">
        <v>606</v>
      </c>
      <c r="B1725" s="274" t="s">
        <v>588</v>
      </c>
      <c r="C1725" s="274" t="s">
        <v>589</v>
      </c>
      <c r="D1725" s="274" t="s">
        <v>603</v>
      </c>
      <c r="E1725" s="274">
        <v>3</v>
      </c>
      <c r="F1725" s="274">
        <v>1951</v>
      </c>
      <c r="G1725" s="277">
        <v>14706.75</v>
      </c>
      <c r="H1725" s="277">
        <v>59314.720000000001</v>
      </c>
      <c r="I1725" s="277">
        <f>INDEX(HWI!$F$6:$I$131,MATCH(F1725,HWI!$A$6:$A$131,0),MATCH(D1725,HWI!$F$5:$I$5,0))</f>
        <v>51.696969696969695</v>
      </c>
      <c r="J1725" s="277">
        <f t="shared" si="52"/>
        <v>3066391.2824242422</v>
      </c>
      <c r="L1725" s="277">
        <f t="shared" si="53"/>
        <v>208.50230556881991</v>
      </c>
    </row>
    <row r="1726" spans="1:12" x14ac:dyDescent="0.25">
      <c r="A1726" s="274" t="s">
        <v>606</v>
      </c>
      <c r="B1726" s="274" t="s">
        <v>588</v>
      </c>
      <c r="C1726" s="274" t="s">
        <v>589</v>
      </c>
      <c r="D1726" s="274" t="s">
        <v>603</v>
      </c>
      <c r="E1726" s="274">
        <v>3</v>
      </c>
      <c r="F1726" s="274">
        <v>1952</v>
      </c>
      <c r="G1726" s="277">
        <v>27652</v>
      </c>
      <c r="H1726" s="277">
        <v>54261.79</v>
      </c>
      <c r="I1726" s="277">
        <f>INDEX(HWI!$F$6:$I$131,MATCH(F1726,HWI!$A$6:$A$131,0),MATCH(D1726,HWI!$F$5:$I$5,0))</f>
        <v>50.176470588235297</v>
      </c>
      <c r="J1726" s="277">
        <f t="shared" si="52"/>
        <v>2722665.1100000003</v>
      </c>
      <c r="L1726" s="277">
        <f t="shared" si="53"/>
        <v>98.461778894835831</v>
      </c>
    </row>
    <row r="1727" spans="1:12" x14ac:dyDescent="0.25">
      <c r="A1727" s="274" t="s">
        <v>606</v>
      </c>
      <c r="B1727" s="274" t="s">
        <v>588</v>
      </c>
      <c r="C1727" s="274" t="s">
        <v>589</v>
      </c>
      <c r="D1727" s="274" t="s">
        <v>603</v>
      </c>
      <c r="E1727" s="274">
        <v>3</v>
      </c>
      <c r="F1727" s="274">
        <v>1953</v>
      </c>
      <c r="G1727" s="277">
        <v>18599</v>
      </c>
      <c r="H1727" s="277">
        <v>56985.279999999999</v>
      </c>
      <c r="I1727" s="277">
        <f>INDEX(HWI!$F$6:$I$131,MATCH(F1727,HWI!$A$6:$A$131,0),MATCH(D1727,HWI!$F$5:$I$5,0))</f>
        <v>46.108108108108105</v>
      </c>
      <c r="J1727" s="277">
        <f t="shared" si="52"/>
        <v>2627483.4508108106</v>
      </c>
      <c r="L1727" s="277">
        <f t="shared" si="53"/>
        <v>141.27014628801606</v>
      </c>
    </row>
    <row r="1728" spans="1:12" x14ac:dyDescent="0.25">
      <c r="A1728" s="274" t="s">
        <v>606</v>
      </c>
      <c r="B1728" s="274" t="s">
        <v>588</v>
      </c>
      <c r="C1728" s="274" t="s">
        <v>589</v>
      </c>
      <c r="D1728" s="274" t="s">
        <v>603</v>
      </c>
      <c r="E1728" s="274">
        <v>3</v>
      </c>
      <c r="F1728" s="274">
        <v>1954</v>
      </c>
      <c r="G1728" s="277">
        <v>25857</v>
      </c>
      <c r="H1728" s="277">
        <v>73160.7</v>
      </c>
      <c r="I1728" s="277">
        <f>INDEX(HWI!$F$6:$I$131,MATCH(F1728,HWI!$A$6:$A$131,0),MATCH(D1728,HWI!$F$5:$I$5,0))</f>
        <v>43.743589743589745</v>
      </c>
      <c r="J1728" s="277">
        <f t="shared" si="52"/>
        <v>3200311.6461538463</v>
      </c>
      <c r="L1728" s="277">
        <f t="shared" si="53"/>
        <v>123.76964250121229</v>
      </c>
    </row>
    <row r="1729" spans="1:12" x14ac:dyDescent="0.25">
      <c r="A1729" s="274" t="s">
        <v>606</v>
      </c>
      <c r="B1729" s="274" t="s">
        <v>588</v>
      </c>
      <c r="C1729" s="274" t="s">
        <v>589</v>
      </c>
      <c r="D1729" s="274" t="s">
        <v>603</v>
      </c>
      <c r="E1729" s="274">
        <v>3</v>
      </c>
      <c r="F1729" s="274">
        <v>1955</v>
      </c>
      <c r="G1729" s="277">
        <v>42966</v>
      </c>
      <c r="H1729" s="277">
        <v>117178.49</v>
      </c>
      <c r="I1729" s="277">
        <f>INDEX(HWI!$F$6:$I$131,MATCH(F1729,HWI!$A$6:$A$131,0),MATCH(D1729,HWI!$F$5:$I$5,0))</f>
        <v>41.609756097560975</v>
      </c>
      <c r="J1729" s="277">
        <f t="shared" si="52"/>
        <v>4875768.3887804877</v>
      </c>
      <c r="L1729" s="277">
        <f t="shared" si="53"/>
        <v>113.47969065727523</v>
      </c>
    </row>
    <row r="1730" spans="1:12" x14ac:dyDescent="0.25">
      <c r="A1730" s="274" t="s">
        <v>606</v>
      </c>
      <c r="B1730" s="274" t="s">
        <v>588</v>
      </c>
      <c r="C1730" s="274" t="s">
        <v>589</v>
      </c>
      <c r="D1730" s="274" t="s">
        <v>603</v>
      </c>
      <c r="E1730" s="274">
        <v>3</v>
      </c>
      <c r="F1730" s="274">
        <v>1956</v>
      </c>
      <c r="G1730" s="277">
        <v>43868</v>
      </c>
      <c r="H1730" s="277">
        <v>140926.15</v>
      </c>
      <c r="I1730" s="277">
        <f>INDEX(HWI!$F$6:$I$131,MATCH(F1730,HWI!$A$6:$A$131,0),MATCH(D1730,HWI!$F$5:$I$5,0))</f>
        <v>39.674418604651166</v>
      </c>
      <c r="J1730" s="277">
        <f t="shared" ref="J1730:J1793" si="54">I1730*H1730</f>
        <v>5591163.0674418602</v>
      </c>
      <c r="L1730" s="277">
        <f t="shared" ref="L1730:L1793" si="55">J1730/G1730</f>
        <v>127.45425064835096</v>
      </c>
    </row>
    <row r="1731" spans="1:12" x14ac:dyDescent="0.25">
      <c r="A1731" s="274" t="s">
        <v>606</v>
      </c>
      <c r="B1731" s="274" t="s">
        <v>588</v>
      </c>
      <c r="C1731" s="274" t="s">
        <v>589</v>
      </c>
      <c r="D1731" s="274" t="s">
        <v>603</v>
      </c>
      <c r="E1731" s="274">
        <v>3</v>
      </c>
      <c r="F1731" s="274">
        <v>1957</v>
      </c>
      <c r="G1731" s="277">
        <v>43682</v>
      </c>
      <c r="H1731" s="277">
        <v>146894.12</v>
      </c>
      <c r="I1731" s="277">
        <f>INDEX(HWI!$F$6:$I$131,MATCH(F1731,HWI!$A$6:$A$131,0),MATCH(D1731,HWI!$F$5:$I$5,0))</f>
        <v>37.086956521739133</v>
      </c>
      <c r="J1731" s="277">
        <f t="shared" si="54"/>
        <v>5447855.8417391302</v>
      </c>
      <c r="L1731" s="277">
        <f t="shared" si="55"/>
        <v>124.71626394714367</v>
      </c>
    </row>
    <row r="1732" spans="1:12" x14ac:dyDescent="0.25">
      <c r="A1732" s="274" t="s">
        <v>606</v>
      </c>
      <c r="B1732" s="274" t="s">
        <v>588</v>
      </c>
      <c r="C1732" s="274" t="s">
        <v>589</v>
      </c>
      <c r="D1732" s="274" t="s">
        <v>603</v>
      </c>
      <c r="E1732" s="274">
        <v>3</v>
      </c>
      <c r="F1732" s="274">
        <v>1958</v>
      </c>
      <c r="G1732" s="277">
        <v>50384</v>
      </c>
      <c r="H1732" s="277">
        <v>184628.05000000002</v>
      </c>
      <c r="I1732" s="277">
        <f>INDEX(HWI!$F$6:$I$131,MATCH(F1732,HWI!$A$6:$A$131,0),MATCH(D1732,HWI!$F$5:$I$5,0))</f>
        <v>34.816326530612244</v>
      </c>
      <c r="J1732" s="277">
        <f t="shared" si="54"/>
        <v>6428070.4755102042</v>
      </c>
      <c r="L1732" s="277">
        <f t="shared" si="55"/>
        <v>127.5815829531241</v>
      </c>
    </row>
    <row r="1733" spans="1:12" x14ac:dyDescent="0.25">
      <c r="A1733" s="274" t="s">
        <v>606</v>
      </c>
      <c r="B1733" s="274" t="s">
        <v>588</v>
      </c>
      <c r="C1733" s="274" t="s">
        <v>589</v>
      </c>
      <c r="D1733" s="274" t="s">
        <v>603</v>
      </c>
      <c r="E1733" s="274">
        <v>3</v>
      </c>
      <c r="F1733" s="274">
        <v>1959</v>
      </c>
      <c r="G1733" s="277">
        <v>41877</v>
      </c>
      <c r="H1733" s="277">
        <v>178442.44</v>
      </c>
      <c r="I1733" s="277">
        <f>INDEX(HWI!$F$6:$I$131,MATCH(F1733,HWI!$A$6:$A$131,0),MATCH(D1733,HWI!$F$5:$I$5,0))</f>
        <v>33.450980392156865</v>
      </c>
      <c r="J1733" s="277">
        <f t="shared" si="54"/>
        <v>5969074.5615686281</v>
      </c>
      <c r="L1733" s="277">
        <f t="shared" si="55"/>
        <v>142.53825635954411</v>
      </c>
    </row>
    <row r="1734" spans="1:12" x14ac:dyDescent="0.25">
      <c r="A1734" s="274" t="s">
        <v>606</v>
      </c>
      <c r="B1734" s="274" t="s">
        <v>588</v>
      </c>
      <c r="C1734" s="274" t="s">
        <v>589</v>
      </c>
      <c r="D1734" s="274" t="s">
        <v>603</v>
      </c>
      <c r="E1734" s="274">
        <v>3</v>
      </c>
      <c r="F1734" s="274">
        <v>1960</v>
      </c>
      <c r="G1734" s="277">
        <v>50740</v>
      </c>
      <c r="H1734" s="277">
        <v>178045.97</v>
      </c>
      <c r="I1734" s="277">
        <f>INDEX(HWI!$F$6:$I$131,MATCH(F1734,HWI!$A$6:$A$131,0),MATCH(D1734,HWI!$F$5:$I$5,0))</f>
        <v>32.188679245283019</v>
      </c>
      <c r="J1734" s="277">
        <f t="shared" si="54"/>
        <v>5731064.6192452833</v>
      </c>
      <c r="L1734" s="277">
        <f t="shared" si="55"/>
        <v>112.949637746261</v>
      </c>
    </row>
    <row r="1735" spans="1:12" x14ac:dyDescent="0.25">
      <c r="A1735" s="274" t="s">
        <v>606</v>
      </c>
      <c r="B1735" s="274" t="s">
        <v>588</v>
      </c>
      <c r="C1735" s="274" t="s">
        <v>589</v>
      </c>
      <c r="D1735" s="274" t="s">
        <v>603</v>
      </c>
      <c r="E1735" s="274">
        <v>3</v>
      </c>
      <c r="F1735" s="274">
        <v>1961</v>
      </c>
      <c r="G1735" s="277">
        <v>41822</v>
      </c>
      <c r="H1735" s="277">
        <v>147661.12</v>
      </c>
      <c r="I1735" s="277">
        <f>INDEX(HWI!$F$6:$I$131,MATCH(F1735,HWI!$A$6:$A$131,0),MATCH(D1735,HWI!$F$5:$I$5,0))</f>
        <v>31.018181818181819</v>
      </c>
      <c r="J1735" s="277">
        <f t="shared" si="54"/>
        <v>4580179.4676363636</v>
      </c>
      <c r="L1735" s="277">
        <f t="shared" si="55"/>
        <v>109.51603145799731</v>
      </c>
    </row>
    <row r="1736" spans="1:12" x14ac:dyDescent="0.25">
      <c r="A1736" s="274" t="s">
        <v>606</v>
      </c>
      <c r="B1736" s="274" t="s">
        <v>588</v>
      </c>
      <c r="C1736" s="274" t="s">
        <v>589</v>
      </c>
      <c r="D1736" s="274" t="s">
        <v>603</v>
      </c>
      <c r="E1736" s="274">
        <v>3</v>
      </c>
      <c r="F1736" s="274">
        <v>1962</v>
      </c>
      <c r="G1736" s="277">
        <v>44222</v>
      </c>
      <c r="H1736" s="277">
        <v>225506.06</v>
      </c>
      <c r="I1736" s="277">
        <f>INDEX(HWI!$F$6:$I$131,MATCH(F1736,HWI!$A$6:$A$131,0),MATCH(D1736,HWI!$F$5:$I$5,0))</f>
        <v>30.464285714285715</v>
      </c>
      <c r="J1736" s="277">
        <f t="shared" si="54"/>
        <v>6869881.0421428569</v>
      </c>
      <c r="L1736" s="277">
        <f t="shared" si="55"/>
        <v>155.34984944468493</v>
      </c>
    </row>
    <row r="1737" spans="1:12" x14ac:dyDescent="0.25">
      <c r="A1737" s="274" t="s">
        <v>606</v>
      </c>
      <c r="B1737" s="274" t="s">
        <v>588</v>
      </c>
      <c r="C1737" s="274" t="s">
        <v>589</v>
      </c>
      <c r="D1737" s="274" t="s">
        <v>603</v>
      </c>
      <c r="E1737" s="274">
        <v>3</v>
      </c>
      <c r="F1737" s="274">
        <v>1963</v>
      </c>
      <c r="G1737" s="277">
        <v>43234</v>
      </c>
      <c r="H1737" s="277">
        <v>212389.56</v>
      </c>
      <c r="I1737" s="277">
        <f>INDEX(HWI!$F$6:$I$131,MATCH(F1737,HWI!$A$6:$A$131,0),MATCH(D1737,HWI!$F$5:$I$5,0))</f>
        <v>29.413793103448278</v>
      </c>
      <c r="J1737" s="277">
        <f t="shared" si="54"/>
        <v>6247182.5751724141</v>
      </c>
      <c r="L1737" s="277">
        <f t="shared" si="55"/>
        <v>144.49698328103841</v>
      </c>
    </row>
    <row r="1738" spans="1:12" x14ac:dyDescent="0.25">
      <c r="A1738" s="274" t="s">
        <v>606</v>
      </c>
      <c r="B1738" s="274" t="s">
        <v>588</v>
      </c>
      <c r="C1738" s="274" t="s">
        <v>589</v>
      </c>
      <c r="D1738" s="274" t="s">
        <v>603</v>
      </c>
      <c r="E1738" s="274">
        <v>3</v>
      </c>
      <c r="F1738" s="274">
        <v>1964</v>
      </c>
      <c r="G1738" s="277">
        <v>51456</v>
      </c>
      <c r="H1738" s="277">
        <v>265945.74</v>
      </c>
      <c r="I1738" s="277">
        <f>INDEX(HWI!$F$6:$I$131,MATCH(F1738,HWI!$A$6:$A$131,0),MATCH(D1738,HWI!$F$5:$I$5,0))</f>
        <v>28.433333333333334</v>
      </c>
      <c r="J1738" s="277">
        <f t="shared" si="54"/>
        <v>7561723.8739999998</v>
      </c>
      <c r="L1738" s="277">
        <f t="shared" si="55"/>
        <v>146.95514369558458</v>
      </c>
    </row>
    <row r="1739" spans="1:12" x14ac:dyDescent="0.25">
      <c r="A1739" s="274" t="s">
        <v>606</v>
      </c>
      <c r="B1739" s="274" t="s">
        <v>588</v>
      </c>
      <c r="C1739" s="274" t="s">
        <v>589</v>
      </c>
      <c r="D1739" s="274" t="s">
        <v>603</v>
      </c>
      <c r="E1739" s="274">
        <v>3</v>
      </c>
      <c r="F1739" s="274">
        <v>1965</v>
      </c>
      <c r="G1739" s="277">
        <v>47482</v>
      </c>
      <c r="H1739" s="277">
        <v>244404.32</v>
      </c>
      <c r="I1739" s="277">
        <f>INDEX(HWI!$F$6:$I$131,MATCH(F1739,HWI!$A$6:$A$131,0),MATCH(D1739,HWI!$F$5:$I$5,0))</f>
        <v>27.516129032258064</v>
      </c>
      <c r="J1739" s="277">
        <f t="shared" si="54"/>
        <v>6725060.8051612908</v>
      </c>
      <c r="L1739" s="277">
        <f t="shared" si="55"/>
        <v>141.63389927048757</v>
      </c>
    </row>
    <row r="1740" spans="1:12" x14ac:dyDescent="0.25">
      <c r="A1740" s="274" t="s">
        <v>606</v>
      </c>
      <c r="B1740" s="274" t="s">
        <v>588</v>
      </c>
      <c r="C1740" s="274" t="s">
        <v>589</v>
      </c>
      <c r="D1740" s="274" t="s">
        <v>603</v>
      </c>
      <c r="E1740" s="274">
        <v>3</v>
      </c>
      <c r="F1740" s="274">
        <v>1966</v>
      </c>
      <c r="G1740" s="277">
        <v>64489</v>
      </c>
      <c r="H1740" s="277">
        <v>333122.28000000003</v>
      </c>
      <c r="I1740" s="277">
        <f>INDEX(HWI!$F$6:$I$131,MATCH(F1740,HWI!$A$6:$A$131,0),MATCH(D1740,HWI!$F$5:$I$5,0))</f>
        <v>26.246153846153845</v>
      </c>
      <c r="J1740" s="277">
        <f t="shared" si="54"/>
        <v>8743178.6104615387</v>
      </c>
      <c r="L1740" s="277">
        <f t="shared" si="55"/>
        <v>135.57627828717361</v>
      </c>
    </row>
    <row r="1741" spans="1:12" x14ac:dyDescent="0.25">
      <c r="A1741" s="274" t="s">
        <v>606</v>
      </c>
      <c r="B1741" s="274" t="s">
        <v>588</v>
      </c>
      <c r="C1741" s="274" t="s">
        <v>589</v>
      </c>
      <c r="D1741" s="274" t="s">
        <v>603</v>
      </c>
      <c r="E1741" s="274">
        <v>3</v>
      </c>
      <c r="F1741" s="274">
        <v>1967</v>
      </c>
      <c r="G1741" s="277">
        <v>53658</v>
      </c>
      <c r="H1741" s="277">
        <v>329474.31</v>
      </c>
      <c r="I1741" s="277">
        <f>INDEX(HWI!$F$6:$I$131,MATCH(F1741,HWI!$A$6:$A$131,0),MATCH(D1741,HWI!$F$5:$I$5,0))</f>
        <v>25.088235294117649</v>
      </c>
      <c r="J1741" s="277">
        <f t="shared" si="54"/>
        <v>8265929.0126470588</v>
      </c>
      <c r="L1741" s="277">
        <f t="shared" si="55"/>
        <v>154.04839935605239</v>
      </c>
    </row>
    <row r="1742" spans="1:12" x14ac:dyDescent="0.25">
      <c r="A1742" s="274" t="s">
        <v>606</v>
      </c>
      <c r="B1742" s="274" t="s">
        <v>588</v>
      </c>
      <c r="C1742" s="274" t="s">
        <v>589</v>
      </c>
      <c r="D1742" s="274" t="s">
        <v>603</v>
      </c>
      <c r="E1742" s="274">
        <v>3</v>
      </c>
      <c r="F1742" s="274">
        <v>1968</v>
      </c>
      <c r="G1742" s="277">
        <v>50324</v>
      </c>
      <c r="H1742" s="277">
        <v>343066.62</v>
      </c>
      <c r="I1742" s="277">
        <f>INDEX(HWI!$F$6:$I$131,MATCH(F1742,HWI!$A$6:$A$131,0),MATCH(D1742,HWI!$F$5:$I$5,0))</f>
        <v>24.028169014084508</v>
      </c>
      <c r="J1742" s="277">
        <f t="shared" si="54"/>
        <v>8243262.7284507044</v>
      </c>
      <c r="L1742" s="277">
        <f t="shared" si="55"/>
        <v>163.80380590673843</v>
      </c>
    </row>
    <row r="1743" spans="1:12" x14ac:dyDescent="0.25">
      <c r="A1743" s="274" t="s">
        <v>606</v>
      </c>
      <c r="B1743" s="274" t="s">
        <v>588</v>
      </c>
      <c r="C1743" s="274" t="s">
        <v>589</v>
      </c>
      <c r="D1743" s="274" t="s">
        <v>603</v>
      </c>
      <c r="E1743" s="274">
        <v>3</v>
      </c>
      <c r="F1743" s="274">
        <v>1969</v>
      </c>
      <c r="G1743" s="277">
        <v>49396</v>
      </c>
      <c r="H1743" s="277">
        <v>315897.92</v>
      </c>
      <c r="I1743" s="277">
        <f>INDEX(HWI!$F$6:$I$131,MATCH(F1743,HWI!$A$6:$A$131,0),MATCH(D1743,HWI!$F$5:$I$5,0))</f>
        <v>22.44736842105263</v>
      </c>
      <c r="J1743" s="277">
        <f t="shared" si="54"/>
        <v>7091076.9936842099</v>
      </c>
      <c r="L1743" s="277">
        <f t="shared" si="55"/>
        <v>143.55569264078488</v>
      </c>
    </row>
    <row r="1744" spans="1:12" x14ac:dyDescent="0.25">
      <c r="A1744" s="274" t="s">
        <v>606</v>
      </c>
      <c r="B1744" s="274" t="s">
        <v>588</v>
      </c>
      <c r="C1744" s="274" t="s">
        <v>589</v>
      </c>
      <c r="D1744" s="274" t="s">
        <v>603</v>
      </c>
      <c r="E1744" s="274">
        <v>3</v>
      </c>
      <c r="F1744" s="274">
        <v>1970</v>
      </c>
      <c r="G1744" s="277">
        <v>36120</v>
      </c>
      <c r="H1744" s="277">
        <v>264803.91000000003</v>
      </c>
      <c r="I1744" s="277">
        <f>INDEX(HWI!$F$6:$I$131,MATCH(F1744,HWI!$A$6:$A$131,0),MATCH(D1744,HWI!$F$5:$I$5,0))</f>
        <v>21.594936708860761</v>
      </c>
      <c r="J1744" s="277">
        <f t="shared" si="54"/>
        <v>5718423.6767088622</v>
      </c>
      <c r="L1744" s="277">
        <f t="shared" si="55"/>
        <v>158.31737753900504</v>
      </c>
    </row>
    <row r="1745" spans="1:12" x14ac:dyDescent="0.25">
      <c r="A1745" s="274" t="s">
        <v>606</v>
      </c>
      <c r="B1745" s="274" t="s">
        <v>588</v>
      </c>
      <c r="C1745" s="274" t="s">
        <v>589</v>
      </c>
      <c r="D1745" s="274" t="s">
        <v>603</v>
      </c>
      <c r="E1745" s="274">
        <v>3</v>
      </c>
      <c r="F1745" s="274">
        <v>1971</v>
      </c>
      <c r="G1745" s="277">
        <v>41496</v>
      </c>
      <c r="H1745" s="277">
        <v>321366.60000000003</v>
      </c>
      <c r="I1745" s="277">
        <f>INDEX(HWI!$F$6:$I$131,MATCH(F1745,HWI!$A$6:$A$131,0),MATCH(D1745,HWI!$F$5:$I$5,0))</f>
        <v>19.386363636363637</v>
      </c>
      <c r="J1745" s="277">
        <f t="shared" si="54"/>
        <v>6230129.7681818185</v>
      </c>
      <c r="L1745" s="277">
        <f t="shared" si="55"/>
        <v>150.13808001209318</v>
      </c>
    </row>
    <row r="1746" spans="1:12" x14ac:dyDescent="0.25">
      <c r="A1746" s="274" t="s">
        <v>606</v>
      </c>
      <c r="B1746" s="274" t="s">
        <v>588</v>
      </c>
      <c r="C1746" s="274" t="s">
        <v>589</v>
      </c>
      <c r="D1746" s="274" t="s">
        <v>603</v>
      </c>
      <c r="E1746" s="274">
        <v>3</v>
      </c>
      <c r="F1746" s="274">
        <v>1972</v>
      </c>
      <c r="G1746" s="277">
        <v>40179</v>
      </c>
      <c r="H1746" s="277">
        <v>351537.09</v>
      </c>
      <c r="I1746" s="277">
        <f>INDEX(HWI!$F$6:$I$131,MATCH(F1746,HWI!$A$6:$A$131,0),MATCH(D1746,HWI!$F$5:$I$5,0))</f>
        <v>17.587628865979383</v>
      </c>
      <c r="J1746" s="277">
        <f t="shared" si="54"/>
        <v>6182703.8715463923</v>
      </c>
      <c r="L1746" s="277">
        <f t="shared" si="55"/>
        <v>153.87898831594595</v>
      </c>
    </row>
    <row r="1747" spans="1:12" x14ac:dyDescent="0.25">
      <c r="A1747" s="274" t="s">
        <v>606</v>
      </c>
      <c r="B1747" s="274" t="s">
        <v>588</v>
      </c>
      <c r="C1747" s="274" t="s">
        <v>589</v>
      </c>
      <c r="D1747" s="274" t="s">
        <v>603</v>
      </c>
      <c r="E1747" s="274">
        <v>3</v>
      </c>
      <c r="F1747" s="274">
        <v>1973</v>
      </c>
      <c r="G1747" s="277">
        <v>18851</v>
      </c>
      <c r="H1747" s="277">
        <v>267617.08</v>
      </c>
      <c r="I1747" s="277">
        <f>INDEX(HWI!$F$6:$I$131,MATCH(F1747,HWI!$A$6:$A$131,0),MATCH(D1747,HWI!$F$5:$I$5,0))</f>
        <v>17.059999999999999</v>
      </c>
      <c r="J1747" s="277">
        <f t="shared" si="54"/>
        <v>4565547.3848000001</v>
      </c>
      <c r="L1747" s="277">
        <f t="shared" si="55"/>
        <v>242.19125695188586</v>
      </c>
    </row>
    <row r="1748" spans="1:12" x14ac:dyDescent="0.25">
      <c r="A1748" s="274" t="s">
        <v>606</v>
      </c>
      <c r="B1748" s="274" t="s">
        <v>588</v>
      </c>
      <c r="C1748" s="274" t="s">
        <v>589</v>
      </c>
      <c r="D1748" s="274" t="s">
        <v>603</v>
      </c>
      <c r="E1748" s="274">
        <v>3</v>
      </c>
      <c r="F1748" s="274">
        <v>1974</v>
      </c>
      <c r="G1748" s="277">
        <v>4806</v>
      </c>
      <c r="H1748" s="277">
        <v>84663.55</v>
      </c>
      <c r="I1748" s="277">
        <f>INDEX(HWI!$F$6:$I$131,MATCH(F1748,HWI!$A$6:$A$131,0),MATCH(D1748,HWI!$F$5:$I$5,0))</f>
        <v>14.964912280701755</v>
      </c>
      <c r="J1748" s="277">
        <f t="shared" si="54"/>
        <v>1266982.5991228072</v>
      </c>
      <c r="L1748" s="277">
        <f t="shared" si="55"/>
        <v>263.62517667973515</v>
      </c>
    </row>
    <row r="1749" spans="1:12" x14ac:dyDescent="0.25">
      <c r="A1749" s="274" t="s">
        <v>606</v>
      </c>
      <c r="B1749" s="274" t="s">
        <v>588</v>
      </c>
      <c r="C1749" s="274" t="s">
        <v>589</v>
      </c>
      <c r="D1749" s="274" t="s">
        <v>603</v>
      </c>
      <c r="E1749" s="274">
        <v>3</v>
      </c>
      <c r="F1749" s="274">
        <v>1975</v>
      </c>
      <c r="G1749" s="277">
        <v>1747</v>
      </c>
      <c r="H1749" s="277">
        <v>26374.03</v>
      </c>
      <c r="I1749" s="277">
        <f>INDEX(HWI!$F$6:$I$131,MATCH(F1749,HWI!$A$6:$A$131,0),MATCH(D1749,HWI!$F$5:$I$5,0))</f>
        <v>13.53968253968254</v>
      </c>
      <c r="J1749" s="277">
        <f t="shared" si="54"/>
        <v>357095.99349206348</v>
      </c>
      <c r="L1749" s="277">
        <f t="shared" si="55"/>
        <v>204.40526244537119</v>
      </c>
    </row>
    <row r="1750" spans="1:12" x14ac:dyDescent="0.25">
      <c r="A1750" s="274" t="s">
        <v>606</v>
      </c>
      <c r="B1750" s="274" t="s">
        <v>588</v>
      </c>
      <c r="C1750" s="274" t="s">
        <v>589</v>
      </c>
      <c r="D1750" s="274" t="s">
        <v>603</v>
      </c>
      <c r="E1750" s="274">
        <v>3</v>
      </c>
      <c r="F1750" s="274">
        <v>1976</v>
      </c>
      <c r="G1750" s="277">
        <v>2217</v>
      </c>
      <c r="H1750" s="277">
        <v>26200.71</v>
      </c>
      <c r="I1750" s="277">
        <f>INDEX(HWI!$F$6:$I$131,MATCH(F1750,HWI!$A$6:$A$131,0),MATCH(D1750,HWI!$F$5:$I$5,0))</f>
        <v>12.544117647058824</v>
      </c>
      <c r="J1750" s="277">
        <f t="shared" si="54"/>
        <v>328664.78867647058</v>
      </c>
      <c r="L1750" s="277">
        <f t="shared" si="55"/>
        <v>148.24753661545807</v>
      </c>
    </row>
    <row r="1751" spans="1:12" x14ac:dyDescent="0.25">
      <c r="A1751" s="274" t="s">
        <v>606</v>
      </c>
      <c r="B1751" s="274" t="s">
        <v>588</v>
      </c>
      <c r="C1751" s="274" t="s">
        <v>589</v>
      </c>
      <c r="D1751" s="274" t="s">
        <v>603</v>
      </c>
      <c r="E1751" s="274">
        <v>3</v>
      </c>
      <c r="F1751" s="274">
        <v>1977</v>
      </c>
      <c r="G1751" s="277">
        <v>1959</v>
      </c>
      <c r="H1751" s="277">
        <v>50420.3</v>
      </c>
      <c r="I1751" s="277">
        <f>INDEX(HWI!$F$6:$I$131,MATCH(F1751,HWI!$A$6:$A$131,0),MATCH(D1751,HWI!$F$5:$I$5,0))</f>
        <v>11.605442176870747</v>
      </c>
      <c r="J1751" s="277">
        <f t="shared" si="54"/>
        <v>585149.87619047624</v>
      </c>
      <c r="L1751" s="277">
        <f t="shared" si="55"/>
        <v>298.69825226670559</v>
      </c>
    </row>
    <row r="1752" spans="1:12" x14ac:dyDescent="0.25">
      <c r="A1752" s="274" t="s">
        <v>606</v>
      </c>
      <c r="B1752" s="274" t="s">
        <v>588</v>
      </c>
      <c r="C1752" s="274" t="s">
        <v>589</v>
      </c>
      <c r="D1752" s="274" t="s">
        <v>603</v>
      </c>
      <c r="E1752" s="274">
        <v>3</v>
      </c>
      <c r="F1752" s="274">
        <v>1978</v>
      </c>
      <c r="G1752" s="277">
        <v>1800</v>
      </c>
      <c r="H1752" s="277">
        <v>18292.04</v>
      </c>
      <c r="I1752" s="277">
        <f>INDEX(HWI!$F$6:$I$131,MATCH(F1752,HWI!$A$6:$A$131,0),MATCH(D1752,HWI!$F$5:$I$5,0))</f>
        <v>10.6625</v>
      </c>
      <c r="J1752" s="277">
        <f t="shared" si="54"/>
        <v>195038.87650000001</v>
      </c>
      <c r="L1752" s="277">
        <f t="shared" si="55"/>
        <v>108.3549313888889</v>
      </c>
    </row>
    <row r="1753" spans="1:12" x14ac:dyDescent="0.25">
      <c r="A1753" s="274" t="s">
        <v>606</v>
      </c>
      <c r="B1753" s="274" t="s">
        <v>588</v>
      </c>
      <c r="C1753" s="274" t="s">
        <v>589</v>
      </c>
      <c r="D1753" s="274" t="s">
        <v>603</v>
      </c>
      <c r="E1753" s="274">
        <v>3</v>
      </c>
      <c r="F1753" s="274">
        <v>1979</v>
      </c>
      <c r="G1753" s="277">
        <v>543</v>
      </c>
      <c r="H1753" s="277">
        <v>15192.24</v>
      </c>
      <c r="I1753" s="277">
        <f>INDEX(HWI!$F$6:$I$131,MATCH(F1753,HWI!$A$6:$A$131,0),MATCH(D1753,HWI!$F$5:$I$5,0))</f>
        <v>9.8612716763005785</v>
      </c>
      <c r="J1753" s="277">
        <f t="shared" si="54"/>
        <v>149814.80601156069</v>
      </c>
      <c r="L1753" s="277">
        <f t="shared" si="55"/>
        <v>275.90203685370295</v>
      </c>
    </row>
    <row r="1754" spans="1:12" x14ac:dyDescent="0.25">
      <c r="A1754" s="274" t="s">
        <v>606</v>
      </c>
      <c r="B1754" s="274" t="s">
        <v>588</v>
      </c>
      <c r="C1754" s="274" t="s">
        <v>589</v>
      </c>
      <c r="D1754" s="274" t="s">
        <v>603</v>
      </c>
      <c r="E1754" s="274">
        <v>3</v>
      </c>
      <c r="F1754" s="274">
        <v>1980</v>
      </c>
      <c r="G1754" s="277">
        <v>1315</v>
      </c>
      <c r="H1754" s="277">
        <v>2787.53</v>
      </c>
      <c r="I1754" s="277">
        <f>INDEX(HWI!$F$6:$I$131,MATCH(F1754,HWI!$A$6:$A$131,0),MATCH(D1754,HWI!$F$5:$I$5,0))</f>
        <v>9.172043010752688</v>
      </c>
      <c r="J1754" s="277">
        <f t="shared" si="54"/>
        <v>25567.345053763442</v>
      </c>
      <c r="L1754" s="277">
        <f t="shared" si="55"/>
        <v>19.442847949629993</v>
      </c>
    </row>
    <row r="1755" spans="1:12" x14ac:dyDescent="0.25">
      <c r="A1755" s="274" t="s">
        <v>606</v>
      </c>
      <c r="B1755" s="274" t="s">
        <v>588</v>
      </c>
      <c r="C1755" s="274" t="s">
        <v>589</v>
      </c>
      <c r="D1755" s="274" t="s">
        <v>603</v>
      </c>
      <c r="E1755" s="274">
        <v>3</v>
      </c>
      <c r="F1755" s="274">
        <v>1981</v>
      </c>
      <c r="G1755" s="277">
        <v>120</v>
      </c>
      <c r="H1755" s="277">
        <v>9617.25</v>
      </c>
      <c r="I1755" s="277">
        <f>INDEX(HWI!$F$6:$I$131,MATCH(F1755,HWI!$A$6:$A$131,0),MATCH(D1755,HWI!$F$5:$I$5,0))</f>
        <v>8.3219512195121954</v>
      </c>
      <c r="J1755" s="277">
        <f t="shared" si="54"/>
        <v>80034.285365853662</v>
      </c>
      <c r="L1755" s="277">
        <f t="shared" si="55"/>
        <v>666.95237804878047</v>
      </c>
    </row>
    <row r="1756" spans="1:12" x14ac:dyDescent="0.25">
      <c r="A1756" s="274" t="s">
        <v>606</v>
      </c>
      <c r="B1756" s="274" t="s">
        <v>588</v>
      </c>
      <c r="C1756" s="274" t="s">
        <v>589</v>
      </c>
      <c r="D1756" s="274" t="s">
        <v>603</v>
      </c>
      <c r="E1756" s="274">
        <v>3</v>
      </c>
      <c r="F1756" s="274">
        <v>1982</v>
      </c>
      <c r="G1756" s="277">
        <v>525</v>
      </c>
      <c r="H1756" s="277">
        <v>25611.54</v>
      </c>
      <c r="I1756" s="277">
        <f>INDEX(HWI!$F$6:$I$131,MATCH(F1756,HWI!$A$6:$A$131,0),MATCH(D1756,HWI!$F$5:$I$5,0))</f>
        <v>7.6502242152466371</v>
      </c>
      <c r="J1756" s="277">
        <f t="shared" si="54"/>
        <v>195934.02349775785</v>
      </c>
      <c r="L1756" s="277">
        <f t="shared" si="55"/>
        <v>373.20766380525305</v>
      </c>
    </row>
    <row r="1757" spans="1:12" x14ac:dyDescent="0.25">
      <c r="A1757" s="274" t="s">
        <v>606</v>
      </c>
      <c r="B1757" s="274" t="s">
        <v>588</v>
      </c>
      <c r="C1757" s="274" t="s">
        <v>589</v>
      </c>
      <c r="D1757" s="274" t="s">
        <v>603</v>
      </c>
      <c r="E1757" s="274">
        <v>3</v>
      </c>
      <c r="F1757" s="274">
        <v>1984</v>
      </c>
      <c r="G1757" s="277">
        <v>27</v>
      </c>
      <c r="H1757" s="277">
        <v>816.88</v>
      </c>
      <c r="I1757" s="277">
        <f>INDEX(HWI!$F$6:$I$131,MATCH(F1757,HWI!$A$6:$A$131,0),MATCH(D1757,HWI!$F$5:$I$5,0))</f>
        <v>7.0205761316872426</v>
      </c>
      <c r="J1757" s="277">
        <f t="shared" si="54"/>
        <v>5734.968230452675</v>
      </c>
      <c r="L1757" s="277">
        <f t="shared" si="55"/>
        <v>212.40623075750648</v>
      </c>
    </row>
    <row r="1758" spans="1:12" x14ac:dyDescent="0.25">
      <c r="A1758" s="274" t="s">
        <v>606</v>
      </c>
      <c r="B1758" s="274" t="s">
        <v>588</v>
      </c>
      <c r="C1758" s="274" t="s">
        <v>589</v>
      </c>
      <c r="D1758" s="274" t="s">
        <v>603</v>
      </c>
      <c r="E1758" s="274">
        <v>3</v>
      </c>
      <c r="F1758" s="274">
        <v>1985</v>
      </c>
      <c r="G1758" s="277">
        <v>60</v>
      </c>
      <c r="H1758" s="277">
        <v>2570.34</v>
      </c>
      <c r="I1758" s="277">
        <f>INDEX(HWI!$F$6:$I$131,MATCH(F1758,HWI!$A$6:$A$131,0),MATCH(D1758,HWI!$F$5:$I$5,0))</f>
        <v>6.9918032786885247</v>
      </c>
      <c r="J1758" s="277">
        <f t="shared" si="54"/>
        <v>17971.311639344265</v>
      </c>
      <c r="L1758" s="277">
        <f t="shared" si="55"/>
        <v>299.52186065573773</v>
      </c>
    </row>
    <row r="1759" spans="1:12" x14ac:dyDescent="0.25">
      <c r="A1759" s="274" t="s">
        <v>606</v>
      </c>
      <c r="B1759" s="274" t="s">
        <v>588</v>
      </c>
      <c r="C1759" s="274" t="s">
        <v>589</v>
      </c>
      <c r="D1759" s="274" t="s">
        <v>603</v>
      </c>
      <c r="E1759" s="274">
        <v>3</v>
      </c>
      <c r="F1759" s="274">
        <v>1986</v>
      </c>
      <c r="G1759" s="277">
        <v>136</v>
      </c>
      <c r="H1759" s="277">
        <v>4170.6000000000004</v>
      </c>
      <c r="I1759" s="277">
        <f>INDEX(HWI!$F$6:$I$131,MATCH(F1759,HWI!$A$6:$A$131,0),MATCH(D1759,HWI!$F$5:$I$5,0))</f>
        <v>7.1680672268907566</v>
      </c>
      <c r="J1759" s="277">
        <f t="shared" si="54"/>
        <v>29895.141176470592</v>
      </c>
      <c r="L1759" s="277">
        <f t="shared" si="55"/>
        <v>219.81721453287199</v>
      </c>
    </row>
    <row r="1760" spans="1:12" x14ac:dyDescent="0.25">
      <c r="A1760" s="274" t="s">
        <v>606</v>
      </c>
      <c r="B1760" s="274" t="s">
        <v>588</v>
      </c>
      <c r="C1760" s="274" t="s">
        <v>589</v>
      </c>
      <c r="D1760" s="274" t="s">
        <v>603</v>
      </c>
      <c r="E1760" s="274">
        <v>3</v>
      </c>
      <c r="F1760" s="274">
        <v>1987</v>
      </c>
      <c r="G1760" s="277">
        <v>340</v>
      </c>
      <c r="H1760" s="277">
        <v>19409.98</v>
      </c>
      <c r="I1760" s="277">
        <f>INDEX(HWI!$F$6:$I$131,MATCH(F1760,HWI!$A$6:$A$131,0),MATCH(D1760,HWI!$F$5:$I$5,0))</f>
        <v>6.963265306122449</v>
      </c>
      <c r="J1760" s="277">
        <f t="shared" si="54"/>
        <v>135156.8403265306</v>
      </c>
      <c r="L1760" s="277">
        <f t="shared" si="55"/>
        <v>397.52011860744295</v>
      </c>
    </row>
    <row r="1761" spans="1:12" x14ac:dyDescent="0.25">
      <c r="A1761" s="274" t="s">
        <v>606</v>
      </c>
      <c r="B1761" s="274" t="s">
        <v>588</v>
      </c>
      <c r="C1761" s="274" t="s">
        <v>589</v>
      </c>
      <c r="D1761" s="274" t="s">
        <v>603</v>
      </c>
      <c r="E1761" s="274">
        <v>3</v>
      </c>
      <c r="F1761" s="274">
        <v>1988</v>
      </c>
      <c r="G1761" s="277">
        <v>131</v>
      </c>
      <c r="H1761" s="277">
        <v>9030.4600000000009</v>
      </c>
      <c r="I1761" s="277">
        <f>INDEX(HWI!$F$6:$I$131,MATCH(F1761,HWI!$A$6:$A$131,0),MATCH(D1761,HWI!$F$5:$I$5,0))</f>
        <v>6.4316682375117811</v>
      </c>
      <c r="J1761" s="277">
        <f t="shared" si="54"/>
        <v>58080.922752120641</v>
      </c>
      <c r="L1761" s="277">
        <f t="shared" si="55"/>
        <v>443.36582253527206</v>
      </c>
    </row>
    <row r="1762" spans="1:12" x14ac:dyDescent="0.25">
      <c r="A1762" s="274" t="s">
        <v>606</v>
      </c>
      <c r="B1762" s="274" t="s">
        <v>588</v>
      </c>
      <c r="C1762" s="274" t="s">
        <v>589</v>
      </c>
      <c r="D1762" s="274" t="s">
        <v>603</v>
      </c>
      <c r="E1762" s="274">
        <v>3</v>
      </c>
      <c r="F1762" s="274">
        <v>1989</v>
      </c>
      <c r="G1762" s="277">
        <v>118</v>
      </c>
      <c r="H1762" s="277">
        <v>5370.46</v>
      </c>
      <c r="I1762" s="277">
        <f>INDEX(HWI!$F$6:$I$131,MATCH(F1762,HWI!$A$6:$A$131,0),MATCH(D1762,HWI!$F$5:$I$5,0))</f>
        <v>6.0335985853227232</v>
      </c>
      <c r="J1762" s="277">
        <f t="shared" si="54"/>
        <v>32403.199858532273</v>
      </c>
      <c r="L1762" s="277">
        <f t="shared" si="55"/>
        <v>274.60338863162946</v>
      </c>
    </row>
    <row r="1763" spans="1:12" x14ac:dyDescent="0.25">
      <c r="A1763" s="274" t="s">
        <v>606</v>
      </c>
      <c r="B1763" s="274" t="s">
        <v>588</v>
      </c>
      <c r="C1763" s="274" t="s">
        <v>589</v>
      </c>
      <c r="D1763" s="274" t="s">
        <v>603</v>
      </c>
      <c r="E1763" s="274">
        <v>3</v>
      </c>
      <c r="F1763" s="274">
        <v>1990</v>
      </c>
      <c r="G1763" s="277">
        <v>177</v>
      </c>
      <c r="H1763" s="277">
        <v>9401.23</v>
      </c>
      <c r="I1763" s="277">
        <f>INDEX(HWI!$F$6:$I$131,MATCH(F1763,HWI!$A$6:$A$131,0),MATCH(D1763,HWI!$F$5:$I$5,0))</f>
        <v>5.8827586206896552</v>
      </c>
      <c r="J1763" s="277">
        <f t="shared" si="54"/>
        <v>55305.166827586203</v>
      </c>
      <c r="L1763" s="277">
        <f t="shared" si="55"/>
        <v>312.4585696473797</v>
      </c>
    </row>
    <row r="1764" spans="1:12" x14ac:dyDescent="0.25">
      <c r="A1764" s="274" t="s">
        <v>606</v>
      </c>
      <c r="B1764" s="274" t="s">
        <v>588</v>
      </c>
      <c r="C1764" s="274" t="s">
        <v>589</v>
      </c>
      <c r="D1764" s="274" t="s">
        <v>603</v>
      </c>
      <c r="E1764" s="274">
        <v>3</v>
      </c>
      <c r="F1764" s="274">
        <v>1991</v>
      </c>
      <c r="G1764" s="277">
        <v>27</v>
      </c>
      <c r="H1764" s="277">
        <v>1672.04</v>
      </c>
      <c r="I1764" s="277">
        <f>INDEX(HWI!$F$6:$I$131,MATCH(F1764,HWI!$A$6:$A$131,0),MATCH(D1764,HWI!$F$5:$I$5,0))</f>
        <v>5.7009189640768589</v>
      </c>
      <c r="J1764" s="277">
        <f t="shared" si="54"/>
        <v>9532.1645446950715</v>
      </c>
      <c r="L1764" s="277">
        <f t="shared" si="55"/>
        <v>353.04313128500263</v>
      </c>
    </row>
    <row r="1765" spans="1:12" x14ac:dyDescent="0.25">
      <c r="A1765" s="274" t="s">
        <v>606</v>
      </c>
      <c r="B1765" s="274" t="s">
        <v>588</v>
      </c>
      <c r="C1765" s="274" t="s">
        <v>589</v>
      </c>
      <c r="D1765" s="274" t="s">
        <v>603</v>
      </c>
      <c r="E1765" s="274">
        <v>3</v>
      </c>
      <c r="F1765" s="274">
        <v>1992</v>
      </c>
      <c r="G1765" s="277">
        <v>267</v>
      </c>
      <c r="H1765" s="277">
        <v>12200.27</v>
      </c>
      <c r="I1765" s="277">
        <f>INDEX(HWI!$F$6:$I$131,MATCH(F1765,HWI!$A$6:$A$131,0),MATCH(D1765,HWI!$F$5:$I$5,0))</f>
        <v>5.5479674796747966</v>
      </c>
      <c r="J1765" s="277">
        <f t="shared" si="54"/>
        <v>67686.701203252029</v>
      </c>
      <c r="L1765" s="277">
        <f t="shared" si="55"/>
        <v>253.50824420693644</v>
      </c>
    </row>
    <row r="1766" spans="1:12" x14ac:dyDescent="0.25">
      <c r="A1766" s="274" t="s">
        <v>606</v>
      </c>
      <c r="B1766" s="274" t="s">
        <v>588</v>
      </c>
      <c r="C1766" s="274" t="s">
        <v>589</v>
      </c>
      <c r="D1766" s="274" t="s">
        <v>603</v>
      </c>
      <c r="E1766" s="274">
        <v>3</v>
      </c>
      <c r="F1766" s="274">
        <v>1993</v>
      </c>
      <c r="G1766" s="277">
        <v>16</v>
      </c>
      <c r="H1766" s="277">
        <v>11770.78</v>
      </c>
      <c r="I1766" s="277">
        <f>INDEX(HWI!$F$6:$I$131,MATCH(F1766,HWI!$A$6:$A$131,0),MATCH(D1766,HWI!$F$5:$I$5,0))</f>
        <v>5.3774625689519304</v>
      </c>
      <c r="J1766" s="277">
        <f t="shared" si="54"/>
        <v>63296.92885736801</v>
      </c>
      <c r="L1766" s="277">
        <f t="shared" si="55"/>
        <v>3956.0580535855006</v>
      </c>
    </row>
    <row r="1767" spans="1:12" x14ac:dyDescent="0.25">
      <c r="A1767" s="274" t="s">
        <v>606</v>
      </c>
      <c r="B1767" s="274" t="s">
        <v>588</v>
      </c>
      <c r="C1767" s="274" t="s">
        <v>589</v>
      </c>
      <c r="D1767" s="274" t="s">
        <v>603</v>
      </c>
      <c r="E1767" s="274">
        <v>3</v>
      </c>
      <c r="F1767" s="274">
        <v>1994</v>
      </c>
      <c r="G1767" s="277">
        <v>16</v>
      </c>
      <c r="H1767" s="277">
        <v>2801.77</v>
      </c>
      <c r="I1767" s="277">
        <f>INDEX(HWI!$F$6:$I$131,MATCH(F1767,HWI!$A$6:$A$131,0),MATCH(D1767,HWI!$F$5:$I$5,0))</f>
        <v>5.0623145400593472</v>
      </c>
      <c r="J1767" s="277">
        <f t="shared" si="54"/>
        <v>14183.441008902077</v>
      </c>
      <c r="L1767" s="277">
        <f t="shared" si="55"/>
        <v>886.46506305637979</v>
      </c>
    </row>
    <row r="1768" spans="1:12" x14ac:dyDescent="0.25">
      <c r="A1768" s="274" t="s">
        <v>606</v>
      </c>
      <c r="B1768" s="274" t="s">
        <v>588</v>
      </c>
      <c r="C1768" s="274" t="s">
        <v>589</v>
      </c>
      <c r="D1768" s="274" t="s">
        <v>603</v>
      </c>
      <c r="E1768" s="274">
        <v>3</v>
      </c>
      <c r="F1768" s="274">
        <v>1995</v>
      </c>
      <c r="G1768" s="277">
        <v>47</v>
      </c>
      <c r="H1768" s="277">
        <v>2107.23</v>
      </c>
      <c r="I1768" s="277">
        <f>INDEX(HWI!$F$6:$I$131,MATCH(F1768,HWI!$A$6:$A$131,0),MATCH(D1768,HWI!$F$5:$I$5,0))</f>
        <v>4.9342010122921183</v>
      </c>
      <c r="J1768" s="277">
        <f t="shared" si="54"/>
        <v>10397.49639913232</v>
      </c>
      <c r="L1768" s="277">
        <f t="shared" si="55"/>
        <v>221.2233276411132</v>
      </c>
    </row>
    <row r="1769" spans="1:12" x14ac:dyDescent="0.25">
      <c r="A1769" s="274" t="s">
        <v>606</v>
      </c>
      <c r="B1769" s="274" t="s">
        <v>588</v>
      </c>
      <c r="C1769" s="274" t="s">
        <v>589</v>
      </c>
      <c r="D1769" s="274" t="s">
        <v>603</v>
      </c>
      <c r="E1769" s="274">
        <v>3</v>
      </c>
      <c r="F1769" s="274">
        <v>1996</v>
      </c>
      <c r="G1769" s="277">
        <v>174</v>
      </c>
      <c r="H1769" s="277">
        <v>6827.8</v>
      </c>
      <c r="I1769" s="277">
        <f>INDEX(HWI!$F$6:$I$131,MATCH(F1769,HWI!$A$6:$A$131,0),MATCH(D1769,HWI!$F$5:$I$5,0))</f>
        <v>4.8847530422333572</v>
      </c>
      <c r="J1769" s="277">
        <f t="shared" si="54"/>
        <v>33352.116821760916</v>
      </c>
      <c r="L1769" s="277">
        <f t="shared" si="55"/>
        <v>191.67883230897078</v>
      </c>
    </row>
    <row r="1770" spans="1:12" x14ac:dyDescent="0.25">
      <c r="A1770" s="274" t="s">
        <v>606</v>
      </c>
      <c r="B1770" s="274" t="s">
        <v>588</v>
      </c>
      <c r="C1770" s="274" t="s">
        <v>589</v>
      </c>
      <c r="D1770" s="274" t="s">
        <v>603</v>
      </c>
      <c r="E1770" s="274">
        <v>3</v>
      </c>
      <c r="F1770" s="274">
        <v>1997</v>
      </c>
      <c r="G1770" s="277">
        <v>76</v>
      </c>
      <c r="H1770" s="277">
        <v>7871.52</v>
      </c>
      <c r="I1770" s="277">
        <f>INDEX(HWI!$F$6:$I$131,MATCH(F1770,HWI!$A$6:$A$131,0),MATCH(D1770,HWI!$F$5:$I$5,0))</f>
        <v>4.7454798331015295</v>
      </c>
      <c r="J1770" s="277">
        <f t="shared" si="54"/>
        <v>37354.139415855352</v>
      </c>
      <c r="L1770" s="277">
        <f t="shared" si="55"/>
        <v>491.50183441914936</v>
      </c>
    </row>
    <row r="1771" spans="1:12" x14ac:dyDescent="0.25">
      <c r="A1771" s="274" t="s">
        <v>606</v>
      </c>
      <c r="B1771" s="274" t="s">
        <v>588</v>
      </c>
      <c r="C1771" s="274" t="s">
        <v>589</v>
      </c>
      <c r="D1771" s="274" t="s">
        <v>603</v>
      </c>
      <c r="E1771" s="274">
        <v>3</v>
      </c>
      <c r="F1771" s="274">
        <v>1998</v>
      </c>
      <c r="G1771" s="277">
        <v>2</v>
      </c>
      <c r="H1771" s="277">
        <v>58.44</v>
      </c>
      <c r="I1771" s="277">
        <f>INDEX(HWI!$F$6:$I$131,MATCH(F1771,HWI!$A$6:$A$131,0),MATCH(D1771,HWI!$F$5:$I$5,0))</f>
        <v>4.6580204778156995</v>
      </c>
      <c r="J1771" s="277">
        <f t="shared" si="54"/>
        <v>272.21471672354949</v>
      </c>
      <c r="L1771" s="277">
        <f t="shared" si="55"/>
        <v>136.10735836177474</v>
      </c>
    </row>
    <row r="1772" spans="1:12" x14ac:dyDescent="0.25">
      <c r="A1772" s="274" t="s">
        <v>606</v>
      </c>
      <c r="B1772" s="274" t="s">
        <v>588</v>
      </c>
      <c r="C1772" s="274" t="s">
        <v>589</v>
      </c>
      <c r="D1772" s="274" t="s">
        <v>603</v>
      </c>
      <c r="E1772" s="274">
        <v>3</v>
      </c>
      <c r="F1772" s="274">
        <v>1999</v>
      </c>
      <c r="G1772" s="277">
        <v>51</v>
      </c>
      <c r="H1772" s="277">
        <v>1279</v>
      </c>
      <c r="I1772" s="277">
        <f>INDEX(HWI!$F$6:$I$131,MATCH(F1772,HWI!$A$6:$A$131,0),MATCH(D1772,HWI!$F$5:$I$5,0))</f>
        <v>4.5251989389920428</v>
      </c>
      <c r="J1772" s="277">
        <f t="shared" si="54"/>
        <v>5787.7294429708227</v>
      </c>
      <c r="L1772" s="277">
        <f t="shared" si="55"/>
        <v>113.48489103864358</v>
      </c>
    </row>
    <row r="1773" spans="1:12" x14ac:dyDescent="0.25">
      <c r="A1773" s="274" t="s">
        <v>606</v>
      </c>
      <c r="B1773" s="274" t="s">
        <v>588</v>
      </c>
      <c r="C1773" s="274" t="s">
        <v>589</v>
      </c>
      <c r="D1773" s="274" t="s">
        <v>603</v>
      </c>
      <c r="E1773" s="274">
        <v>3</v>
      </c>
      <c r="F1773" s="274">
        <v>2000</v>
      </c>
      <c r="G1773" s="277">
        <v>5</v>
      </c>
      <c r="H1773" s="277">
        <v>167.47</v>
      </c>
      <c r="I1773" s="277">
        <f>INDEX(HWI!$F$6:$I$131,MATCH(F1773,HWI!$A$6:$A$131,0),MATCH(D1773,HWI!$F$5:$I$5,0))</f>
        <v>4.308080808080808</v>
      </c>
      <c r="J1773" s="277">
        <f t="shared" si="54"/>
        <v>721.47429292929291</v>
      </c>
      <c r="L1773" s="277">
        <f t="shared" si="55"/>
        <v>144.29485858585858</v>
      </c>
    </row>
    <row r="1774" spans="1:12" x14ac:dyDescent="0.25">
      <c r="A1774" s="274" t="s">
        <v>606</v>
      </c>
      <c r="B1774" s="274" t="s">
        <v>588</v>
      </c>
      <c r="C1774" s="274" t="s">
        <v>589</v>
      </c>
      <c r="D1774" s="274" t="s">
        <v>603</v>
      </c>
      <c r="E1774" s="274">
        <v>3</v>
      </c>
      <c r="F1774" s="274">
        <v>2001</v>
      </c>
      <c r="G1774" s="277">
        <v>30</v>
      </c>
      <c r="H1774" s="277">
        <v>3982.4700000000003</v>
      </c>
      <c r="I1774" s="277">
        <f>INDEX(HWI!$F$6:$I$131,MATCH(F1774,HWI!$A$6:$A$131,0),MATCH(D1774,HWI!$F$5:$I$5,0))</f>
        <v>4.217552533992583</v>
      </c>
      <c r="J1774" s="277">
        <f t="shared" si="54"/>
        <v>16796.276440049442</v>
      </c>
      <c r="L1774" s="277">
        <f t="shared" si="55"/>
        <v>559.87588133498139</v>
      </c>
    </row>
    <row r="1775" spans="1:12" x14ac:dyDescent="0.25">
      <c r="A1775" s="274" t="s">
        <v>606</v>
      </c>
      <c r="B1775" s="274" t="s">
        <v>588</v>
      </c>
      <c r="C1775" s="274" t="s">
        <v>589</v>
      </c>
      <c r="D1775" s="274" t="s">
        <v>603</v>
      </c>
      <c r="E1775" s="274">
        <v>3</v>
      </c>
      <c r="F1775" s="274">
        <v>2002</v>
      </c>
      <c r="G1775" s="277">
        <v>24</v>
      </c>
      <c r="H1775" s="277">
        <v>2332.96</v>
      </c>
      <c r="I1775" s="277">
        <f>INDEX(HWI!$F$6:$I$131,MATCH(F1775,HWI!$A$6:$A$131,0),MATCH(D1775,HWI!$F$5:$I$5,0))</f>
        <v>4.1508515815085154</v>
      </c>
      <c r="J1775" s="277">
        <f t="shared" si="54"/>
        <v>9683.7707055961055</v>
      </c>
      <c r="L1775" s="277">
        <f t="shared" si="55"/>
        <v>403.49044606650438</v>
      </c>
    </row>
    <row r="1776" spans="1:12" x14ac:dyDescent="0.25">
      <c r="A1776" s="274" t="s">
        <v>606</v>
      </c>
      <c r="B1776" s="274" t="s">
        <v>588</v>
      </c>
      <c r="C1776" s="274" t="s">
        <v>589</v>
      </c>
      <c r="D1776" s="274" t="s">
        <v>603</v>
      </c>
      <c r="E1776" s="274">
        <v>3</v>
      </c>
      <c r="F1776" s="274">
        <v>2003</v>
      </c>
      <c r="G1776" s="277">
        <v>3321</v>
      </c>
      <c r="H1776" s="277">
        <v>158206.63</v>
      </c>
      <c r="I1776" s="277">
        <f>INDEX(HWI!$F$6:$I$131,MATCH(F1776,HWI!$A$6:$A$131,0),MATCH(D1776,HWI!$F$5:$I$5,0))</f>
        <v>4.0023460410557181</v>
      </c>
      <c r="J1776" s="277">
        <f t="shared" si="54"/>
        <v>633197.67924926686</v>
      </c>
      <c r="L1776" s="277">
        <f t="shared" si="55"/>
        <v>190.66476339935767</v>
      </c>
    </row>
    <row r="1777" spans="1:12" x14ac:dyDescent="0.25">
      <c r="A1777" s="274" t="s">
        <v>606</v>
      </c>
      <c r="B1777" s="274" t="s">
        <v>588</v>
      </c>
      <c r="C1777" s="274" t="s">
        <v>589</v>
      </c>
      <c r="D1777" s="274" t="s">
        <v>603</v>
      </c>
      <c r="E1777" s="274">
        <v>3</v>
      </c>
      <c r="F1777" s="274">
        <v>2004</v>
      </c>
      <c r="G1777" s="277">
        <v>87</v>
      </c>
      <c r="H1777" s="277">
        <v>8609.25</v>
      </c>
      <c r="I1777" s="277">
        <f>INDEX(HWI!$F$6:$I$131,MATCH(F1777,HWI!$A$6:$A$131,0),MATCH(D1777,HWI!$F$5:$I$5,0))</f>
        <v>3.3748763600395648</v>
      </c>
      <c r="J1777" s="277">
        <f t="shared" si="54"/>
        <v>29055.154302670624</v>
      </c>
      <c r="L1777" s="277">
        <f t="shared" si="55"/>
        <v>333.96729083529453</v>
      </c>
    </row>
    <row r="1778" spans="1:12" x14ac:dyDescent="0.25">
      <c r="A1778" s="274" t="s">
        <v>606</v>
      </c>
      <c r="B1778" s="274" t="s">
        <v>588</v>
      </c>
      <c r="C1778" s="274" t="s">
        <v>589</v>
      </c>
      <c r="D1778" s="274" t="s">
        <v>603</v>
      </c>
      <c r="E1778" s="274">
        <v>3</v>
      </c>
      <c r="F1778" s="274">
        <v>2005</v>
      </c>
      <c r="G1778" s="277">
        <v>485</v>
      </c>
      <c r="H1778" s="277">
        <v>34028.46</v>
      </c>
      <c r="I1778" s="277">
        <f>INDEX(HWI!$F$6:$I$131,MATCH(F1778,HWI!$A$6:$A$131,0),MATCH(D1778,HWI!$F$5:$I$5,0))</f>
        <v>2.8445185493955814</v>
      </c>
      <c r="J1778" s="277">
        <f t="shared" si="54"/>
        <v>96794.585677365569</v>
      </c>
      <c r="L1778" s="277">
        <f t="shared" si="55"/>
        <v>199.57646531415583</v>
      </c>
    </row>
    <row r="1779" spans="1:12" x14ac:dyDescent="0.25">
      <c r="A1779" s="274" t="s">
        <v>606</v>
      </c>
      <c r="B1779" s="274" t="s">
        <v>588</v>
      </c>
      <c r="C1779" s="274" t="s">
        <v>589</v>
      </c>
      <c r="D1779" s="274" t="s">
        <v>603</v>
      </c>
      <c r="E1779" s="274">
        <v>3</v>
      </c>
      <c r="F1779" s="274">
        <v>2006</v>
      </c>
      <c r="G1779" s="277">
        <v>167</v>
      </c>
      <c r="H1779" s="277">
        <v>16793.45</v>
      </c>
      <c r="I1779" s="277">
        <f>INDEX(HWI!$F$6:$I$131,MATCH(F1779,HWI!$A$6:$A$131,0),MATCH(D1779,HWI!$F$5:$I$5,0))</f>
        <v>2.7285085965613756</v>
      </c>
      <c r="J1779" s="277">
        <f t="shared" si="54"/>
        <v>45821.072690923633</v>
      </c>
      <c r="L1779" s="277">
        <f t="shared" si="55"/>
        <v>274.37768078397386</v>
      </c>
    </row>
    <row r="1780" spans="1:12" x14ac:dyDescent="0.25">
      <c r="A1780" s="274" t="s">
        <v>606</v>
      </c>
      <c r="B1780" s="274" t="s">
        <v>588</v>
      </c>
      <c r="C1780" s="274" t="s">
        <v>589</v>
      </c>
      <c r="D1780" s="274" t="s">
        <v>603</v>
      </c>
      <c r="E1780" s="274">
        <v>3</v>
      </c>
      <c r="F1780" s="274">
        <v>2007</v>
      </c>
      <c r="G1780" s="277">
        <v>8</v>
      </c>
      <c r="H1780" s="277">
        <v>669.64</v>
      </c>
      <c r="I1780" s="277">
        <f>INDEX(HWI!$F$6:$I$131,MATCH(F1780,HWI!$A$6:$A$131,0),MATCH(D1780,HWI!$F$5:$I$5,0))</f>
        <v>2.7758205436989973</v>
      </c>
      <c r="J1780" s="277">
        <f t="shared" si="54"/>
        <v>1858.8004688825965</v>
      </c>
      <c r="L1780" s="277">
        <f t="shared" si="55"/>
        <v>232.35005861032457</v>
      </c>
    </row>
    <row r="1781" spans="1:12" x14ac:dyDescent="0.25">
      <c r="A1781" s="274" t="s">
        <v>606</v>
      </c>
      <c r="B1781" s="274" t="s">
        <v>588</v>
      </c>
      <c r="C1781" s="274" t="s">
        <v>589</v>
      </c>
      <c r="D1781" s="274" t="s">
        <v>603</v>
      </c>
      <c r="E1781" s="274">
        <v>3</v>
      </c>
      <c r="F1781" s="274">
        <v>2008</v>
      </c>
      <c r="G1781" s="277">
        <v>2487</v>
      </c>
      <c r="H1781" s="277">
        <v>325879.36</v>
      </c>
      <c r="I1781" s="277">
        <f>INDEX(HWI!$F$6:$I$131,MATCH(F1781,HWI!$A$6:$A$131,0),MATCH(D1781,HWI!$F$5:$I$5,0))</f>
        <v>2.4362727597286682</v>
      </c>
      <c r="J1781" s="277">
        <f t="shared" si="54"/>
        <v>793931.00772581215</v>
      </c>
      <c r="L1781" s="277">
        <f t="shared" si="55"/>
        <v>319.23241163080502</v>
      </c>
    </row>
    <row r="1782" spans="1:12" x14ac:dyDescent="0.25">
      <c r="A1782" s="274" t="s">
        <v>606</v>
      </c>
      <c r="B1782" s="274" t="s">
        <v>588</v>
      </c>
      <c r="C1782" s="274" t="s">
        <v>589</v>
      </c>
      <c r="D1782" s="274" t="s">
        <v>603</v>
      </c>
      <c r="E1782" s="274">
        <v>3</v>
      </c>
      <c r="F1782" s="274">
        <v>2009</v>
      </c>
      <c r="G1782" s="277">
        <v>493</v>
      </c>
      <c r="H1782" s="277">
        <v>89643.72</v>
      </c>
      <c r="I1782" s="277">
        <f>INDEX(HWI!$F$6:$I$131,MATCH(F1782,HWI!$A$6:$A$131,0),MATCH(D1782,HWI!$F$5:$I$5,0))</f>
        <v>2.4671005061460591</v>
      </c>
      <c r="J1782" s="277">
        <f t="shared" si="54"/>
        <v>221160.06698481561</v>
      </c>
      <c r="L1782" s="277">
        <f t="shared" si="55"/>
        <v>448.60054155135015</v>
      </c>
    </row>
    <row r="1783" spans="1:12" x14ac:dyDescent="0.25">
      <c r="A1783" s="274" t="s">
        <v>606</v>
      </c>
      <c r="B1783" s="274" t="s">
        <v>588</v>
      </c>
      <c r="C1783" s="274" t="s">
        <v>589</v>
      </c>
      <c r="D1783" s="274" t="s">
        <v>603</v>
      </c>
      <c r="E1783" s="274">
        <v>3</v>
      </c>
      <c r="F1783" s="274">
        <v>2010</v>
      </c>
      <c r="G1783" s="277">
        <v>13</v>
      </c>
      <c r="H1783" s="277">
        <v>1113.69</v>
      </c>
      <c r="I1783" s="277">
        <f>INDEX(HWI!$F$6:$I$131,MATCH(F1783,HWI!$A$6:$A$131,0),MATCH(D1783,HWI!$F$5:$I$5,0))</f>
        <v>2.375217542638357</v>
      </c>
      <c r="J1783" s="277">
        <f t="shared" si="54"/>
        <v>2645.2560250609122</v>
      </c>
      <c r="L1783" s="277">
        <f t="shared" si="55"/>
        <v>203.48123269699323</v>
      </c>
    </row>
    <row r="1784" spans="1:12" x14ac:dyDescent="0.25">
      <c r="A1784" s="274" t="s">
        <v>606</v>
      </c>
      <c r="B1784" s="274" t="s">
        <v>588</v>
      </c>
      <c r="C1784" s="274" t="s">
        <v>589</v>
      </c>
      <c r="D1784" s="274" t="s">
        <v>603</v>
      </c>
      <c r="E1784" s="274">
        <v>3</v>
      </c>
      <c r="F1784" s="274">
        <v>2011</v>
      </c>
      <c r="G1784" s="277">
        <v>502</v>
      </c>
      <c r="H1784" s="277">
        <v>203885.14</v>
      </c>
      <c r="I1784" s="277">
        <f>INDEX(HWI!$F$6:$I$131,MATCH(F1784,HWI!$A$6:$A$131,0),MATCH(D1784,HWI!$F$5:$I$5,0))</f>
        <v>2.1499684940138626</v>
      </c>
      <c r="J1784" s="277">
        <f t="shared" si="54"/>
        <v>438346.62739760557</v>
      </c>
      <c r="L1784" s="277">
        <f t="shared" si="55"/>
        <v>873.20045298327807</v>
      </c>
    </row>
    <row r="1785" spans="1:12" x14ac:dyDescent="0.25">
      <c r="A1785" s="274" t="s">
        <v>606</v>
      </c>
      <c r="B1785" s="274" t="s">
        <v>588</v>
      </c>
      <c r="C1785" s="274" t="s">
        <v>589</v>
      </c>
      <c r="D1785" s="274" t="s">
        <v>603</v>
      </c>
      <c r="E1785" s="274">
        <v>3</v>
      </c>
      <c r="F1785" s="274">
        <v>2012</v>
      </c>
      <c r="G1785" s="277">
        <v>73</v>
      </c>
      <c r="H1785" s="277">
        <v>68705.680000000008</v>
      </c>
      <c r="I1785" s="277">
        <f>INDEX(HWI!$F$6:$I$131,MATCH(F1785,HWI!$A$6:$A$131,0),MATCH(D1785,HWI!$F$5:$I$5,0))</f>
        <v>1.9918272037361355</v>
      </c>
      <c r="J1785" s="277">
        <f t="shared" si="54"/>
        <v>136849.84247518974</v>
      </c>
      <c r="L1785" s="277">
        <f t="shared" si="55"/>
        <v>1874.6553763724621</v>
      </c>
    </row>
    <row r="1786" spans="1:12" x14ac:dyDescent="0.25">
      <c r="A1786" s="274" t="s">
        <v>606</v>
      </c>
      <c r="B1786" s="274" t="s">
        <v>588</v>
      </c>
      <c r="C1786" s="274" t="s">
        <v>589</v>
      </c>
      <c r="D1786" s="274" t="s">
        <v>603</v>
      </c>
      <c r="E1786" s="274">
        <v>3</v>
      </c>
      <c r="F1786" s="274">
        <v>2013</v>
      </c>
      <c r="G1786" s="277">
        <v>5</v>
      </c>
      <c r="H1786" s="277">
        <v>346</v>
      </c>
      <c r="I1786" s="277">
        <f>INDEX(HWI!$F$6:$I$131,MATCH(F1786,HWI!$A$6:$A$131,0),MATCH(D1786,HWI!$F$5:$I$5,0))</f>
        <v>2.0159527326440179</v>
      </c>
      <c r="J1786" s="277">
        <f t="shared" si="54"/>
        <v>697.51964549483023</v>
      </c>
      <c r="L1786" s="277">
        <f t="shared" si="55"/>
        <v>139.50392909896604</v>
      </c>
    </row>
    <row r="1787" spans="1:12" x14ac:dyDescent="0.25">
      <c r="A1787" s="274" t="s">
        <v>606</v>
      </c>
      <c r="B1787" s="274" t="s">
        <v>588</v>
      </c>
      <c r="C1787" s="274" t="s">
        <v>589</v>
      </c>
      <c r="D1787" s="274" t="s">
        <v>603</v>
      </c>
      <c r="E1787" s="274">
        <v>3</v>
      </c>
      <c r="F1787" s="274">
        <v>2014</v>
      </c>
      <c r="G1787" s="277">
        <v>154</v>
      </c>
      <c r="H1787" s="277">
        <v>17273.27</v>
      </c>
      <c r="I1787" s="277">
        <f>INDEX(HWI!$F$6:$I$131,MATCH(F1787,HWI!$A$6:$A$131,0),MATCH(D1787,HWI!$F$5:$I$5,0))</f>
        <v>2.0041116005873714</v>
      </c>
      <c r="J1787" s="277">
        <f t="shared" si="54"/>
        <v>34617.560787077826</v>
      </c>
      <c r="L1787" s="277">
        <f t="shared" si="55"/>
        <v>224.78935576024563</v>
      </c>
    </row>
    <row r="1788" spans="1:12" x14ac:dyDescent="0.25">
      <c r="A1788" s="274" t="s">
        <v>606</v>
      </c>
      <c r="B1788" s="274" t="s">
        <v>588</v>
      </c>
      <c r="C1788" s="274" t="s">
        <v>589</v>
      </c>
      <c r="D1788" s="274" t="s">
        <v>603</v>
      </c>
      <c r="E1788" s="274">
        <v>3</v>
      </c>
      <c r="F1788" s="274">
        <v>2015</v>
      </c>
      <c r="G1788" s="277">
        <v>94</v>
      </c>
      <c r="H1788" s="277">
        <v>21749.040000000001</v>
      </c>
      <c r="I1788" s="277">
        <f>INDEX(HWI!$F$6:$I$131,MATCH(F1788,HWI!$A$6:$A$131,0),MATCH(D1788,HWI!$F$5:$I$5,0))</f>
        <v>2.0455635491606716</v>
      </c>
      <c r="J1788" s="277">
        <f t="shared" si="54"/>
        <v>44489.043453237413</v>
      </c>
      <c r="L1788" s="277">
        <f t="shared" si="55"/>
        <v>473.28769631103631</v>
      </c>
    </row>
    <row r="1789" spans="1:12" x14ac:dyDescent="0.25">
      <c r="A1789" s="274" t="s">
        <v>606</v>
      </c>
      <c r="B1789" s="274" t="s">
        <v>588</v>
      </c>
      <c r="C1789" s="274" t="s">
        <v>589</v>
      </c>
      <c r="D1789" s="274" t="s">
        <v>603</v>
      </c>
      <c r="E1789" s="274">
        <v>3</v>
      </c>
      <c r="F1789" s="274">
        <v>2020</v>
      </c>
      <c r="G1789" s="277">
        <v>54</v>
      </c>
      <c r="H1789" s="277">
        <v>35570.68</v>
      </c>
      <c r="I1789" s="277">
        <f>INDEX(HWI!$F$6:$I$131,MATCH(F1789,HWI!$A$6:$A$131,0),MATCH(D1789,HWI!$F$5:$I$5,0))</f>
        <v>1.6713201077638991</v>
      </c>
      <c r="J1789" s="277">
        <f t="shared" si="54"/>
        <v>59449.992730835169</v>
      </c>
      <c r="L1789" s="277">
        <f t="shared" si="55"/>
        <v>1100.9257913117624</v>
      </c>
    </row>
    <row r="1790" spans="1:12" x14ac:dyDescent="0.25">
      <c r="A1790" s="274" t="s">
        <v>606</v>
      </c>
      <c r="B1790" s="274" t="s">
        <v>588</v>
      </c>
      <c r="C1790" s="274" t="s">
        <v>589</v>
      </c>
      <c r="D1790" s="274" t="s">
        <v>603</v>
      </c>
      <c r="E1790" s="274">
        <v>3</v>
      </c>
      <c r="F1790" s="274">
        <v>2021</v>
      </c>
      <c r="G1790" s="277">
        <v>12</v>
      </c>
      <c r="H1790" s="277">
        <v>65028.76</v>
      </c>
      <c r="I1790" s="277">
        <f>INDEX(HWI!$F$6:$I$131,MATCH(F1790,HWI!$A$6:$A$131,0),MATCH(D1790,HWI!$F$5:$I$5,0))</f>
        <v>1.439662447257384</v>
      </c>
      <c r="J1790" s="277">
        <f t="shared" si="54"/>
        <v>93619.46376371308</v>
      </c>
      <c r="L1790" s="277">
        <f t="shared" si="55"/>
        <v>7801.6219803094236</v>
      </c>
    </row>
    <row r="1791" spans="1:12" x14ac:dyDescent="0.25">
      <c r="A1791" s="274" t="s">
        <v>606</v>
      </c>
      <c r="B1791" s="274" t="s">
        <v>588</v>
      </c>
      <c r="C1791" s="274" t="s">
        <v>589</v>
      </c>
      <c r="D1791" s="274" t="s">
        <v>603</v>
      </c>
      <c r="E1791" s="274">
        <v>3</v>
      </c>
      <c r="F1791" s="274">
        <v>2024</v>
      </c>
      <c r="G1791" s="277">
        <v>45</v>
      </c>
      <c r="H1791" s="277">
        <v>33930.54</v>
      </c>
      <c r="I1791" s="277">
        <f>INDEX(HWI!$F$6:$I$131,MATCH(F1791,HWI!$A$6:$A$131,0),MATCH(D1791,HWI!$F$5:$I$5,0))</f>
        <v>1.0312830587879704</v>
      </c>
      <c r="J1791" s="277">
        <f t="shared" si="54"/>
        <v>34991.991077527586</v>
      </c>
      <c r="L1791" s="277">
        <f t="shared" si="55"/>
        <v>777.5998017228352</v>
      </c>
    </row>
    <row r="1792" spans="1:12" x14ac:dyDescent="0.25">
      <c r="A1792" s="274" t="s">
        <v>606</v>
      </c>
      <c r="B1792" s="274" t="s">
        <v>588</v>
      </c>
      <c r="C1792" s="274" t="s">
        <v>589</v>
      </c>
      <c r="D1792" s="274" t="s">
        <v>603</v>
      </c>
      <c r="E1792" s="274">
        <v>30</v>
      </c>
      <c r="F1792" s="274">
        <v>1900</v>
      </c>
      <c r="G1792" s="277">
        <v>20</v>
      </c>
      <c r="H1792" s="277">
        <v>43.61</v>
      </c>
      <c r="I1792" s="277">
        <f>INDEX(HWI!$F$6:$I$131,MATCH(F1792,HWI!$A$6:$A$131,0),MATCH(D1792,HWI!$F$5:$I$5,0))</f>
        <v>243.71428571428572</v>
      </c>
      <c r="J1792" s="277">
        <f t="shared" si="54"/>
        <v>10628.380000000001</v>
      </c>
      <c r="L1792" s="277">
        <f t="shared" si="55"/>
        <v>531.4190000000001</v>
      </c>
    </row>
    <row r="1793" spans="1:12" x14ac:dyDescent="0.25">
      <c r="A1793" s="274" t="s">
        <v>606</v>
      </c>
      <c r="B1793" s="274" t="s">
        <v>588</v>
      </c>
      <c r="C1793" s="274" t="s">
        <v>589</v>
      </c>
      <c r="D1793" s="274" t="s">
        <v>603</v>
      </c>
      <c r="E1793" s="274">
        <v>30</v>
      </c>
      <c r="F1793" s="274">
        <v>1977</v>
      </c>
      <c r="G1793" s="277">
        <v>892</v>
      </c>
      <c r="H1793" s="277">
        <v>22350.850000000002</v>
      </c>
      <c r="I1793" s="277">
        <f>INDEX(HWI!$F$6:$I$131,MATCH(F1793,HWI!$A$6:$A$131,0),MATCH(D1793,HWI!$F$5:$I$5,0))</f>
        <v>11.605442176870747</v>
      </c>
      <c r="J1793" s="277">
        <f t="shared" si="54"/>
        <v>259391.49727891156</v>
      </c>
      <c r="L1793" s="277">
        <f t="shared" si="55"/>
        <v>290.7976426893627</v>
      </c>
    </row>
    <row r="1794" spans="1:12" x14ac:dyDescent="0.25">
      <c r="A1794" s="274" t="s">
        <v>606</v>
      </c>
      <c r="B1794" s="274" t="s">
        <v>588</v>
      </c>
      <c r="C1794" s="274" t="s">
        <v>589</v>
      </c>
      <c r="D1794" s="274" t="s">
        <v>603</v>
      </c>
      <c r="E1794" s="274">
        <v>30</v>
      </c>
      <c r="F1794" s="274">
        <v>1978</v>
      </c>
      <c r="G1794" s="277">
        <v>6</v>
      </c>
      <c r="H1794" s="277">
        <v>27.42</v>
      </c>
      <c r="I1794" s="277">
        <f>INDEX(HWI!$F$6:$I$131,MATCH(F1794,HWI!$A$6:$A$131,0),MATCH(D1794,HWI!$F$5:$I$5,0))</f>
        <v>10.6625</v>
      </c>
      <c r="J1794" s="277">
        <f t="shared" ref="J1794:J1857" si="56">I1794*H1794</f>
        <v>292.36574999999999</v>
      </c>
      <c r="L1794" s="277">
        <f t="shared" ref="L1794:L1857" si="57">J1794/G1794</f>
        <v>48.727624999999996</v>
      </c>
    </row>
    <row r="1795" spans="1:12" x14ac:dyDescent="0.25">
      <c r="A1795" s="274" t="s">
        <v>606</v>
      </c>
      <c r="B1795" s="274" t="s">
        <v>588</v>
      </c>
      <c r="C1795" s="274" t="s">
        <v>589</v>
      </c>
      <c r="D1795" s="274" t="s">
        <v>603</v>
      </c>
      <c r="E1795" s="274">
        <v>30</v>
      </c>
      <c r="F1795" s="274">
        <v>1982</v>
      </c>
      <c r="G1795" s="277">
        <v>6</v>
      </c>
      <c r="H1795" s="277">
        <v>295.07</v>
      </c>
      <c r="I1795" s="277">
        <f>INDEX(HWI!$F$6:$I$131,MATCH(F1795,HWI!$A$6:$A$131,0),MATCH(D1795,HWI!$F$5:$I$5,0))</f>
        <v>7.6502242152466371</v>
      </c>
      <c r="J1795" s="277">
        <f t="shared" si="56"/>
        <v>2257.3516591928251</v>
      </c>
      <c r="L1795" s="277">
        <f t="shared" si="57"/>
        <v>376.22527653213751</v>
      </c>
    </row>
    <row r="1796" spans="1:12" x14ac:dyDescent="0.25">
      <c r="A1796" s="274" t="s">
        <v>606</v>
      </c>
      <c r="B1796" s="274" t="s">
        <v>588</v>
      </c>
      <c r="C1796" s="274" t="s">
        <v>589</v>
      </c>
      <c r="D1796" s="274" t="s">
        <v>603</v>
      </c>
      <c r="E1796" s="274">
        <v>30</v>
      </c>
      <c r="F1796" s="274">
        <v>1983</v>
      </c>
      <c r="G1796" s="277">
        <v>24</v>
      </c>
      <c r="H1796" s="277">
        <v>1217.6400000000001</v>
      </c>
      <c r="I1796" s="277">
        <f>INDEX(HWI!$F$6:$I$131,MATCH(F1796,HWI!$A$6:$A$131,0),MATCH(D1796,HWI!$F$5:$I$5,0))</f>
        <v>7.3534482758620694</v>
      </c>
      <c r="J1796" s="277">
        <f t="shared" si="56"/>
        <v>8953.852758620691</v>
      </c>
      <c r="L1796" s="277">
        <f t="shared" si="57"/>
        <v>373.07719827586214</v>
      </c>
    </row>
    <row r="1797" spans="1:12" x14ac:dyDescent="0.25">
      <c r="A1797" s="274" t="s">
        <v>606</v>
      </c>
      <c r="B1797" s="274" t="s">
        <v>588</v>
      </c>
      <c r="C1797" s="274" t="s">
        <v>589</v>
      </c>
      <c r="D1797" s="274" t="s">
        <v>603</v>
      </c>
      <c r="E1797" s="274">
        <v>30</v>
      </c>
      <c r="F1797" s="274">
        <v>1985</v>
      </c>
      <c r="G1797" s="277">
        <v>6</v>
      </c>
      <c r="H1797" s="277">
        <v>357.28000000000003</v>
      </c>
      <c r="I1797" s="277">
        <f>INDEX(HWI!$F$6:$I$131,MATCH(F1797,HWI!$A$6:$A$131,0),MATCH(D1797,HWI!$F$5:$I$5,0))</f>
        <v>6.9918032786885247</v>
      </c>
      <c r="J1797" s="277">
        <f t="shared" si="56"/>
        <v>2498.0314754098363</v>
      </c>
      <c r="L1797" s="277">
        <f t="shared" si="57"/>
        <v>416.33857923497271</v>
      </c>
    </row>
    <row r="1798" spans="1:12" x14ac:dyDescent="0.25">
      <c r="A1798" s="274" t="s">
        <v>606</v>
      </c>
      <c r="B1798" s="274" t="s">
        <v>588</v>
      </c>
      <c r="C1798" s="274" t="s">
        <v>589</v>
      </c>
      <c r="D1798" s="274" t="s">
        <v>603</v>
      </c>
      <c r="E1798" s="274">
        <v>30</v>
      </c>
      <c r="F1798" s="274">
        <v>2011</v>
      </c>
      <c r="G1798" s="277">
        <v>9</v>
      </c>
      <c r="H1798" s="277">
        <v>1054.4000000000001</v>
      </c>
      <c r="I1798" s="277">
        <f>INDEX(HWI!$F$6:$I$131,MATCH(F1798,HWI!$A$6:$A$131,0),MATCH(D1798,HWI!$F$5:$I$5,0))</f>
        <v>2.1499684940138626</v>
      </c>
      <c r="J1798" s="277">
        <f t="shared" si="56"/>
        <v>2266.9267800882171</v>
      </c>
      <c r="L1798" s="277">
        <f t="shared" si="57"/>
        <v>251.88075334313524</v>
      </c>
    </row>
    <row r="1799" spans="1:12" x14ac:dyDescent="0.25">
      <c r="A1799" s="274" t="s">
        <v>606</v>
      </c>
      <c r="B1799" s="274" t="s">
        <v>588</v>
      </c>
      <c r="C1799" s="274" t="s">
        <v>589</v>
      </c>
      <c r="D1799" s="274" t="s">
        <v>603</v>
      </c>
      <c r="E1799" s="274">
        <v>36</v>
      </c>
      <c r="F1799" s="274">
        <v>1900</v>
      </c>
      <c r="G1799" s="277">
        <v>399</v>
      </c>
      <c r="H1799" s="277">
        <v>870.1</v>
      </c>
      <c r="I1799" s="277">
        <f>INDEX(HWI!$F$6:$I$131,MATCH(F1799,HWI!$A$6:$A$131,0),MATCH(D1799,HWI!$F$5:$I$5,0))</f>
        <v>243.71428571428572</v>
      </c>
      <c r="J1799" s="277">
        <f t="shared" si="56"/>
        <v>212055.80000000002</v>
      </c>
      <c r="L1799" s="277">
        <f t="shared" si="57"/>
        <v>531.46817042606517</v>
      </c>
    </row>
    <row r="1800" spans="1:12" x14ac:dyDescent="0.25">
      <c r="A1800" s="274" t="s">
        <v>606</v>
      </c>
      <c r="B1800" s="274" t="s">
        <v>588</v>
      </c>
      <c r="C1800" s="274" t="s">
        <v>589</v>
      </c>
      <c r="D1800" s="274" t="s">
        <v>603</v>
      </c>
      <c r="E1800" s="274">
        <v>36</v>
      </c>
      <c r="F1800" s="274">
        <v>1981</v>
      </c>
      <c r="G1800" s="277">
        <v>159</v>
      </c>
      <c r="H1800" s="277">
        <v>12742.880000000001</v>
      </c>
      <c r="I1800" s="277">
        <f>INDEX(HWI!$F$6:$I$131,MATCH(F1800,HWI!$A$6:$A$131,0),MATCH(D1800,HWI!$F$5:$I$5,0))</f>
        <v>8.3219512195121954</v>
      </c>
      <c r="J1800" s="277">
        <f t="shared" si="56"/>
        <v>106045.62575609758</v>
      </c>
      <c r="L1800" s="277">
        <f t="shared" si="57"/>
        <v>666.95362110753194</v>
      </c>
    </row>
    <row r="1801" spans="1:12" x14ac:dyDescent="0.25">
      <c r="A1801" s="274" t="s">
        <v>606</v>
      </c>
      <c r="B1801" s="274" t="s">
        <v>588</v>
      </c>
      <c r="C1801" s="274" t="s">
        <v>589</v>
      </c>
      <c r="D1801" s="274" t="s">
        <v>603</v>
      </c>
      <c r="E1801" s="274">
        <v>36</v>
      </c>
      <c r="F1801" s="274">
        <v>1983</v>
      </c>
      <c r="G1801" s="277">
        <v>34</v>
      </c>
      <c r="H1801" s="277">
        <v>1725.3400000000001</v>
      </c>
      <c r="I1801" s="277">
        <f>INDEX(HWI!$F$6:$I$131,MATCH(F1801,HWI!$A$6:$A$131,0),MATCH(D1801,HWI!$F$5:$I$5,0))</f>
        <v>7.3534482758620694</v>
      </c>
      <c r="J1801" s="277">
        <f t="shared" si="56"/>
        <v>12687.198448275863</v>
      </c>
      <c r="L1801" s="277">
        <f t="shared" si="57"/>
        <v>373.15289553752541</v>
      </c>
    </row>
    <row r="1802" spans="1:12" x14ac:dyDescent="0.25">
      <c r="A1802" s="274" t="s">
        <v>606</v>
      </c>
      <c r="B1802" s="274" t="s">
        <v>588</v>
      </c>
      <c r="C1802" s="274" t="s">
        <v>589</v>
      </c>
      <c r="D1802" s="274" t="s">
        <v>603</v>
      </c>
      <c r="E1802" s="274">
        <v>36</v>
      </c>
      <c r="F1802" s="274">
        <v>1986</v>
      </c>
      <c r="G1802" s="277">
        <v>24</v>
      </c>
      <c r="H1802" s="277">
        <v>732.97</v>
      </c>
      <c r="I1802" s="277">
        <f>INDEX(HWI!$F$6:$I$131,MATCH(F1802,HWI!$A$6:$A$131,0),MATCH(D1802,HWI!$F$5:$I$5,0))</f>
        <v>7.1680672268907566</v>
      </c>
      <c r="J1802" s="277">
        <f t="shared" si="56"/>
        <v>5253.9782352941183</v>
      </c>
      <c r="L1802" s="277">
        <f t="shared" si="57"/>
        <v>218.91575980392159</v>
      </c>
    </row>
    <row r="1803" spans="1:12" x14ac:dyDescent="0.25">
      <c r="A1803" s="274" t="s">
        <v>606</v>
      </c>
      <c r="B1803" s="274" t="s">
        <v>588</v>
      </c>
      <c r="C1803" s="274" t="s">
        <v>589</v>
      </c>
      <c r="D1803" s="274" t="s">
        <v>603</v>
      </c>
      <c r="E1803" s="274">
        <v>4</v>
      </c>
      <c r="F1803" s="274">
        <v>1902</v>
      </c>
      <c r="G1803" s="277">
        <v>9076.130000000001</v>
      </c>
      <c r="H1803" s="277">
        <v>8359.98</v>
      </c>
      <c r="I1803" s="277">
        <f>INDEX(HWI!$F$6:$I$131,MATCH(F1803,HWI!$A$6:$A$131,0),MATCH(D1803,HWI!$F$5:$I$5,0))</f>
        <v>243.71428571428572</v>
      </c>
      <c r="J1803" s="277">
        <f t="shared" si="56"/>
        <v>2037446.5542857142</v>
      </c>
      <c r="L1803" s="277">
        <f t="shared" si="57"/>
        <v>224.48406471543643</v>
      </c>
    </row>
    <row r="1804" spans="1:12" x14ac:dyDescent="0.25">
      <c r="A1804" s="274" t="s">
        <v>606</v>
      </c>
      <c r="B1804" s="274" t="s">
        <v>588</v>
      </c>
      <c r="C1804" s="274" t="s">
        <v>589</v>
      </c>
      <c r="D1804" s="274" t="s">
        <v>603</v>
      </c>
      <c r="E1804" s="274">
        <v>4</v>
      </c>
      <c r="F1804" s="274">
        <v>1903</v>
      </c>
      <c r="G1804" s="277">
        <v>6757.3</v>
      </c>
      <c r="H1804" s="277">
        <v>3041.17</v>
      </c>
      <c r="I1804" s="277">
        <f>INDEX(HWI!$F$6:$I$131,MATCH(F1804,HWI!$A$6:$A$131,0),MATCH(D1804,HWI!$F$5:$I$5,0))</f>
        <v>243.71428571428572</v>
      </c>
      <c r="J1804" s="277">
        <f t="shared" si="56"/>
        <v>741176.57428571431</v>
      </c>
      <c r="L1804" s="277">
        <f t="shared" si="57"/>
        <v>109.6853142950164</v>
      </c>
    </row>
    <row r="1805" spans="1:12" x14ac:dyDescent="0.25">
      <c r="A1805" s="274" t="s">
        <v>606</v>
      </c>
      <c r="B1805" s="274" t="s">
        <v>588</v>
      </c>
      <c r="C1805" s="274" t="s">
        <v>589</v>
      </c>
      <c r="D1805" s="274" t="s">
        <v>603</v>
      </c>
      <c r="E1805" s="274">
        <v>4</v>
      </c>
      <c r="F1805" s="274">
        <v>1904</v>
      </c>
      <c r="G1805" s="277">
        <v>48756.340000000004</v>
      </c>
      <c r="H1805" s="277">
        <v>14527.94</v>
      </c>
      <c r="I1805" s="277">
        <f>INDEX(HWI!$F$6:$I$131,MATCH(F1805,HWI!$A$6:$A$131,0),MATCH(D1805,HWI!$F$5:$I$5,0))</f>
        <v>243.71428571428572</v>
      </c>
      <c r="J1805" s="277">
        <f t="shared" si="56"/>
        <v>3540666.52</v>
      </c>
      <c r="L1805" s="277">
        <f t="shared" si="57"/>
        <v>72.619612546799033</v>
      </c>
    </row>
    <row r="1806" spans="1:12" x14ac:dyDescent="0.25">
      <c r="A1806" s="274" t="s">
        <v>606</v>
      </c>
      <c r="B1806" s="274" t="s">
        <v>588</v>
      </c>
      <c r="C1806" s="274" t="s">
        <v>589</v>
      </c>
      <c r="D1806" s="274" t="s">
        <v>603</v>
      </c>
      <c r="E1806" s="274">
        <v>4</v>
      </c>
      <c r="F1806" s="274">
        <v>1905</v>
      </c>
      <c r="G1806" s="277">
        <v>41705</v>
      </c>
      <c r="H1806" s="277">
        <v>18790.97</v>
      </c>
      <c r="I1806" s="277">
        <f>INDEX(HWI!$F$6:$I$131,MATCH(F1806,HWI!$A$6:$A$131,0),MATCH(D1806,HWI!$F$5:$I$5,0))</f>
        <v>243.71428571428572</v>
      </c>
      <c r="J1806" s="277">
        <f t="shared" si="56"/>
        <v>4579627.8314285716</v>
      </c>
      <c r="L1806" s="277">
        <f t="shared" si="57"/>
        <v>109.81004271498793</v>
      </c>
    </row>
    <row r="1807" spans="1:12" x14ac:dyDescent="0.25">
      <c r="A1807" s="274" t="s">
        <v>606</v>
      </c>
      <c r="B1807" s="274" t="s">
        <v>588</v>
      </c>
      <c r="C1807" s="274" t="s">
        <v>589</v>
      </c>
      <c r="D1807" s="274" t="s">
        <v>603</v>
      </c>
      <c r="E1807" s="274">
        <v>4</v>
      </c>
      <c r="F1807" s="274">
        <v>1906</v>
      </c>
      <c r="G1807" s="277">
        <v>47249.01</v>
      </c>
      <c r="H1807" s="277">
        <v>18134.93</v>
      </c>
      <c r="I1807" s="277">
        <f>INDEX(HWI!$F$6:$I$131,MATCH(F1807,HWI!$A$6:$A$131,0),MATCH(D1807,HWI!$F$5:$I$5,0))</f>
        <v>243.71428571428572</v>
      </c>
      <c r="J1807" s="277">
        <f t="shared" si="56"/>
        <v>4419741.5114285713</v>
      </c>
      <c r="L1807" s="277">
        <f t="shared" si="57"/>
        <v>93.541462803740671</v>
      </c>
    </row>
    <row r="1808" spans="1:12" x14ac:dyDescent="0.25">
      <c r="A1808" s="274" t="s">
        <v>606</v>
      </c>
      <c r="B1808" s="274" t="s">
        <v>588</v>
      </c>
      <c r="C1808" s="274" t="s">
        <v>589</v>
      </c>
      <c r="D1808" s="274" t="s">
        <v>603</v>
      </c>
      <c r="E1808" s="274">
        <v>4</v>
      </c>
      <c r="F1808" s="274">
        <v>1907</v>
      </c>
      <c r="G1808" s="277">
        <v>30517.02</v>
      </c>
      <c r="H1808" s="277">
        <v>13137.53</v>
      </c>
      <c r="I1808" s="277">
        <f>INDEX(HWI!$F$6:$I$131,MATCH(F1808,HWI!$A$6:$A$131,0),MATCH(D1808,HWI!$F$5:$I$5,0))</f>
        <v>243.71428571428572</v>
      </c>
      <c r="J1808" s="277">
        <f t="shared" si="56"/>
        <v>3201803.74</v>
      </c>
      <c r="L1808" s="277">
        <f t="shared" si="57"/>
        <v>104.91862377125945</v>
      </c>
    </row>
    <row r="1809" spans="1:12" x14ac:dyDescent="0.25">
      <c r="A1809" s="274" t="s">
        <v>606</v>
      </c>
      <c r="B1809" s="274" t="s">
        <v>588</v>
      </c>
      <c r="C1809" s="274" t="s">
        <v>589</v>
      </c>
      <c r="D1809" s="274" t="s">
        <v>603</v>
      </c>
      <c r="E1809" s="274">
        <v>4</v>
      </c>
      <c r="F1809" s="274">
        <v>1908</v>
      </c>
      <c r="G1809" s="277">
        <v>39576.51</v>
      </c>
      <c r="H1809" s="277">
        <v>13218.11</v>
      </c>
      <c r="I1809" s="277">
        <f>INDEX(HWI!$F$6:$I$131,MATCH(F1809,HWI!$A$6:$A$131,0),MATCH(D1809,HWI!$F$5:$I$5,0))</f>
        <v>243.71428571428572</v>
      </c>
      <c r="J1809" s="277">
        <f t="shared" si="56"/>
        <v>3221442.2371428572</v>
      </c>
      <c r="L1809" s="277">
        <f t="shared" si="57"/>
        <v>81.397835158857035</v>
      </c>
    </row>
    <row r="1810" spans="1:12" x14ac:dyDescent="0.25">
      <c r="A1810" s="274" t="s">
        <v>606</v>
      </c>
      <c r="B1810" s="274" t="s">
        <v>588</v>
      </c>
      <c r="C1810" s="274" t="s">
        <v>589</v>
      </c>
      <c r="D1810" s="274" t="s">
        <v>603</v>
      </c>
      <c r="E1810" s="274">
        <v>4</v>
      </c>
      <c r="F1810" s="274">
        <v>1909</v>
      </c>
      <c r="G1810" s="277">
        <v>14846</v>
      </c>
      <c r="H1810" s="277">
        <v>4707.6000000000004</v>
      </c>
      <c r="I1810" s="277">
        <f>INDEX(HWI!$F$6:$I$131,MATCH(F1810,HWI!$A$6:$A$131,0),MATCH(D1810,HWI!$F$5:$I$5,0))</f>
        <v>243.71428571428572</v>
      </c>
      <c r="J1810" s="277">
        <f t="shared" si="56"/>
        <v>1147309.3714285716</v>
      </c>
      <c r="L1810" s="277">
        <f t="shared" si="57"/>
        <v>77.280706683859066</v>
      </c>
    </row>
    <row r="1811" spans="1:12" x14ac:dyDescent="0.25">
      <c r="A1811" s="274" t="s">
        <v>606</v>
      </c>
      <c r="B1811" s="274" t="s">
        <v>588</v>
      </c>
      <c r="C1811" s="274" t="s">
        <v>589</v>
      </c>
      <c r="D1811" s="274" t="s">
        <v>603</v>
      </c>
      <c r="E1811" s="274">
        <v>4</v>
      </c>
      <c r="F1811" s="274">
        <v>1911</v>
      </c>
      <c r="G1811" s="277">
        <v>9940.67</v>
      </c>
      <c r="H1811" s="277">
        <v>6364.92</v>
      </c>
      <c r="I1811" s="277">
        <f>INDEX(HWI!$F$6:$I$131,MATCH(F1811,HWI!$A$6:$A$131,0),MATCH(D1811,HWI!$F$5:$I$5,0))</f>
        <v>243.71428571428572</v>
      </c>
      <c r="J1811" s="277">
        <f t="shared" si="56"/>
        <v>1551221.9314285715</v>
      </c>
      <c r="L1811" s="277">
        <f t="shared" si="57"/>
        <v>156.04802608159926</v>
      </c>
    </row>
    <row r="1812" spans="1:12" x14ac:dyDescent="0.25">
      <c r="A1812" s="274" t="s">
        <v>606</v>
      </c>
      <c r="B1812" s="274" t="s">
        <v>588</v>
      </c>
      <c r="C1812" s="274" t="s">
        <v>589</v>
      </c>
      <c r="D1812" s="274" t="s">
        <v>603</v>
      </c>
      <c r="E1812" s="274">
        <v>4</v>
      </c>
      <c r="F1812" s="274">
        <v>1912</v>
      </c>
      <c r="G1812" s="277">
        <v>7169</v>
      </c>
      <c r="H1812" s="277">
        <v>5356.45</v>
      </c>
      <c r="I1812" s="277">
        <f>INDEX(HWI!$F$6:$I$131,MATCH(F1812,HWI!$A$6:$A$131,0),MATCH(D1812,HWI!$F$5:$I$5,0))</f>
        <v>243.71428571428572</v>
      </c>
      <c r="J1812" s="277">
        <f t="shared" si="56"/>
        <v>1305443.3857142858</v>
      </c>
      <c r="L1812" s="277">
        <f t="shared" si="57"/>
        <v>182.09560408903414</v>
      </c>
    </row>
    <row r="1813" spans="1:12" x14ac:dyDescent="0.25">
      <c r="A1813" s="274" t="s">
        <v>606</v>
      </c>
      <c r="B1813" s="274" t="s">
        <v>588</v>
      </c>
      <c r="C1813" s="274" t="s">
        <v>589</v>
      </c>
      <c r="D1813" s="274" t="s">
        <v>603</v>
      </c>
      <c r="E1813" s="274">
        <v>4</v>
      </c>
      <c r="F1813" s="274">
        <v>1913</v>
      </c>
      <c r="G1813" s="277">
        <v>67274.19</v>
      </c>
      <c r="H1813" s="277">
        <v>33603.360000000001</v>
      </c>
      <c r="I1813" s="277">
        <f>INDEX(HWI!$F$6:$I$131,MATCH(F1813,HWI!$A$6:$A$131,0),MATCH(D1813,HWI!$F$5:$I$5,0))</f>
        <v>243.71428571428572</v>
      </c>
      <c r="J1813" s="277">
        <f t="shared" si="56"/>
        <v>8189618.8800000008</v>
      </c>
      <c r="L1813" s="277">
        <f t="shared" si="57"/>
        <v>121.73493103372928</v>
      </c>
    </row>
    <row r="1814" spans="1:12" x14ac:dyDescent="0.25">
      <c r="A1814" s="274" t="s">
        <v>606</v>
      </c>
      <c r="B1814" s="274" t="s">
        <v>588</v>
      </c>
      <c r="C1814" s="274" t="s">
        <v>589</v>
      </c>
      <c r="D1814" s="274" t="s">
        <v>603</v>
      </c>
      <c r="E1814" s="274">
        <v>4</v>
      </c>
      <c r="F1814" s="274">
        <v>1914</v>
      </c>
      <c r="G1814" s="277">
        <v>47905</v>
      </c>
      <c r="H1814" s="277">
        <v>26061.77</v>
      </c>
      <c r="I1814" s="277">
        <f>INDEX(HWI!$F$6:$I$131,MATCH(F1814,HWI!$A$6:$A$131,0),MATCH(D1814,HWI!$F$5:$I$5,0))</f>
        <v>243.71428571428572</v>
      </c>
      <c r="J1814" s="277">
        <f t="shared" si="56"/>
        <v>6351625.6600000001</v>
      </c>
      <c r="L1814" s="277">
        <f t="shared" si="57"/>
        <v>132.58794823087359</v>
      </c>
    </row>
    <row r="1815" spans="1:12" x14ac:dyDescent="0.25">
      <c r="A1815" s="274" t="s">
        <v>606</v>
      </c>
      <c r="B1815" s="274" t="s">
        <v>588</v>
      </c>
      <c r="C1815" s="274" t="s">
        <v>589</v>
      </c>
      <c r="D1815" s="274" t="s">
        <v>603</v>
      </c>
      <c r="E1815" s="274">
        <v>4</v>
      </c>
      <c r="F1815" s="274">
        <v>1915</v>
      </c>
      <c r="G1815" s="277">
        <v>22347</v>
      </c>
      <c r="H1815" s="277">
        <v>11443.57</v>
      </c>
      <c r="I1815" s="277">
        <f>INDEX(HWI!$F$6:$I$131,MATCH(F1815,HWI!$A$6:$A$131,0),MATCH(D1815,HWI!$F$5:$I$5,0))</f>
        <v>243.71428571428572</v>
      </c>
      <c r="J1815" s="277">
        <f t="shared" si="56"/>
        <v>2788961.4885714287</v>
      </c>
      <c r="L1815" s="277">
        <f t="shared" si="57"/>
        <v>124.80250094291979</v>
      </c>
    </row>
    <row r="1816" spans="1:12" x14ac:dyDescent="0.25">
      <c r="A1816" s="274" t="s">
        <v>606</v>
      </c>
      <c r="B1816" s="274" t="s">
        <v>588</v>
      </c>
      <c r="C1816" s="274" t="s">
        <v>589</v>
      </c>
      <c r="D1816" s="274" t="s">
        <v>603</v>
      </c>
      <c r="E1816" s="274">
        <v>4</v>
      </c>
      <c r="F1816" s="274">
        <v>1916</v>
      </c>
      <c r="G1816" s="277">
        <v>18093.990000000002</v>
      </c>
      <c r="H1816" s="277">
        <v>9698.44</v>
      </c>
      <c r="I1816" s="277">
        <f>INDEX(HWI!$F$6:$I$131,MATCH(F1816,HWI!$A$6:$A$131,0),MATCH(D1816,HWI!$F$5:$I$5,0))</f>
        <v>189.55555555555554</v>
      </c>
      <c r="J1816" s="277">
        <f t="shared" si="56"/>
        <v>1838393.1822222222</v>
      </c>
      <c r="L1816" s="277">
        <f t="shared" si="57"/>
        <v>101.60242059502752</v>
      </c>
    </row>
    <row r="1817" spans="1:12" x14ac:dyDescent="0.25">
      <c r="A1817" s="274" t="s">
        <v>606</v>
      </c>
      <c r="B1817" s="274" t="s">
        <v>588</v>
      </c>
      <c r="C1817" s="274" t="s">
        <v>589</v>
      </c>
      <c r="D1817" s="274" t="s">
        <v>603</v>
      </c>
      <c r="E1817" s="274">
        <v>4</v>
      </c>
      <c r="F1817" s="274">
        <v>1917</v>
      </c>
      <c r="G1817" s="277">
        <v>20888.010000000002</v>
      </c>
      <c r="H1817" s="277">
        <v>10288.84</v>
      </c>
      <c r="I1817" s="277">
        <f>INDEX(HWI!$F$6:$I$131,MATCH(F1817,HWI!$A$6:$A$131,0),MATCH(D1817,HWI!$F$5:$I$5,0))</f>
        <v>142.16666666666666</v>
      </c>
      <c r="J1817" s="277">
        <f t="shared" si="56"/>
        <v>1462730.0866666667</v>
      </c>
      <c r="L1817" s="277">
        <f t="shared" si="57"/>
        <v>70.027259019249158</v>
      </c>
    </row>
    <row r="1818" spans="1:12" x14ac:dyDescent="0.25">
      <c r="A1818" s="274" t="s">
        <v>606</v>
      </c>
      <c r="B1818" s="274" t="s">
        <v>588</v>
      </c>
      <c r="C1818" s="274" t="s">
        <v>589</v>
      </c>
      <c r="D1818" s="274" t="s">
        <v>603</v>
      </c>
      <c r="E1818" s="274">
        <v>4</v>
      </c>
      <c r="F1818" s="274">
        <v>1918</v>
      </c>
      <c r="G1818" s="277">
        <v>29027</v>
      </c>
      <c r="H1818" s="277">
        <v>15344.52</v>
      </c>
      <c r="I1818" s="277">
        <f>INDEX(HWI!$F$6:$I$131,MATCH(F1818,HWI!$A$6:$A$131,0),MATCH(D1818,HWI!$F$5:$I$5,0))</f>
        <v>121.85714285714286</v>
      </c>
      <c r="J1818" s="277">
        <f t="shared" si="56"/>
        <v>1869839.3657142858</v>
      </c>
      <c r="L1818" s="277">
        <f t="shared" si="57"/>
        <v>64.417244831167039</v>
      </c>
    </row>
    <row r="1819" spans="1:12" x14ac:dyDescent="0.25">
      <c r="A1819" s="274" t="s">
        <v>606</v>
      </c>
      <c r="B1819" s="274" t="s">
        <v>588</v>
      </c>
      <c r="C1819" s="274" t="s">
        <v>589</v>
      </c>
      <c r="D1819" s="274" t="s">
        <v>603</v>
      </c>
      <c r="E1819" s="274">
        <v>4</v>
      </c>
      <c r="F1819" s="274">
        <v>1919</v>
      </c>
      <c r="G1819" s="277">
        <v>18326</v>
      </c>
      <c r="H1819" s="277">
        <v>14879.94</v>
      </c>
      <c r="I1819" s="277">
        <f>INDEX(HWI!$F$6:$I$131,MATCH(F1819,HWI!$A$6:$A$131,0),MATCH(D1819,HWI!$F$5:$I$5,0))</f>
        <v>121.85714285714286</v>
      </c>
      <c r="J1819" s="277">
        <f t="shared" si="56"/>
        <v>1813226.9742857143</v>
      </c>
      <c r="L1819" s="277">
        <f t="shared" si="57"/>
        <v>98.942866653154766</v>
      </c>
    </row>
    <row r="1820" spans="1:12" x14ac:dyDescent="0.25">
      <c r="A1820" s="274" t="s">
        <v>606</v>
      </c>
      <c r="B1820" s="274" t="s">
        <v>588</v>
      </c>
      <c r="C1820" s="274" t="s">
        <v>589</v>
      </c>
      <c r="D1820" s="274" t="s">
        <v>603</v>
      </c>
      <c r="E1820" s="274">
        <v>4</v>
      </c>
      <c r="F1820" s="274">
        <v>1921</v>
      </c>
      <c r="G1820" s="277">
        <v>23317</v>
      </c>
      <c r="H1820" s="277">
        <v>16301.77</v>
      </c>
      <c r="I1820" s="277">
        <f>INDEX(HWI!$F$6:$I$131,MATCH(F1820,HWI!$A$6:$A$131,0),MATCH(D1820,HWI!$F$5:$I$5,0))</f>
        <v>113.73333333333333</v>
      </c>
      <c r="J1820" s="277">
        <f t="shared" si="56"/>
        <v>1854054.6413333334</v>
      </c>
      <c r="L1820" s="277">
        <f t="shared" si="57"/>
        <v>79.515145230232591</v>
      </c>
    </row>
    <row r="1821" spans="1:12" x14ac:dyDescent="0.25">
      <c r="A1821" s="274" t="s">
        <v>606</v>
      </c>
      <c r="B1821" s="274" t="s">
        <v>588</v>
      </c>
      <c r="C1821" s="274" t="s">
        <v>589</v>
      </c>
      <c r="D1821" s="274" t="s">
        <v>603</v>
      </c>
      <c r="E1821" s="274">
        <v>4</v>
      </c>
      <c r="F1821" s="274">
        <v>1922</v>
      </c>
      <c r="G1821" s="277">
        <v>27181</v>
      </c>
      <c r="H1821" s="277">
        <v>19955.830000000002</v>
      </c>
      <c r="I1821" s="277">
        <f>INDEX(HWI!$F$6:$I$131,MATCH(F1821,HWI!$A$6:$A$131,0),MATCH(D1821,HWI!$F$5:$I$5,0))</f>
        <v>106.625</v>
      </c>
      <c r="J1821" s="277">
        <f t="shared" si="56"/>
        <v>2127790.3737500003</v>
      </c>
      <c r="L1821" s="277">
        <f t="shared" si="57"/>
        <v>78.282269738052321</v>
      </c>
    </row>
    <row r="1822" spans="1:12" x14ac:dyDescent="0.25">
      <c r="A1822" s="274" t="s">
        <v>606</v>
      </c>
      <c r="B1822" s="274" t="s">
        <v>588</v>
      </c>
      <c r="C1822" s="274" t="s">
        <v>589</v>
      </c>
      <c r="D1822" s="274" t="s">
        <v>603</v>
      </c>
      <c r="E1822" s="274">
        <v>4</v>
      </c>
      <c r="F1822" s="274">
        <v>1923</v>
      </c>
      <c r="G1822" s="277">
        <v>26956</v>
      </c>
      <c r="H1822" s="277">
        <v>28419.71</v>
      </c>
      <c r="I1822" s="277">
        <f>INDEX(HWI!$F$6:$I$131,MATCH(F1822,HWI!$A$6:$A$131,0),MATCH(D1822,HWI!$F$5:$I$5,0))</f>
        <v>113.73333333333333</v>
      </c>
      <c r="J1822" s="277">
        <f t="shared" si="56"/>
        <v>3232268.3506666664</v>
      </c>
      <c r="L1822" s="277">
        <f t="shared" si="57"/>
        <v>119.90904995795617</v>
      </c>
    </row>
    <row r="1823" spans="1:12" x14ac:dyDescent="0.25">
      <c r="A1823" s="274" t="s">
        <v>606</v>
      </c>
      <c r="B1823" s="274" t="s">
        <v>588</v>
      </c>
      <c r="C1823" s="274" t="s">
        <v>589</v>
      </c>
      <c r="D1823" s="274" t="s">
        <v>603</v>
      </c>
      <c r="E1823" s="274">
        <v>4</v>
      </c>
      <c r="F1823" s="274">
        <v>1924</v>
      </c>
      <c r="G1823" s="277">
        <v>50604</v>
      </c>
      <c r="H1823" s="277">
        <v>50970.93</v>
      </c>
      <c r="I1823" s="277">
        <f>INDEX(HWI!$F$6:$I$131,MATCH(F1823,HWI!$A$6:$A$131,0),MATCH(D1823,HWI!$F$5:$I$5,0))</f>
        <v>113.73333333333333</v>
      </c>
      <c r="J1823" s="277">
        <f t="shared" si="56"/>
        <v>5797093.7719999999</v>
      </c>
      <c r="L1823" s="277">
        <f t="shared" si="57"/>
        <v>114.55801462334993</v>
      </c>
    </row>
    <row r="1824" spans="1:12" x14ac:dyDescent="0.25">
      <c r="A1824" s="274" t="s">
        <v>606</v>
      </c>
      <c r="B1824" s="274" t="s">
        <v>588</v>
      </c>
      <c r="C1824" s="274" t="s">
        <v>589</v>
      </c>
      <c r="D1824" s="274" t="s">
        <v>603</v>
      </c>
      <c r="E1824" s="274">
        <v>4</v>
      </c>
      <c r="F1824" s="274">
        <v>1925</v>
      </c>
      <c r="G1824" s="277">
        <v>80068</v>
      </c>
      <c r="H1824" s="277">
        <v>52609.06</v>
      </c>
      <c r="I1824" s="277">
        <f>INDEX(HWI!$F$6:$I$131,MATCH(F1824,HWI!$A$6:$A$131,0),MATCH(D1824,HWI!$F$5:$I$5,0))</f>
        <v>113.73333333333333</v>
      </c>
      <c r="J1824" s="277">
        <f t="shared" si="56"/>
        <v>5983403.7573333327</v>
      </c>
      <c r="L1824" s="277">
        <f t="shared" si="57"/>
        <v>74.729027293467212</v>
      </c>
    </row>
    <row r="1825" spans="1:12" x14ac:dyDescent="0.25">
      <c r="A1825" s="274" t="s">
        <v>606</v>
      </c>
      <c r="B1825" s="274" t="s">
        <v>588</v>
      </c>
      <c r="C1825" s="274" t="s">
        <v>589</v>
      </c>
      <c r="D1825" s="274" t="s">
        <v>603</v>
      </c>
      <c r="E1825" s="274">
        <v>4</v>
      </c>
      <c r="F1825" s="274">
        <v>1926</v>
      </c>
      <c r="G1825" s="277">
        <v>92316.09</v>
      </c>
      <c r="H1825" s="277">
        <v>64319.810000000005</v>
      </c>
      <c r="I1825" s="277">
        <f>INDEX(HWI!$F$6:$I$131,MATCH(F1825,HWI!$A$6:$A$131,0),MATCH(D1825,HWI!$F$5:$I$5,0))</f>
        <v>106.625</v>
      </c>
      <c r="J1825" s="277">
        <f t="shared" si="56"/>
        <v>6858099.7412500009</v>
      </c>
      <c r="L1825" s="277">
        <f t="shared" si="57"/>
        <v>74.289322059134022</v>
      </c>
    </row>
    <row r="1826" spans="1:12" x14ac:dyDescent="0.25">
      <c r="A1826" s="274" t="s">
        <v>606</v>
      </c>
      <c r="B1826" s="274" t="s">
        <v>588</v>
      </c>
      <c r="C1826" s="274" t="s">
        <v>589</v>
      </c>
      <c r="D1826" s="274" t="s">
        <v>603</v>
      </c>
      <c r="E1826" s="274">
        <v>4</v>
      </c>
      <c r="F1826" s="274">
        <v>1927</v>
      </c>
      <c r="G1826" s="277">
        <v>55592</v>
      </c>
      <c r="H1826" s="277">
        <v>35178.68</v>
      </c>
      <c r="I1826" s="277">
        <f>INDEX(HWI!$F$6:$I$131,MATCH(F1826,HWI!$A$6:$A$131,0),MATCH(D1826,HWI!$F$5:$I$5,0))</f>
        <v>106.625</v>
      </c>
      <c r="J1826" s="277">
        <f t="shared" si="56"/>
        <v>3750926.7549999999</v>
      </c>
      <c r="L1826" s="277">
        <f t="shared" si="57"/>
        <v>67.472419682688155</v>
      </c>
    </row>
    <row r="1827" spans="1:12" x14ac:dyDescent="0.25">
      <c r="A1827" s="274" t="s">
        <v>606</v>
      </c>
      <c r="B1827" s="274" t="s">
        <v>588</v>
      </c>
      <c r="C1827" s="274" t="s">
        <v>589</v>
      </c>
      <c r="D1827" s="274" t="s">
        <v>603</v>
      </c>
      <c r="E1827" s="274">
        <v>4</v>
      </c>
      <c r="F1827" s="274">
        <v>1928</v>
      </c>
      <c r="G1827" s="277">
        <v>77639.009999999995</v>
      </c>
      <c r="H1827" s="277">
        <v>56230.090000000004</v>
      </c>
      <c r="I1827" s="277">
        <f>INDEX(HWI!$F$6:$I$131,MATCH(F1827,HWI!$A$6:$A$131,0),MATCH(D1827,HWI!$F$5:$I$5,0))</f>
        <v>106.625</v>
      </c>
      <c r="J1827" s="277">
        <f t="shared" si="56"/>
        <v>5995533.3462500004</v>
      </c>
      <c r="L1827" s="277">
        <f t="shared" si="57"/>
        <v>77.223207073995411</v>
      </c>
    </row>
    <row r="1828" spans="1:12" x14ac:dyDescent="0.25">
      <c r="A1828" s="274" t="s">
        <v>606</v>
      </c>
      <c r="B1828" s="274" t="s">
        <v>588</v>
      </c>
      <c r="C1828" s="274" t="s">
        <v>589</v>
      </c>
      <c r="D1828" s="274" t="s">
        <v>603</v>
      </c>
      <c r="E1828" s="274">
        <v>4</v>
      </c>
      <c r="F1828" s="274">
        <v>1929</v>
      </c>
      <c r="G1828" s="277">
        <v>59719</v>
      </c>
      <c r="H1828" s="277">
        <v>35439.520000000004</v>
      </c>
      <c r="I1828" s="277">
        <f>INDEX(HWI!$F$6:$I$131,MATCH(F1828,HWI!$A$6:$A$131,0),MATCH(D1828,HWI!$F$5:$I$5,0))</f>
        <v>106.625</v>
      </c>
      <c r="J1828" s="277">
        <f t="shared" si="56"/>
        <v>3778738.8200000003</v>
      </c>
      <c r="L1828" s="277">
        <f t="shared" si="57"/>
        <v>63.275319747484055</v>
      </c>
    </row>
    <row r="1829" spans="1:12" x14ac:dyDescent="0.25">
      <c r="A1829" s="274" t="s">
        <v>606</v>
      </c>
      <c r="B1829" s="274" t="s">
        <v>588</v>
      </c>
      <c r="C1829" s="274" t="s">
        <v>589</v>
      </c>
      <c r="D1829" s="274" t="s">
        <v>603</v>
      </c>
      <c r="E1829" s="274">
        <v>4</v>
      </c>
      <c r="F1829" s="274">
        <v>1930</v>
      </c>
      <c r="G1829" s="277">
        <v>63954.05</v>
      </c>
      <c r="H1829" s="277">
        <v>38018.480000000003</v>
      </c>
      <c r="I1829" s="277">
        <f>INDEX(HWI!$F$6:$I$131,MATCH(F1829,HWI!$A$6:$A$131,0),MATCH(D1829,HWI!$F$5:$I$5,0))</f>
        <v>106.625</v>
      </c>
      <c r="J1829" s="277">
        <f t="shared" si="56"/>
        <v>4053720.43</v>
      </c>
      <c r="L1829" s="277">
        <f t="shared" si="57"/>
        <v>63.384890089056128</v>
      </c>
    </row>
    <row r="1830" spans="1:12" x14ac:dyDescent="0.25">
      <c r="A1830" s="274" t="s">
        <v>606</v>
      </c>
      <c r="B1830" s="274" t="s">
        <v>588</v>
      </c>
      <c r="C1830" s="274" t="s">
        <v>589</v>
      </c>
      <c r="D1830" s="274" t="s">
        <v>603</v>
      </c>
      <c r="E1830" s="274">
        <v>4</v>
      </c>
      <c r="F1830" s="274">
        <v>1931</v>
      </c>
      <c r="G1830" s="277">
        <v>64331</v>
      </c>
      <c r="H1830" s="277">
        <v>48994.340000000004</v>
      </c>
      <c r="I1830" s="277">
        <f>INDEX(HWI!$F$6:$I$131,MATCH(F1830,HWI!$A$6:$A$131,0),MATCH(D1830,HWI!$F$5:$I$5,0))</f>
        <v>106.625</v>
      </c>
      <c r="J1830" s="277">
        <f t="shared" si="56"/>
        <v>5224021.5025000004</v>
      </c>
      <c r="L1830" s="277">
        <f t="shared" si="57"/>
        <v>81.205352046447288</v>
      </c>
    </row>
    <row r="1831" spans="1:12" x14ac:dyDescent="0.25">
      <c r="A1831" s="274" t="s">
        <v>606</v>
      </c>
      <c r="B1831" s="274" t="s">
        <v>588</v>
      </c>
      <c r="C1831" s="274" t="s">
        <v>589</v>
      </c>
      <c r="D1831" s="274" t="s">
        <v>603</v>
      </c>
      <c r="E1831" s="274">
        <v>4</v>
      </c>
      <c r="F1831" s="274">
        <v>1932</v>
      </c>
      <c r="G1831" s="277">
        <v>49733.99</v>
      </c>
      <c r="H1831" s="277">
        <v>26880.560000000001</v>
      </c>
      <c r="I1831" s="277">
        <f>INDEX(HWI!$F$6:$I$131,MATCH(F1831,HWI!$A$6:$A$131,0),MATCH(D1831,HWI!$F$5:$I$5,0))</f>
        <v>113.73333333333333</v>
      </c>
      <c r="J1831" s="277">
        <f t="shared" si="56"/>
        <v>3057215.6906666667</v>
      </c>
      <c r="L1831" s="277">
        <f t="shared" si="57"/>
        <v>61.471353709337755</v>
      </c>
    </row>
    <row r="1832" spans="1:12" x14ac:dyDescent="0.25">
      <c r="A1832" s="274" t="s">
        <v>606</v>
      </c>
      <c r="B1832" s="274" t="s">
        <v>588</v>
      </c>
      <c r="C1832" s="274" t="s">
        <v>589</v>
      </c>
      <c r="D1832" s="274" t="s">
        <v>603</v>
      </c>
      <c r="E1832" s="274">
        <v>4</v>
      </c>
      <c r="F1832" s="274">
        <v>1933</v>
      </c>
      <c r="G1832" s="277">
        <v>29408</v>
      </c>
      <c r="H1832" s="277">
        <v>22412.84</v>
      </c>
      <c r="I1832" s="277">
        <f>INDEX(HWI!$F$6:$I$131,MATCH(F1832,HWI!$A$6:$A$131,0),MATCH(D1832,HWI!$F$5:$I$5,0))</f>
        <v>121.85714285714286</v>
      </c>
      <c r="J1832" s="277">
        <f t="shared" si="56"/>
        <v>2731164.6457142858</v>
      </c>
      <c r="L1832" s="277">
        <f t="shared" si="57"/>
        <v>92.871485504430282</v>
      </c>
    </row>
    <row r="1833" spans="1:12" x14ac:dyDescent="0.25">
      <c r="A1833" s="274" t="s">
        <v>606</v>
      </c>
      <c r="B1833" s="274" t="s">
        <v>588</v>
      </c>
      <c r="C1833" s="274" t="s">
        <v>589</v>
      </c>
      <c r="D1833" s="274" t="s">
        <v>603</v>
      </c>
      <c r="E1833" s="274">
        <v>4</v>
      </c>
      <c r="F1833" s="274">
        <v>1934</v>
      </c>
      <c r="G1833" s="277">
        <v>18834.010000000002</v>
      </c>
      <c r="H1833" s="277">
        <v>12909.07</v>
      </c>
      <c r="I1833" s="277">
        <f>INDEX(HWI!$F$6:$I$131,MATCH(F1833,HWI!$A$6:$A$131,0),MATCH(D1833,HWI!$F$5:$I$5,0))</f>
        <v>113.73333333333333</v>
      </c>
      <c r="J1833" s="277">
        <f t="shared" si="56"/>
        <v>1468191.5613333334</v>
      </c>
      <c r="L1833" s="277">
        <f t="shared" si="57"/>
        <v>77.954273218148089</v>
      </c>
    </row>
    <row r="1834" spans="1:12" x14ac:dyDescent="0.25">
      <c r="A1834" s="274" t="s">
        <v>606</v>
      </c>
      <c r="B1834" s="274" t="s">
        <v>588</v>
      </c>
      <c r="C1834" s="274" t="s">
        <v>589</v>
      </c>
      <c r="D1834" s="274" t="s">
        <v>603</v>
      </c>
      <c r="E1834" s="274">
        <v>4</v>
      </c>
      <c r="F1834" s="274">
        <v>1935</v>
      </c>
      <c r="G1834" s="277">
        <v>13769</v>
      </c>
      <c r="H1834" s="277">
        <v>12738.36</v>
      </c>
      <c r="I1834" s="277">
        <f>INDEX(HWI!$F$6:$I$131,MATCH(F1834,HWI!$A$6:$A$131,0),MATCH(D1834,HWI!$F$5:$I$5,0))</f>
        <v>113.73333333333333</v>
      </c>
      <c r="J1834" s="277">
        <f t="shared" si="56"/>
        <v>1448776.1440000001</v>
      </c>
      <c r="L1834" s="277">
        <f t="shared" si="57"/>
        <v>105.22014263926212</v>
      </c>
    </row>
    <row r="1835" spans="1:12" x14ac:dyDescent="0.25">
      <c r="A1835" s="274" t="s">
        <v>606</v>
      </c>
      <c r="B1835" s="274" t="s">
        <v>588</v>
      </c>
      <c r="C1835" s="274" t="s">
        <v>589</v>
      </c>
      <c r="D1835" s="274" t="s">
        <v>603</v>
      </c>
      <c r="E1835" s="274">
        <v>4</v>
      </c>
      <c r="F1835" s="274">
        <v>1936</v>
      </c>
      <c r="G1835" s="277">
        <v>28271.99</v>
      </c>
      <c r="H1835" s="277">
        <v>23420.65</v>
      </c>
      <c r="I1835" s="277">
        <f>INDEX(HWI!$F$6:$I$131,MATCH(F1835,HWI!$A$6:$A$131,0),MATCH(D1835,HWI!$F$5:$I$5,0))</f>
        <v>113.73333333333333</v>
      </c>
      <c r="J1835" s="277">
        <f t="shared" si="56"/>
        <v>2663708.5933333337</v>
      </c>
      <c r="L1835" s="277">
        <f t="shared" si="57"/>
        <v>94.217230316413293</v>
      </c>
    </row>
    <row r="1836" spans="1:12" x14ac:dyDescent="0.25">
      <c r="A1836" s="274" t="s">
        <v>606</v>
      </c>
      <c r="B1836" s="274" t="s">
        <v>588</v>
      </c>
      <c r="C1836" s="274" t="s">
        <v>589</v>
      </c>
      <c r="D1836" s="274" t="s">
        <v>603</v>
      </c>
      <c r="E1836" s="274">
        <v>4</v>
      </c>
      <c r="F1836" s="274">
        <v>1937</v>
      </c>
      <c r="G1836" s="277">
        <v>65887.19</v>
      </c>
      <c r="H1836" s="277">
        <v>46026.080000000002</v>
      </c>
      <c r="I1836" s="277">
        <f>INDEX(HWI!$F$6:$I$131,MATCH(F1836,HWI!$A$6:$A$131,0),MATCH(D1836,HWI!$F$5:$I$5,0))</f>
        <v>106.625</v>
      </c>
      <c r="J1836" s="277">
        <f t="shared" si="56"/>
        <v>4907530.78</v>
      </c>
      <c r="L1836" s="277">
        <f t="shared" si="57"/>
        <v>74.48383790536522</v>
      </c>
    </row>
    <row r="1837" spans="1:12" x14ac:dyDescent="0.25">
      <c r="A1837" s="274" t="s">
        <v>606</v>
      </c>
      <c r="B1837" s="274" t="s">
        <v>588</v>
      </c>
      <c r="C1837" s="274" t="s">
        <v>589</v>
      </c>
      <c r="D1837" s="274" t="s">
        <v>603</v>
      </c>
      <c r="E1837" s="274">
        <v>4</v>
      </c>
      <c r="F1837" s="274">
        <v>1938</v>
      </c>
      <c r="G1837" s="277">
        <v>42532</v>
      </c>
      <c r="H1837" s="277">
        <v>37182.639999999999</v>
      </c>
      <c r="I1837" s="277">
        <f>INDEX(HWI!$F$6:$I$131,MATCH(F1837,HWI!$A$6:$A$131,0),MATCH(D1837,HWI!$F$5:$I$5,0))</f>
        <v>106.625</v>
      </c>
      <c r="J1837" s="277">
        <f t="shared" si="56"/>
        <v>3964598.9899999998</v>
      </c>
      <c r="L1837" s="277">
        <f t="shared" si="57"/>
        <v>93.2144970845481</v>
      </c>
    </row>
    <row r="1838" spans="1:12" x14ac:dyDescent="0.25">
      <c r="A1838" s="274" t="s">
        <v>606</v>
      </c>
      <c r="B1838" s="274" t="s">
        <v>588</v>
      </c>
      <c r="C1838" s="274" t="s">
        <v>589</v>
      </c>
      <c r="D1838" s="274" t="s">
        <v>603</v>
      </c>
      <c r="E1838" s="274">
        <v>4</v>
      </c>
      <c r="F1838" s="274">
        <v>1939</v>
      </c>
      <c r="G1838" s="277">
        <v>92852</v>
      </c>
      <c r="H1838" s="277">
        <v>78200.400000000009</v>
      </c>
      <c r="I1838" s="277">
        <f>INDEX(HWI!$F$6:$I$131,MATCH(F1838,HWI!$A$6:$A$131,0),MATCH(D1838,HWI!$F$5:$I$5,0))</f>
        <v>106.625</v>
      </c>
      <c r="J1838" s="277">
        <f t="shared" si="56"/>
        <v>8338117.6500000013</v>
      </c>
      <c r="L1838" s="277">
        <f t="shared" si="57"/>
        <v>89.800086697109393</v>
      </c>
    </row>
    <row r="1839" spans="1:12" x14ac:dyDescent="0.25">
      <c r="A1839" s="274" t="s">
        <v>606</v>
      </c>
      <c r="B1839" s="274" t="s">
        <v>588</v>
      </c>
      <c r="C1839" s="274" t="s">
        <v>589</v>
      </c>
      <c r="D1839" s="274" t="s">
        <v>603</v>
      </c>
      <c r="E1839" s="274">
        <v>4</v>
      </c>
      <c r="F1839" s="274">
        <v>1940</v>
      </c>
      <c r="G1839" s="277">
        <v>111133</v>
      </c>
      <c r="H1839" s="277">
        <v>138686.26</v>
      </c>
      <c r="I1839" s="277">
        <f>INDEX(HWI!$F$6:$I$131,MATCH(F1839,HWI!$A$6:$A$131,0),MATCH(D1839,HWI!$F$5:$I$5,0))</f>
        <v>100.35294117647059</v>
      </c>
      <c r="J1839" s="277">
        <f t="shared" si="56"/>
        <v>13917574.091764707</v>
      </c>
      <c r="L1839" s="277">
        <f t="shared" si="57"/>
        <v>125.23349582720441</v>
      </c>
    </row>
    <row r="1840" spans="1:12" x14ac:dyDescent="0.25">
      <c r="A1840" s="274" t="s">
        <v>606</v>
      </c>
      <c r="B1840" s="274" t="s">
        <v>588</v>
      </c>
      <c r="C1840" s="274" t="s">
        <v>589</v>
      </c>
      <c r="D1840" s="274" t="s">
        <v>603</v>
      </c>
      <c r="E1840" s="274">
        <v>4</v>
      </c>
      <c r="F1840" s="274">
        <v>1941</v>
      </c>
      <c r="G1840" s="277">
        <v>96746</v>
      </c>
      <c r="H1840" s="277">
        <v>103080.51000000001</v>
      </c>
      <c r="I1840" s="277">
        <f>INDEX(HWI!$F$6:$I$131,MATCH(F1840,HWI!$A$6:$A$131,0),MATCH(D1840,HWI!$F$5:$I$5,0))</f>
        <v>100.35294117647059</v>
      </c>
      <c r="J1840" s="277">
        <f t="shared" si="56"/>
        <v>10344432.35647059</v>
      </c>
      <c r="L1840" s="277">
        <f t="shared" si="57"/>
        <v>106.92361809760187</v>
      </c>
    </row>
    <row r="1841" spans="1:12" x14ac:dyDescent="0.25">
      <c r="A1841" s="274" t="s">
        <v>606</v>
      </c>
      <c r="B1841" s="274" t="s">
        <v>588</v>
      </c>
      <c r="C1841" s="274" t="s">
        <v>589</v>
      </c>
      <c r="D1841" s="274" t="s">
        <v>603</v>
      </c>
      <c r="E1841" s="274">
        <v>4</v>
      </c>
      <c r="F1841" s="274">
        <v>1942</v>
      </c>
      <c r="G1841" s="277">
        <v>35474</v>
      </c>
      <c r="H1841" s="277">
        <v>55185.630000000005</v>
      </c>
      <c r="I1841" s="277">
        <f>INDEX(HWI!$F$6:$I$131,MATCH(F1841,HWI!$A$6:$A$131,0),MATCH(D1841,HWI!$F$5:$I$5,0))</f>
        <v>94.777777777777771</v>
      </c>
      <c r="J1841" s="277">
        <f t="shared" si="56"/>
        <v>5230371.3766666669</v>
      </c>
      <c r="L1841" s="277">
        <f t="shared" si="57"/>
        <v>147.44239095299844</v>
      </c>
    </row>
    <row r="1842" spans="1:12" x14ac:dyDescent="0.25">
      <c r="A1842" s="274" t="s">
        <v>606</v>
      </c>
      <c r="B1842" s="274" t="s">
        <v>588</v>
      </c>
      <c r="C1842" s="274" t="s">
        <v>589</v>
      </c>
      <c r="D1842" s="274" t="s">
        <v>603</v>
      </c>
      <c r="E1842" s="274">
        <v>4</v>
      </c>
      <c r="F1842" s="274">
        <v>1943</v>
      </c>
      <c r="G1842" s="277">
        <v>9686</v>
      </c>
      <c r="H1842" s="277">
        <v>17381.09</v>
      </c>
      <c r="I1842" s="277">
        <f>INDEX(HWI!$F$6:$I$131,MATCH(F1842,HWI!$A$6:$A$131,0),MATCH(D1842,HWI!$F$5:$I$5,0))</f>
        <v>89.78947368421052</v>
      </c>
      <c r="J1842" s="277">
        <f t="shared" si="56"/>
        <v>1560638.9231578948</v>
      </c>
      <c r="L1842" s="277">
        <f t="shared" si="57"/>
        <v>161.1231595248704</v>
      </c>
    </row>
    <row r="1843" spans="1:12" x14ac:dyDescent="0.25">
      <c r="A1843" s="274" t="s">
        <v>606</v>
      </c>
      <c r="B1843" s="274" t="s">
        <v>588</v>
      </c>
      <c r="C1843" s="274" t="s">
        <v>589</v>
      </c>
      <c r="D1843" s="274" t="s">
        <v>603</v>
      </c>
      <c r="E1843" s="274">
        <v>4</v>
      </c>
      <c r="F1843" s="274">
        <v>1944</v>
      </c>
      <c r="G1843" s="277">
        <v>10316</v>
      </c>
      <c r="H1843" s="277">
        <v>30100.510000000002</v>
      </c>
      <c r="I1843" s="277">
        <f>INDEX(HWI!$F$6:$I$131,MATCH(F1843,HWI!$A$6:$A$131,0),MATCH(D1843,HWI!$F$5:$I$5,0))</f>
        <v>89.78947368421052</v>
      </c>
      <c r="J1843" s="277">
        <f t="shared" si="56"/>
        <v>2702708.9505263157</v>
      </c>
      <c r="L1843" s="277">
        <f t="shared" si="57"/>
        <v>261.99194945001119</v>
      </c>
    </row>
    <row r="1844" spans="1:12" x14ac:dyDescent="0.25">
      <c r="A1844" s="274" t="s">
        <v>606</v>
      </c>
      <c r="B1844" s="274" t="s">
        <v>588</v>
      </c>
      <c r="C1844" s="274" t="s">
        <v>589</v>
      </c>
      <c r="D1844" s="274" t="s">
        <v>603</v>
      </c>
      <c r="E1844" s="274">
        <v>4</v>
      </c>
      <c r="F1844" s="274">
        <v>1945</v>
      </c>
      <c r="G1844" s="277">
        <v>13254</v>
      </c>
      <c r="H1844" s="277">
        <v>20750.63</v>
      </c>
      <c r="I1844" s="277">
        <f>INDEX(HWI!$F$6:$I$131,MATCH(F1844,HWI!$A$6:$A$131,0),MATCH(D1844,HWI!$F$5:$I$5,0))</f>
        <v>89.78947368421052</v>
      </c>
      <c r="J1844" s="277">
        <f t="shared" si="56"/>
        <v>1863188.1463157895</v>
      </c>
      <c r="L1844" s="277">
        <f t="shared" si="57"/>
        <v>140.57553540936996</v>
      </c>
    </row>
    <row r="1845" spans="1:12" x14ac:dyDescent="0.25">
      <c r="A1845" s="274" t="s">
        <v>606</v>
      </c>
      <c r="B1845" s="274" t="s">
        <v>588</v>
      </c>
      <c r="C1845" s="274" t="s">
        <v>589</v>
      </c>
      <c r="D1845" s="274" t="s">
        <v>603</v>
      </c>
      <c r="E1845" s="274">
        <v>4</v>
      </c>
      <c r="F1845" s="274">
        <v>1946</v>
      </c>
      <c r="G1845" s="277">
        <v>58931</v>
      </c>
      <c r="H1845" s="277">
        <v>72804.39</v>
      </c>
      <c r="I1845" s="277">
        <f>INDEX(HWI!$F$6:$I$131,MATCH(F1845,HWI!$A$6:$A$131,0),MATCH(D1845,HWI!$F$5:$I$5,0))</f>
        <v>81.238095238095241</v>
      </c>
      <c r="J1845" s="277">
        <f t="shared" si="56"/>
        <v>5914489.9685714291</v>
      </c>
      <c r="L1845" s="277">
        <f t="shared" si="57"/>
        <v>100.36296632623626</v>
      </c>
    </row>
    <row r="1846" spans="1:12" x14ac:dyDescent="0.25">
      <c r="A1846" s="274" t="s">
        <v>606</v>
      </c>
      <c r="B1846" s="274" t="s">
        <v>588</v>
      </c>
      <c r="C1846" s="274" t="s">
        <v>589</v>
      </c>
      <c r="D1846" s="274" t="s">
        <v>603</v>
      </c>
      <c r="E1846" s="274">
        <v>4</v>
      </c>
      <c r="F1846" s="274">
        <v>1947</v>
      </c>
      <c r="G1846" s="277">
        <v>77952.5</v>
      </c>
      <c r="H1846" s="277">
        <v>107071.52</v>
      </c>
      <c r="I1846" s="277">
        <f>INDEX(HWI!$F$6:$I$131,MATCH(F1846,HWI!$A$6:$A$131,0),MATCH(D1846,HWI!$F$5:$I$5,0))</f>
        <v>71.083333333333329</v>
      </c>
      <c r="J1846" s="277">
        <f t="shared" si="56"/>
        <v>7611000.5466666669</v>
      </c>
      <c r="L1846" s="277">
        <f t="shared" si="57"/>
        <v>97.636388142351649</v>
      </c>
    </row>
    <row r="1847" spans="1:12" x14ac:dyDescent="0.25">
      <c r="A1847" s="274" t="s">
        <v>606</v>
      </c>
      <c r="B1847" s="274" t="s">
        <v>588</v>
      </c>
      <c r="C1847" s="274" t="s">
        <v>589</v>
      </c>
      <c r="D1847" s="274" t="s">
        <v>603</v>
      </c>
      <c r="E1847" s="274">
        <v>4</v>
      </c>
      <c r="F1847" s="274">
        <v>1948</v>
      </c>
      <c r="G1847" s="277">
        <v>17298</v>
      </c>
      <c r="H1847" s="277">
        <v>31681</v>
      </c>
      <c r="I1847" s="277">
        <f>INDEX(HWI!$F$6:$I$131,MATCH(F1847,HWI!$A$6:$A$131,0),MATCH(D1847,HWI!$F$5:$I$5,0))</f>
        <v>60.928571428571431</v>
      </c>
      <c r="J1847" s="277">
        <f t="shared" si="56"/>
        <v>1930278.0714285716</v>
      </c>
      <c r="L1847" s="277">
        <f t="shared" si="57"/>
        <v>111.58966767421504</v>
      </c>
    </row>
    <row r="1848" spans="1:12" x14ac:dyDescent="0.25">
      <c r="A1848" s="274" t="s">
        <v>606</v>
      </c>
      <c r="B1848" s="274" t="s">
        <v>588</v>
      </c>
      <c r="C1848" s="274" t="s">
        <v>589</v>
      </c>
      <c r="D1848" s="274" t="s">
        <v>603</v>
      </c>
      <c r="E1848" s="274">
        <v>4</v>
      </c>
      <c r="F1848" s="274">
        <v>1949</v>
      </c>
      <c r="G1848" s="277">
        <v>143513.93</v>
      </c>
      <c r="H1848" s="277">
        <v>234529.32</v>
      </c>
      <c r="I1848" s="277">
        <f>INDEX(HWI!$F$6:$I$131,MATCH(F1848,HWI!$A$6:$A$131,0),MATCH(D1848,HWI!$F$5:$I$5,0))</f>
        <v>56.866666666666667</v>
      </c>
      <c r="J1848" s="277">
        <f t="shared" si="56"/>
        <v>13336900.664000001</v>
      </c>
      <c r="L1848" s="277">
        <f t="shared" si="57"/>
        <v>92.931053201595148</v>
      </c>
    </row>
    <row r="1849" spans="1:12" x14ac:dyDescent="0.25">
      <c r="A1849" s="274" t="s">
        <v>606</v>
      </c>
      <c r="B1849" s="274" t="s">
        <v>588</v>
      </c>
      <c r="C1849" s="274" t="s">
        <v>589</v>
      </c>
      <c r="D1849" s="274" t="s">
        <v>603</v>
      </c>
      <c r="E1849" s="274">
        <v>4</v>
      </c>
      <c r="F1849" s="274">
        <v>1950</v>
      </c>
      <c r="G1849" s="277">
        <v>95720.86</v>
      </c>
      <c r="H1849" s="277">
        <v>228805.85</v>
      </c>
      <c r="I1849" s="277">
        <f>INDEX(HWI!$F$6:$I$131,MATCH(F1849,HWI!$A$6:$A$131,0),MATCH(D1849,HWI!$F$5:$I$5,0))</f>
        <v>53.3125</v>
      </c>
      <c r="J1849" s="277">
        <f t="shared" si="56"/>
        <v>12198211.878125001</v>
      </c>
      <c r="L1849" s="277">
        <f t="shared" si="57"/>
        <v>127.43525160685979</v>
      </c>
    </row>
    <row r="1850" spans="1:12" x14ac:dyDescent="0.25">
      <c r="A1850" s="274" t="s">
        <v>606</v>
      </c>
      <c r="B1850" s="274" t="s">
        <v>588</v>
      </c>
      <c r="C1850" s="274" t="s">
        <v>589</v>
      </c>
      <c r="D1850" s="274" t="s">
        <v>603</v>
      </c>
      <c r="E1850" s="274">
        <v>4</v>
      </c>
      <c r="F1850" s="274">
        <v>1951</v>
      </c>
      <c r="G1850" s="277">
        <v>89042.900000000009</v>
      </c>
      <c r="H1850" s="277">
        <v>262679.88</v>
      </c>
      <c r="I1850" s="277">
        <f>INDEX(HWI!$F$6:$I$131,MATCH(F1850,HWI!$A$6:$A$131,0),MATCH(D1850,HWI!$F$5:$I$5,0))</f>
        <v>51.696969696969695</v>
      </c>
      <c r="J1850" s="277">
        <f t="shared" si="56"/>
        <v>13579753.796363637</v>
      </c>
      <c r="L1850" s="277">
        <f t="shared" si="57"/>
        <v>152.50799105109598</v>
      </c>
    </row>
    <row r="1851" spans="1:12" x14ac:dyDescent="0.25">
      <c r="A1851" s="274" t="s">
        <v>606</v>
      </c>
      <c r="B1851" s="274" t="s">
        <v>588</v>
      </c>
      <c r="C1851" s="274" t="s">
        <v>589</v>
      </c>
      <c r="D1851" s="274" t="s">
        <v>603</v>
      </c>
      <c r="E1851" s="274">
        <v>4</v>
      </c>
      <c r="F1851" s="274">
        <v>1952</v>
      </c>
      <c r="G1851" s="277">
        <v>112401.60000000001</v>
      </c>
      <c r="H1851" s="277">
        <v>375603.79</v>
      </c>
      <c r="I1851" s="277">
        <f>INDEX(HWI!$F$6:$I$131,MATCH(F1851,HWI!$A$6:$A$131,0),MATCH(D1851,HWI!$F$5:$I$5,0))</f>
        <v>50.176470588235297</v>
      </c>
      <c r="J1851" s="277">
        <f t="shared" si="56"/>
        <v>18846472.521764707</v>
      </c>
      <c r="L1851" s="277">
        <f t="shared" si="57"/>
        <v>167.67085630244327</v>
      </c>
    </row>
    <row r="1852" spans="1:12" x14ac:dyDescent="0.25">
      <c r="A1852" s="274" t="s">
        <v>606</v>
      </c>
      <c r="B1852" s="274" t="s">
        <v>588</v>
      </c>
      <c r="C1852" s="274" t="s">
        <v>589</v>
      </c>
      <c r="D1852" s="274" t="s">
        <v>603</v>
      </c>
      <c r="E1852" s="274">
        <v>4</v>
      </c>
      <c r="F1852" s="274">
        <v>1953</v>
      </c>
      <c r="G1852" s="277">
        <v>84125.11</v>
      </c>
      <c r="H1852" s="277">
        <v>319704.97000000003</v>
      </c>
      <c r="I1852" s="277">
        <f>INDEX(HWI!$F$6:$I$131,MATCH(F1852,HWI!$A$6:$A$131,0),MATCH(D1852,HWI!$F$5:$I$5,0))</f>
        <v>46.108108108108105</v>
      </c>
      <c r="J1852" s="277">
        <f t="shared" si="56"/>
        <v>14740991.319459461</v>
      </c>
      <c r="L1852" s="277">
        <f t="shared" si="57"/>
        <v>175.22700795825955</v>
      </c>
    </row>
    <row r="1853" spans="1:12" x14ac:dyDescent="0.25">
      <c r="A1853" s="274" t="s">
        <v>606</v>
      </c>
      <c r="B1853" s="274" t="s">
        <v>588</v>
      </c>
      <c r="C1853" s="274" t="s">
        <v>589</v>
      </c>
      <c r="D1853" s="274" t="s">
        <v>603</v>
      </c>
      <c r="E1853" s="274">
        <v>4</v>
      </c>
      <c r="F1853" s="274">
        <v>1954</v>
      </c>
      <c r="G1853" s="277">
        <v>74090.78</v>
      </c>
      <c r="H1853" s="277">
        <v>237430.07</v>
      </c>
      <c r="I1853" s="277">
        <f>INDEX(HWI!$F$6:$I$131,MATCH(F1853,HWI!$A$6:$A$131,0),MATCH(D1853,HWI!$F$5:$I$5,0))</f>
        <v>43.743589743589745</v>
      </c>
      <c r="J1853" s="277">
        <f t="shared" si="56"/>
        <v>10386043.574871795</v>
      </c>
      <c r="L1853" s="277">
        <f t="shared" si="57"/>
        <v>140.17997347135224</v>
      </c>
    </row>
    <row r="1854" spans="1:12" x14ac:dyDescent="0.25">
      <c r="A1854" s="274" t="s">
        <v>606</v>
      </c>
      <c r="B1854" s="274" t="s">
        <v>588</v>
      </c>
      <c r="C1854" s="274" t="s">
        <v>589</v>
      </c>
      <c r="D1854" s="274" t="s">
        <v>603</v>
      </c>
      <c r="E1854" s="274">
        <v>4</v>
      </c>
      <c r="F1854" s="274">
        <v>1955</v>
      </c>
      <c r="G1854" s="277">
        <v>133383.72</v>
      </c>
      <c r="H1854" s="277">
        <v>402277.23</v>
      </c>
      <c r="I1854" s="277">
        <f>INDEX(HWI!$F$6:$I$131,MATCH(F1854,HWI!$A$6:$A$131,0),MATCH(D1854,HWI!$F$5:$I$5,0))</f>
        <v>41.609756097560975</v>
      </c>
      <c r="J1854" s="277">
        <f t="shared" si="56"/>
        <v>16738657.423902439</v>
      </c>
      <c r="L1854" s="277">
        <f t="shared" si="57"/>
        <v>125.49250706085</v>
      </c>
    </row>
    <row r="1855" spans="1:12" x14ac:dyDescent="0.25">
      <c r="A1855" s="274" t="s">
        <v>606</v>
      </c>
      <c r="B1855" s="274" t="s">
        <v>588</v>
      </c>
      <c r="C1855" s="274" t="s">
        <v>589</v>
      </c>
      <c r="D1855" s="274" t="s">
        <v>603</v>
      </c>
      <c r="E1855" s="274">
        <v>4</v>
      </c>
      <c r="F1855" s="274">
        <v>1956</v>
      </c>
      <c r="G1855" s="277">
        <v>122779</v>
      </c>
      <c r="H1855" s="277">
        <v>436253.53</v>
      </c>
      <c r="I1855" s="277">
        <f>INDEX(HWI!$F$6:$I$131,MATCH(F1855,HWI!$A$6:$A$131,0),MATCH(D1855,HWI!$F$5:$I$5,0))</f>
        <v>39.674418604651166</v>
      </c>
      <c r="J1855" s="277">
        <f t="shared" si="56"/>
        <v>17308105.166976746</v>
      </c>
      <c r="L1855" s="277">
        <f t="shared" si="57"/>
        <v>140.96958899304235</v>
      </c>
    </row>
    <row r="1856" spans="1:12" x14ac:dyDescent="0.25">
      <c r="A1856" s="274" t="s">
        <v>606</v>
      </c>
      <c r="B1856" s="274" t="s">
        <v>588</v>
      </c>
      <c r="C1856" s="274" t="s">
        <v>589</v>
      </c>
      <c r="D1856" s="274" t="s">
        <v>603</v>
      </c>
      <c r="E1856" s="274">
        <v>4</v>
      </c>
      <c r="F1856" s="274">
        <v>1957</v>
      </c>
      <c r="G1856" s="277">
        <v>124678</v>
      </c>
      <c r="H1856" s="277">
        <v>414805.61</v>
      </c>
      <c r="I1856" s="277">
        <f>INDEX(HWI!$F$6:$I$131,MATCH(F1856,HWI!$A$6:$A$131,0),MATCH(D1856,HWI!$F$5:$I$5,0))</f>
        <v>37.086956521739133</v>
      </c>
      <c r="J1856" s="277">
        <f t="shared" si="56"/>
        <v>15383877.623043479</v>
      </c>
      <c r="L1856" s="277">
        <f t="shared" si="57"/>
        <v>123.38887071531047</v>
      </c>
    </row>
    <row r="1857" spans="1:12" x14ac:dyDescent="0.25">
      <c r="A1857" s="274" t="s">
        <v>606</v>
      </c>
      <c r="B1857" s="274" t="s">
        <v>588</v>
      </c>
      <c r="C1857" s="274" t="s">
        <v>589</v>
      </c>
      <c r="D1857" s="274" t="s">
        <v>603</v>
      </c>
      <c r="E1857" s="274">
        <v>4</v>
      </c>
      <c r="F1857" s="274">
        <v>1958</v>
      </c>
      <c r="G1857" s="277">
        <v>128864</v>
      </c>
      <c r="H1857" s="277">
        <v>532862.59</v>
      </c>
      <c r="I1857" s="277">
        <f>INDEX(HWI!$F$6:$I$131,MATCH(F1857,HWI!$A$6:$A$131,0),MATCH(D1857,HWI!$F$5:$I$5,0))</f>
        <v>34.816326530612244</v>
      </c>
      <c r="J1857" s="277">
        <f t="shared" si="56"/>
        <v>18552317.929387752</v>
      </c>
      <c r="L1857" s="277">
        <f t="shared" si="57"/>
        <v>143.96819848357765</v>
      </c>
    </row>
    <row r="1858" spans="1:12" x14ac:dyDescent="0.25">
      <c r="A1858" s="274" t="s">
        <v>606</v>
      </c>
      <c r="B1858" s="274" t="s">
        <v>588</v>
      </c>
      <c r="C1858" s="274" t="s">
        <v>589</v>
      </c>
      <c r="D1858" s="274" t="s">
        <v>603</v>
      </c>
      <c r="E1858" s="274">
        <v>4</v>
      </c>
      <c r="F1858" s="274">
        <v>1959</v>
      </c>
      <c r="G1858" s="277">
        <v>114137</v>
      </c>
      <c r="H1858" s="277">
        <v>462139.44</v>
      </c>
      <c r="I1858" s="277">
        <f>INDEX(HWI!$F$6:$I$131,MATCH(F1858,HWI!$A$6:$A$131,0),MATCH(D1858,HWI!$F$5:$I$5,0))</f>
        <v>33.450980392156865</v>
      </c>
      <c r="J1858" s="277">
        <f t="shared" ref="J1858:J1921" si="58">I1858*H1858</f>
        <v>15459017.345882354</v>
      </c>
      <c r="L1858" s="277">
        <f t="shared" ref="L1858:L1921" si="59">J1858/G1858</f>
        <v>135.4426465202551</v>
      </c>
    </row>
    <row r="1859" spans="1:12" x14ac:dyDescent="0.25">
      <c r="A1859" s="274" t="s">
        <v>606</v>
      </c>
      <c r="B1859" s="274" t="s">
        <v>588</v>
      </c>
      <c r="C1859" s="274" t="s">
        <v>589</v>
      </c>
      <c r="D1859" s="274" t="s">
        <v>603</v>
      </c>
      <c r="E1859" s="274">
        <v>4</v>
      </c>
      <c r="F1859" s="274">
        <v>1960</v>
      </c>
      <c r="G1859" s="277">
        <v>98701</v>
      </c>
      <c r="H1859" s="277">
        <v>410538.95</v>
      </c>
      <c r="I1859" s="277">
        <f>INDEX(HWI!$F$6:$I$131,MATCH(F1859,HWI!$A$6:$A$131,0),MATCH(D1859,HWI!$F$5:$I$5,0))</f>
        <v>32.188679245283019</v>
      </c>
      <c r="J1859" s="277">
        <f t="shared" si="58"/>
        <v>13214706.579245284</v>
      </c>
      <c r="L1859" s="277">
        <f t="shared" si="59"/>
        <v>133.88624815599928</v>
      </c>
    </row>
    <row r="1860" spans="1:12" x14ac:dyDescent="0.25">
      <c r="A1860" s="274" t="s">
        <v>606</v>
      </c>
      <c r="B1860" s="274" t="s">
        <v>588</v>
      </c>
      <c r="C1860" s="274" t="s">
        <v>589</v>
      </c>
      <c r="D1860" s="274" t="s">
        <v>603</v>
      </c>
      <c r="E1860" s="274">
        <v>4</v>
      </c>
      <c r="F1860" s="274">
        <v>1961</v>
      </c>
      <c r="G1860" s="277">
        <v>130292</v>
      </c>
      <c r="H1860" s="277">
        <v>517062.40000000002</v>
      </c>
      <c r="I1860" s="277">
        <f>INDEX(HWI!$F$6:$I$131,MATCH(F1860,HWI!$A$6:$A$131,0),MATCH(D1860,HWI!$F$5:$I$5,0))</f>
        <v>31.018181818181819</v>
      </c>
      <c r="J1860" s="277">
        <f t="shared" si="58"/>
        <v>16038335.534545455</v>
      </c>
      <c r="L1860" s="277">
        <f t="shared" si="59"/>
        <v>123.09532077599127</v>
      </c>
    </row>
    <row r="1861" spans="1:12" x14ac:dyDescent="0.25">
      <c r="A1861" s="274" t="s">
        <v>606</v>
      </c>
      <c r="B1861" s="274" t="s">
        <v>588</v>
      </c>
      <c r="C1861" s="274" t="s">
        <v>589</v>
      </c>
      <c r="D1861" s="274" t="s">
        <v>603</v>
      </c>
      <c r="E1861" s="274">
        <v>4</v>
      </c>
      <c r="F1861" s="274">
        <v>1962</v>
      </c>
      <c r="G1861" s="277">
        <v>100380</v>
      </c>
      <c r="H1861" s="277">
        <v>499324.98</v>
      </c>
      <c r="I1861" s="277">
        <f>INDEX(HWI!$F$6:$I$131,MATCH(F1861,HWI!$A$6:$A$131,0),MATCH(D1861,HWI!$F$5:$I$5,0))</f>
        <v>30.464285714285715</v>
      </c>
      <c r="J1861" s="277">
        <f t="shared" si="58"/>
        <v>15211578.855</v>
      </c>
      <c r="L1861" s="277">
        <f t="shared" si="59"/>
        <v>151.53993679019726</v>
      </c>
    </row>
    <row r="1862" spans="1:12" x14ac:dyDescent="0.25">
      <c r="A1862" s="274" t="s">
        <v>606</v>
      </c>
      <c r="B1862" s="274" t="s">
        <v>588</v>
      </c>
      <c r="C1862" s="274" t="s">
        <v>589</v>
      </c>
      <c r="D1862" s="274" t="s">
        <v>603</v>
      </c>
      <c r="E1862" s="274">
        <v>4</v>
      </c>
      <c r="F1862" s="274">
        <v>1963</v>
      </c>
      <c r="G1862" s="277">
        <v>130042</v>
      </c>
      <c r="H1862" s="277">
        <v>682548.3</v>
      </c>
      <c r="I1862" s="277">
        <f>INDEX(HWI!$F$6:$I$131,MATCH(F1862,HWI!$A$6:$A$131,0),MATCH(D1862,HWI!$F$5:$I$5,0))</f>
        <v>29.413793103448278</v>
      </c>
      <c r="J1862" s="277">
        <f t="shared" si="58"/>
        <v>20076334.479310349</v>
      </c>
      <c r="L1862" s="277">
        <f t="shared" si="59"/>
        <v>154.38346441388435</v>
      </c>
    </row>
    <row r="1863" spans="1:12" x14ac:dyDescent="0.25">
      <c r="A1863" s="274" t="s">
        <v>606</v>
      </c>
      <c r="B1863" s="274" t="s">
        <v>588</v>
      </c>
      <c r="C1863" s="274" t="s">
        <v>589</v>
      </c>
      <c r="D1863" s="274" t="s">
        <v>603</v>
      </c>
      <c r="E1863" s="274">
        <v>4</v>
      </c>
      <c r="F1863" s="274">
        <v>1964</v>
      </c>
      <c r="G1863" s="277">
        <v>89249</v>
      </c>
      <c r="H1863" s="277">
        <v>496064.14</v>
      </c>
      <c r="I1863" s="277">
        <f>INDEX(HWI!$F$6:$I$131,MATCH(F1863,HWI!$A$6:$A$131,0),MATCH(D1863,HWI!$F$5:$I$5,0))</f>
        <v>28.433333333333334</v>
      </c>
      <c r="J1863" s="277">
        <f t="shared" si="58"/>
        <v>14104757.047333334</v>
      </c>
      <c r="L1863" s="277">
        <f t="shared" si="59"/>
        <v>158.03826426439886</v>
      </c>
    </row>
    <row r="1864" spans="1:12" x14ac:dyDescent="0.25">
      <c r="A1864" s="274" t="s">
        <v>606</v>
      </c>
      <c r="B1864" s="274" t="s">
        <v>588</v>
      </c>
      <c r="C1864" s="274" t="s">
        <v>589</v>
      </c>
      <c r="D1864" s="274" t="s">
        <v>603</v>
      </c>
      <c r="E1864" s="274">
        <v>4</v>
      </c>
      <c r="F1864" s="274">
        <v>1965</v>
      </c>
      <c r="G1864" s="277">
        <v>88139.7</v>
      </c>
      <c r="H1864" s="277">
        <v>702089.37</v>
      </c>
      <c r="I1864" s="277">
        <f>INDEX(HWI!$F$6:$I$131,MATCH(F1864,HWI!$A$6:$A$131,0),MATCH(D1864,HWI!$F$5:$I$5,0))</f>
        <v>27.516129032258064</v>
      </c>
      <c r="J1864" s="277">
        <f t="shared" si="58"/>
        <v>19318781.697096772</v>
      </c>
      <c r="L1864" s="277">
        <f t="shared" si="59"/>
        <v>219.183656140159</v>
      </c>
    </row>
    <row r="1865" spans="1:12" x14ac:dyDescent="0.25">
      <c r="A1865" s="274" t="s">
        <v>606</v>
      </c>
      <c r="B1865" s="274" t="s">
        <v>588</v>
      </c>
      <c r="C1865" s="274" t="s">
        <v>589</v>
      </c>
      <c r="D1865" s="274" t="s">
        <v>603</v>
      </c>
      <c r="E1865" s="274">
        <v>4</v>
      </c>
      <c r="F1865" s="274">
        <v>1966</v>
      </c>
      <c r="G1865" s="277">
        <v>114752</v>
      </c>
      <c r="H1865" s="277">
        <v>718416.97</v>
      </c>
      <c r="I1865" s="277">
        <f>INDEX(HWI!$F$6:$I$131,MATCH(F1865,HWI!$A$6:$A$131,0),MATCH(D1865,HWI!$F$5:$I$5,0))</f>
        <v>26.246153846153845</v>
      </c>
      <c r="J1865" s="277">
        <f t="shared" si="58"/>
        <v>18855682.320307691</v>
      </c>
      <c r="L1865" s="277">
        <f t="shared" si="59"/>
        <v>164.31680772716547</v>
      </c>
    </row>
    <row r="1866" spans="1:12" x14ac:dyDescent="0.25">
      <c r="A1866" s="274" t="s">
        <v>606</v>
      </c>
      <c r="B1866" s="274" t="s">
        <v>588</v>
      </c>
      <c r="C1866" s="274" t="s">
        <v>589</v>
      </c>
      <c r="D1866" s="274" t="s">
        <v>603</v>
      </c>
      <c r="E1866" s="274">
        <v>4</v>
      </c>
      <c r="F1866" s="274">
        <v>1967</v>
      </c>
      <c r="G1866" s="277">
        <v>99885.790000000008</v>
      </c>
      <c r="H1866" s="277">
        <v>679084.22</v>
      </c>
      <c r="I1866" s="277">
        <f>INDEX(HWI!$F$6:$I$131,MATCH(F1866,HWI!$A$6:$A$131,0),MATCH(D1866,HWI!$F$5:$I$5,0))</f>
        <v>25.088235294117649</v>
      </c>
      <c r="J1866" s="277">
        <f t="shared" si="58"/>
        <v>17037024.695882354</v>
      </c>
      <c r="L1866" s="277">
        <f t="shared" si="59"/>
        <v>170.56504930163092</v>
      </c>
    </row>
    <row r="1867" spans="1:12" x14ac:dyDescent="0.25">
      <c r="A1867" s="274" t="s">
        <v>606</v>
      </c>
      <c r="B1867" s="274" t="s">
        <v>588</v>
      </c>
      <c r="C1867" s="274" t="s">
        <v>589</v>
      </c>
      <c r="D1867" s="274" t="s">
        <v>603</v>
      </c>
      <c r="E1867" s="274">
        <v>4</v>
      </c>
      <c r="F1867" s="274">
        <v>1968</v>
      </c>
      <c r="G1867" s="277">
        <v>90617.88</v>
      </c>
      <c r="H1867" s="277">
        <v>743569.26</v>
      </c>
      <c r="I1867" s="277">
        <f>INDEX(HWI!$F$6:$I$131,MATCH(F1867,HWI!$A$6:$A$131,0),MATCH(D1867,HWI!$F$5:$I$5,0))</f>
        <v>24.028169014084508</v>
      </c>
      <c r="J1867" s="277">
        <f t="shared" si="58"/>
        <v>17866607.852957748</v>
      </c>
      <c r="L1867" s="277">
        <f t="shared" si="59"/>
        <v>197.16426662108788</v>
      </c>
    </row>
    <row r="1868" spans="1:12" x14ac:dyDescent="0.25">
      <c r="A1868" s="274" t="s">
        <v>606</v>
      </c>
      <c r="B1868" s="274" t="s">
        <v>588</v>
      </c>
      <c r="C1868" s="274" t="s">
        <v>589</v>
      </c>
      <c r="D1868" s="274" t="s">
        <v>603</v>
      </c>
      <c r="E1868" s="274">
        <v>4</v>
      </c>
      <c r="F1868" s="274">
        <v>1969</v>
      </c>
      <c r="G1868" s="277">
        <v>97271</v>
      </c>
      <c r="H1868" s="277">
        <v>756279.94000000006</v>
      </c>
      <c r="I1868" s="277">
        <f>INDEX(HWI!$F$6:$I$131,MATCH(F1868,HWI!$A$6:$A$131,0),MATCH(D1868,HWI!$F$5:$I$5,0))</f>
        <v>22.44736842105263</v>
      </c>
      <c r="J1868" s="277">
        <f t="shared" si="58"/>
        <v>16976494.44263158</v>
      </c>
      <c r="L1868" s="277">
        <f t="shared" si="59"/>
        <v>174.52780831523867</v>
      </c>
    </row>
    <row r="1869" spans="1:12" x14ac:dyDescent="0.25">
      <c r="A1869" s="274" t="s">
        <v>606</v>
      </c>
      <c r="B1869" s="274" t="s">
        <v>588</v>
      </c>
      <c r="C1869" s="274" t="s">
        <v>589</v>
      </c>
      <c r="D1869" s="274" t="s">
        <v>603</v>
      </c>
      <c r="E1869" s="274">
        <v>4</v>
      </c>
      <c r="F1869" s="274">
        <v>1970</v>
      </c>
      <c r="G1869" s="277">
        <v>75329</v>
      </c>
      <c r="H1869" s="277">
        <v>691825.62</v>
      </c>
      <c r="I1869" s="277">
        <f>INDEX(HWI!$F$6:$I$131,MATCH(F1869,HWI!$A$6:$A$131,0),MATCH(D1869,HWI!$F$5:$I$5,0))</f>
        <v>21.594936708860761</v>
      </c>
      <c r="J1869" s="277">
        <f t="shared" si="58"/>
        <v>14939930.477468355</v>
      </c>
      <c r="L1869" s="277">
        <f t="shared" si="59"/>
        <v>198.32906951464051</v>
      </c>
    </row>
    <row r="1870" spans="1:12" x14ac:dyDescent="0.25">
      <c r="A1870" s="274" t="s">
        <v>606</v>
      </c>
      <c r="B1870" s="274" t="s">
        <v>588</v>
      </c>
      <c r="C1870" s="274" t="s">
        <v>589</v>
      </c>
      <c r="D1870" s="274" t="s">
        <v>603</v>
      </c>
      <c r="E1870" s="274">
        <v>4</v>
      </c>
      <c r="F1870" s="274">
        <v>1971</v>
      </c>
      <c r="G1870" s="277">
        <v>94799</v>
      </c>
      <c r="H1870" s="277">
        <v>973209.23</v>
      </c>
      <c r="I1870" s="277">
        <f>INDEX(HWI!$F$6:$I$131,MATCH(F1870,HWI!$A$6:$A$131,0),MATCH(D1870,HWI!$F$5:$I$5,0))</f>
        <v>19.386363636363637</v>
      </c>
      <c r="J1870" s="277">
        <f t="shared" si="58"/>
        <v>18866988.027045455</v>
      </c>
      <c r="L1870" s="277">
        <f t="shared" si="59"/>
        <v>199.02096042200293</v>
      </c>
    </row>
    <row r="1871" spans="1:12" x14ac:dyDescent="0.25">
      <c r="A1871" s="274" t="s">
        <v>606</v>
      </c>
      <c r="B1871" s="274" t="s">
        <v>588</v>
      </c>
      <c r="C1871" s="274" t="s">
        <v>589</v>
      </c>
      <c r="D1871" s="274" t="s">
        <v>603</v>
      </c>
      <c r="E1871" s="274">
        <v>4</v>
      </c>
      <c r="F1871" s="274">
        <v>1972</v>
      </c>
      <c r="G1871" s="277">
        <v>96098.38</v>
      </c>
      <c r="H1871" s="277">
        <v>1175042.19</v>
      </c>
      <c r="I1871" s="277">
        <f>INDEX(HWI!$F$6:$I$131,MATCH(F1871,HWI!$A$6:$A$131,0),MATCH(D1871,HWI!$F$5:$I$5,0))</f>
        <v>17.587628865979383</v>
      </c>
      <c r="J1871" s="277">
        <f t="shared" si="58"/>
        <v>20666205.93958763</v>
      </c>
      <c r="L1871" s="277">
        <f t="shared" si="59"/>
        <v>215.05259443070349</v>
      </c>
    </row>
    <row r="1872" spans="1:12" x14ac:dyDescent="0.25">
      <c r="A1872" s="274" t="s">
        <v>606</v>
      </c>
      <c r="B1872" s="274" t="s">
        <v>588</v>
      </c>
      <c r="C1872" s="274" t="s">
        <v>589</v>
      </c>
      <c r="D1872" s="274" t="s">
        <v>603</v>
      </c>
      <c r="E1872" s="274">
        <v>4</v>
      </c>
      <c r="F1872" s="274">
        <v>1973</v>
      </c>
      <c r="G1872" s="277">
        <v>91997</v>
      </c>
      <c r="H1872" s="277">
        <v>1284487.57</v>
      </c>
      <c r="I1872" s="277">
        <f>INDEX(HWI!$F$6:$I$131,MATCH(F1872,HWI!$A$6:$A$131,0),MATCH(D1872,HWI!$F$5:$I$5,0))</f>
        <v>17.059999999999999</v>
      </c>
      <c r="J1872" s="277">
        <f t="shared" si="58"/>
        <v>21913357.944199998</v>
      </c>
      <c r="L1872" s="277">
        <f t="shared" si="59"/>
        <v>238.19644058175808</v>
      </c>
    </row>
    <row r="1873" spans="1:12" x14ac:dyDescent="0.25">
      <c r="A1873" s="274" t="s">
        <v>606</v>
      </c>
      <c r="B1873" s="274" t="s">
        <v>588</v>
      </c>
      <c r="C1873" s="274" t="s">
        <v>589</v>
      </c>
      <c r="D1873" s="274" t="s">
        <v>603</v>
      </c>
      <c r="E1873" s="274">
        <v>4</v>
      </c>
      <c r="F1873" s="274">
        <v>1974</v>
      </c>
      <c r="G1873" s="277">
        <v>76102.98</v>
      </c>
      <c r="H1873" s="277">
        <v>1052630.4099999999</v>
      </c>
      <c r="I1873" s="277">
        <f>INDEX(HWI!$F$6:$I$131,MATCH(F1873,HWI!$A$6:$A$131,0),MATCH(D1873,HWI!$F$5:$I$5,0))</f>
        <v>14.964912280701755</v>
      </c>
      <c r="J1873" s="277">
        <f t="shared" si="58"/>
        <v>15752521.749649122</v>
      </c>
      <c r="L1873" s="277">
        <f t="shared" si="59"/>
        <v>206.98955217849712</v>
      </c>
    </row>
    <row r="1874" spans="1:12" x14ac:dyDescent="0.25">
      <c r="A1874" s="274" t="s">
        <v>606</v>
      </c>
      <c r="B1874" s="274" t="s">
        <v>588</v>
      </c>
      <c r="C1874" s="274" t="s">
        <v>589</v>
      </c>
      <c r="D1874" s="274" t="s">
        <v>603</v>
      </c>
      <c r="E1874" s="274">
        <v>4</v>
      </c>
      <c r="F1874" s="274">
        <v>1975</v>
      </c>
      <c r="G1874" s="277">
        <v>16632.939999999999</v>
      </c>
      <c r="H1874" s="277">
        <v>236146.24</v>
      </c>
      <c r="I1874" s="277">
        <f>INDEX(HWI!$F$6:$I$131,MATCH(F1874,HWI!$A$6:$A$131,0),MATCH(D1874,HWI!$F$5:$I$5,0))</f>
        <v>13.53968253968254</v>
      </c>
      <c r="J1874" s="277">
        <f t="shared" si="58"/>
        <v>3197345.1225396823</v>
      </c>
      <c r="L1874" s="277">
        <f t="shared" si="59"/>
        <v>192.22970338014102</v>
      </c>
    </row>
    <row r="1875" spans="1:12" x14ac:dyDescent="0.25">
      <c r="A1875" s="274" t="s">
        <v>606</v>
      </c>
      <c r="B1875" s="274" t="s">
        <v>588</v>
      </c>
      <c r="C1875" s="274" t="s">
        <v>589</v>
      </c>
      <c r="D1875" s="274" t="s">
        <v>603</v>
      </c>
      <c r="E1875" s="274">
        <v>4</v>
      </c>
      <c r="F1875" s="274">
        <v>1976</v>
      </c>
      <c r="G1875" s="277">
        <v>3719</v>
      </c>
      <c r="H1875" s="277">
        <v>42778.400000000001</v>
      </c>
      <c r="I1875" s="277">
        <f>INDEX(HWI!$F$6:$I$131,MATCH(F1875,HWI!$A$6:$A$131,0),MATCH(D1875,HWI!$F$5:$I$5,0))</f>
        <v>12.544117647058824</v>
      </c>
      <c r="J1875" s="277">
        <f t="shared" si="58"/>
        <v>536617.28235294123</v>
      </c>
      <c r="L1875" s="277">
        <f t="shared" si="59"/>
        <v>144.29074545655854</v>
      </c>
    </row>
    <row r="1876" spans="1:12" x14ac:dyDescent="0.25">
      <c r="A1876" s="274" t="s">
        <v>606</v>
      </c>
      <c r="B1876" s="274" t="s">
        <v>588</v>
      </c>
      <c r="C1876" s="274" t="s">
        <v>589</v>
      </c>
      <c r="D1876" s="274" t="s">
        <v>603</v>
      </c>
      <c r="E1876" s="274">
        <v>4</v>
      </c>
      <c r="F1876" s="274">
        <v>1977</v>
      </c>
      <c r="G1876" s="277">
        <v>12771</v>
      </c>
      <c r="H1876" s="277">
        <v>303108.8</v>
      </c>
      <c r="I1876" s="277">
        <f>INDEX(HWI!$F$6:$I$131,MATCH(F1876,HWI!$A$6:$A$131,0),MATCH(D1876,HWI!$F$5:$I$5,0))</f>
        <v>11.605442176870747</v>
      </c>
      <c r="J1876" s="277">
        <f t="shared" si="58"/>
        <v>3517711.6517006797</v>
      </c>
      <c r="L1876" s="277">
        <f t="shared" si="59"/>
        <v>275.4452784982131</v>
      </c>
    </row>
    <row r="1877" spans="1:12" x14ac:dyDescent="0.25">
      <c r="A1877" s="274" t="s">
        <v>606</v>
      </c>
      <c r="B1877" s="274" t="s">
        <v>588</v>
      </c>
      <c r="C1877" s="274" t="s">
        <v>589</v>
      </c>
      <c r="D1877" s="274" t="s">
        <v>603</v>
      </c>
      <c r="E1877" s="274">
        <v>4</v>
      </c>
      <c r="F1877" s="274">
        <v>1978</v>
      </c>
      <c r="G1877" s="277">
        <v>3289</v>
      </c>
      <c r="H1877" s="277">
        <v>71967.91</v>
      </c>
      <c r="I1877" s="277">
        <f>INDEX(HWI!$F$6:$I$131,MATCH(F1877,HWI!$A$6:$A$131,0),MATCH(D1877,HWI!$F$5:$I$5,0))</f>
        <v>10.6625</v>
      </c>
      <c r="J1877" s="277">
        <f t="shared" si="58"/>
        <v>767357.84037500003</v>
      </c>
      <c r="L1877" s="277">
        <f t="shared" si="59"/>
        <v>233.3103801687443</v>
      </c>
    </row>
    <row r="1878" spans="1:12" x14ac:dyDescent="0.25">
      <c r="A1878" s="274" t="s">
        <v>606</v>
      </c>
      <c r="B1878" s="274" t="s">
        <v>588</v>
      </c>
      <c r="C1878" s="274" t="s">
        <v>589</v>
      </c>
      <c r="D1878" s="274" t="s">
        <v>603</v>
      </c>
      <c r="E1878" s="274">
        <v>4</v>
      </c>
      <c r="F1878" s="274">
        <v>1979</v>
      </c>
      <c r="G1878" s="277">
        <v>1361</v>
      </c>
      <c r="H1878" s="277">
        <v>35172.730000000003</v>
      </c>
      <c r="I1878" s="277">
        <f>INDEX(HWI!$F$6:$I$131,MATCH(F1878,HWI!$A$6:$A$131,0),MATCH(D1878,HWI!$F$5:$I$5,0))</f>
        <v>9.8612716763005785</v>
      </c>
      <c r="J1878" s="277">
        <f t="shared" si="58"/>
        <v>346847.84612716769</v>
      </c>
      <c r="L1878" s="277">
        <f t="shared" si="59"/>
        <v>254.84779289284916</v>
      </c>
    </row>
    <row r="1879" spans="1:12" x14ac:dyDescent="0.25">
      <c r="A1879" s="274" t="s">
        <v>606</v>
      </c>
      <c r="B1879" s="274" t="s">
        <v>588</v>
      </c>
      <c r="C1879" s="274" t="s">
        <v>589</v>
      </c>
      <c r="D1879" s="274" t="s">
        <v>603</v>
      </c>
      <c r="E1879" s="274">
        <v>4</v>
      </c>
      <c r="F1879" s="274">
        <v>1980</v>
      </c>
      <c r="G1879" s="277">
        <v>982</v>
      </c>
      <c r="H1879" s="277">
        <v>44074.020000000004</v>
      </c>
      <c r="I1879" s="277">
        <f>INDEX(HWI!$F$6:$I$131,MATCH(F1879,HWI!$A$6:$A$131,0),MATCH(D1879,HWI!$F$5:$I$5,0))</f>
        <v>9.172043010752688</v>
      </c>
      <c r="J1879" s="277">
        <f t="shared" si="58"/>
        <v>404248.80709677422</v>
      </c>
      <c r="L1879" s="277">
        <f t="shared" si="59"/>
        <v>411.65866303133834</v>
      </c>
    </row>
    <row r="1880" spans="1:12" x14ac:dyDescent="0.25">
      <c r="A1880" s="274" t="s">
        <v>606</v>
      </c>
      <c r="B1880" s="274" t="s">
        <v>588</v>
      </c>
      <c r="C1880" s="274" t="s">
        <v>589</v>
      </c>
      <c r="D1880" s="274" t="s">
        <v>603</v>
      </c>
      <c r="E1880" s="274">
        <v>4</v>
      </c>
      <c r="F1880" s="274">
        <v>1982</v>
      </c>
      <c r="G1880" s="277">
        <v>1259</v>
      </c>
      <c r="H1880" s="277">
        <v>59196.97</v>
      </c>
      <c r="I1880" s="277">
        <f>INDEX(HWI!$F$6:$I$131,MATCH(F1880,HWI!$A$6:$A$131,0),MATCH(D1880,HWI!$F$5:$I$5,0))</f>
        <v>7.6502242152466371</v>
      </c>
      <c r="J1880" s="277">
        <f t="shared" si="58"/>
        <v>452870.09336322872</v>
      </c>
      <c r="L1880" s="277">
        <f t="shared" si="59"/>
        <v>359.7061901217067</v>
      </c>
    </row>
    <row r="1881" spans="1:12" x14ac:dyDescent="0.25">
      <c r="A1881" s="274" t="s">
        <v>606</v>
      </c>
      <c r="B1881" s="274" t="s">
        <v>588</v>
      </c>
      <c r="C1881" s="274" t="s">
        <v>589</v>
      </c>
      <c r="D1881" s="274" t="s">
        <v>603</v>
      </c>
      <c r="E1881" s="274">
        <v>4</v>
      </c>
      <c r="F1881" s="274">
        <v>1983</v>
      </c>
      <c r="G1881" s="277">
        <v>612</v>
      </c>
      <c r="H1881" s="277">
        <v>25009.89</v>
      </c>
      <c r="I1881" s="277">
        <f>INDEX(HWI!$F$6:$I$131,MATCH(F1881,HWI!$A$6:$A$131,0),MATCH(D1881,HWI!$F$5:$I$5,0))</f>
        <v>7.3534482758620694</v>
      </c>
      <c r="J1881" s="277">
        <f t="shared" si="58"/>
        <v>183908.9325</v>
      </c>
      <c r="L1881" s="277">
        <f t="shared" si="59"/>
        <v>300.50479166666668</v>
      </c>
    </row>
    <row r="1882" spans="1:12" x14ac:dyDescent="0.25">
      <c r="A1882" s="274" t="s">
        <v>606</v>
      </c>
      <c r="B1882" s="274" t="s">
        <v>588</v>
      </c>
      <c r="C1882" s="274" t="s">
        <v>589</v>
      </c>
      <c r="D1882" s="274" t="s">
        <v>603</v>
      </c>
      <c r="E1882" s="274">
        <v>4</v>
      </c>
      <c r="F1882" s="274">
        <v>1984</v>
      </c>
      <c r="G1882" s="277">
        <v>407</v>
      </c>
      <c r="H1882" s="277">
        <v>11636.99</v>
      </c>
      <c r="I1882" s="277">
        <f>INDEX(HWI!$F$6:$I$131,MATCH(F1882,HWI!$A$6:$A$131,0),MATCH(D1882,HWI!$F$5:$I$5,0))</f>
        <v>7.0205761316872426</v>
      </c>
      <c r="J1882" s="277">
        <f t="shared" si="58"/>
        <v>81698.374238683129</v>
      </c>
      <c r="L1882" s="277">
        <f t="shared" si="59"/>
        <v>200.73310623755069</v>
      </c>
    </row>
    <row r="1883" spans="1:12" x14ac:dyDescent="0.25">
      <c r="A1883" s="274" t="s">
        <v>606</v>
      </c>
      <c r="B1883" s="274" t="s">
        <v>588</v>
      </c>
      <c r="C1883" s="274" t="s">
        <v>589</v>
      </c>
      <c r="D1883" s="274" t="s">
        <v>603</v>
      </c>
      <c r="E1883" s="274">
        <v>4</v>
      </c>
      <c r="F1883" s="274">
        <v>1985</v>
      </c>
      <c r="G1883" s="277">
        <v>1049</v>
      </c>
      <c r="H1883" s="277">
        <v>48682.770000000004</v>
      </c>
      <c r="I1883" s="277">
        <f>INDEX(HWI!$F$6:$I$131,MATCH(F1883,HWI!$A$6:$A$131,0),MATCH(D1883,HWI!$F$5:$I$5,0))</f>
        <v>6.9918032786885247</v>
      </c>
      <c r="J1883" s="277">
        <f t="shared" si="58"/>
        <v>340380.35090163938</v>
      </c>
      <c r="L1883" s="277">
        <f t="shared" si="59"/>
        <v>324.48079208926538</v>
      </c>
    </row>
    <row r="1884" spans="1:12" x14ac:dyDescent="0.25">
      <c r="A1884" s="274" t="s">
        <v>606</v>
      </c>
      <c r="B1884" s="274" t="s">
        <v>588</v>
      </c>
      <c r="C1884" s="274" t="s">
        <v>589</v>
      </c>
      <c r="D1884" s="274" t="s">
        <v>603</v>
      </c>
      <c r="E1884" s="274">
        <v>4</v>
      </c>
      <c r="F1884" s="274">
        <v>1986</v>
      </c>
      <c r="G1884" s="277">
        <v>129</v>
      </c>
      <c r="H1884" s="277">
        <v>12884.300000000001</v>
      </c>
      <c r="I1884" s="277">
        <f>INDEX(HWI!$F$6:$I$131,MATCH(F1884,HWI!$A$6:$A$131,0),MATCH(D1884,HWI!$F$5:$I$5,0))</f>
        <v>7.1680672268907566</v>
      </c>
      <c r="J1884" s="277">
        <f t="shared" si="58"/>
        <v>92355.528571428586</v>
      </c>
      <c r="L1884" s="277">
        <f t="shared" si="59"/>
        <v>715.93433001107428</v>
      </c>
    </row>
    <row r="1885" spans="1:12" x14ac:dyDescent="0.25">
      <c r="A1885" s="274" t="s">
        <v>606</v>
      </c>
      <c r="B1885" s="274" t="s">
        <v>588</v>
      </c>
      <c r="C1885" s="274" t="s">
        <v>589</v>
      </c>
      <c r="D1885" s="274" t="s">
        <v>603</v>
      </c>
      <c r="E1885" s="274">
        <v>4</v>
      </c>
      <c r="F1885" s="274">
        <v>1987</v>
      </c>
      <c r="G1885" s="277">
        <v>684</v>
      </c>
      <c r="H1885" s="277">
        <v>56907.8</v>
      </c>
      <c r="I1885" s="277">
        <f>INDEX(HWI!$F$6:$I$131,MATCH(F1885,HWI!$A$6:$A$131,0),MATCH(D1885,HWI!$F$5:$I$5,0))</f>
        <v>6.963265306122449</v>
      </c>
      <c r="J1885" s="277">
        <f t="shared" si="58"/>
        <v>396264.1093877551</v>
      </c>
      <c r="L1885" s="277">
        <f t="shared" si="59"/>
        <v>579.3334932569519</v>
      </c>
    </row>
    <row r="1886" spans="1:12" x14ac:dyDescent="0.25">
      <c r="A1886" s="274" t="s">
        <v>606</v>
      </c>
      <c r="B1886" s="274" t="s">
        <v>588</v>
      </c>
      <c r="C1886" s="274" t="s">
        <v>589</v>
      </c>
      <c r="D1886" s="274" t="s">
        <v>603</v>
      </c>
      <c r="E1886" s="274">
        <v>4</v>
      </c>
      <c r="F1886" s="274">
        <v>1988</v>
      </c>
      <c r="G1886" s="277">
        <v>372</v>
      </c>
      <c r="H1886" s="277">
        <v>33959.06</v>
      </c>
      <c r="I1886" s="277">
        <f>INDEX(HWI!$F$6:$I$131,MATCH(F1886,HWI!$A$6:$A$131,0),MATCH(D1886,HWI!$F$5:$I$5,0))</f>
        <v>6.4316682375117811</v>
      </c>
      <c r="J1886" s="277">
        <f t="shared" si="58"/>
        <v>218413.40757775682</v>
      </c>
      <c r="L1886" s="277">
        <f t="shared" si="59"/>
        <v>587.13281606923874</v>
      </c>
    </row>
    <row r="1887" spans="1:12" x14ac:dyDescent="0.25">
      <c r="A1887" s="274" t="s">
        <v>606</v>
      </c>
      <c r="B1887" s="274" t="s">
        <v>588</v>
      </c>
      <c r="C1887" s="274" t="s">
        <v>589</v>
      </c>
      <c r="D1887" s="274" t="s">
        <v>603</v>
      </c>
      <c r="E1887" s="274">
        <v>4</v>
      </c>
      <c r="F1887" s="274">
        <v>1989</v>
      </c>
      <c r="G1887" s="277">
        <v>271</v>
      </c>
      <c r="H1887" s="277">
        <v>38839.93</v>
      </c>
      <c r="I1887" s="277">
        <f>INDEX(HWI!$F$6:$I$131,MATCH(F1887,HWI!$A$6:$A$131,0),MATCH(D1887,HWI!$F$5:$I$5,0))</f>
        <v>6.0335985853227232</v>
      </c>
      <c r="J1887" s="277">
        <f t="shared" si="58"/>
        <v>234344.54670203361</v>
      </c>
      <c r="L1887" s="277">
        <f t="shared" si="59"/>
        <v>864.74002473075132</v>
      </c>
    </row>
    <row r="1888" spans="1:12" x14ac:dyDescent="0.25">
      <c r="A1888" s="274" t="s">
        <v>606</v>
      </c>
      <c r="B1888" s="274" t="s">
        <v>588</v>
      </c>
      <c r="C1888" s="274" t="s">
        <v>589</v>
      </c>
      <c r="D1888" s="274" t="s">
        <v>603</v>
      </c>
      <c r="E1888" s="274">
        <v>4</v>
      </c>
      <c r="F1888" s="274">
        <v>1990</v>
      </c>
      <c r="G1888" s="277">
        <v>1665</v>
      </c>
      <c r="H1888" s="277">
        <v>100520.7</v>
      </c>
      <c r="I1888" s="277">
        <f>INDEX(HWI!$F$6:$I$131,MATCH(F1888,HWI!$A$6:$A$131,0),MATCH(D1888,HWI!$F$5:$I$5,0))</f>
        <v>5.8827586206896552</v>
      </c>
      <c r="J1888" s="277">
        <f t="shared" si="58"/>
        <v>591339.01448275859</v>
      </c>
      <c r="L1888" s="277">
        <f t="shared" si="59"/>
        <v>355.15856725691208</v>
      </c>
    </row>
    <row r="1889" spans="1:12" x14ac:dyDescent="0.25">
      <c r="A1889" s="274" t="s">
        <v>606</v>
      </c>
      <c r="B1889" s="274" t="s">
        <v>588</v>
      </c>
      <c r="C1889" s="274" t="s">
        <v>589</v>
      </c>
      <c r="D1889" s="274" t="s">
        <v>603</v>
      </c>
      <c r="E1889" s="274">
        <v>4</v>
      </c>
      <c r="F1889" s="274">
        <v>1991</v>
      </c>
      <c r="G1889" s="277">
        <v>293</v>
      </c>
      <c r="H1889" s="277">
        <v>26957.360000000001</v>
      </c>
      <c r="I1889" s="277">
        <f>INDEX(HWI!$F$6:$I$131,MATCH(F1889,HWI!$A$6:$A$131,0),MATCH(D1889,HWI!$F$5:$I$5,0))</f>
        <v>5.7009189640768589</v>
      </c>
      <c r="J1889" s="277">
        <f t="shared" si="58"/>
        <v>153681.72484544697</v>
      </c>
      <c r="L1889" s="277">
        <f t="shared" si="59"/>
        <v>524.51100629845382</v>
      </c>
    </row>
    <row r="1890" spans="1:12" x14ac:dyDescent="0.25">
      <c r="A1890" s="274" t="s">
        <v>606</v>
      </c>
      <c r="B1890" s="274" t="s">
        <v>588</v>
      </c>
      <c r="C1890" s="274" t="s">
        <v>589</v>
      </c>
      <c r="D1890" s="274" t="s">
        <v>603</v>
      </c>
      <c r="E1890" s="274">
        <v>4</v>
      </c>
      <c r="F1890" s="274">
        <v>1992</v>
      </c>
      <c r="G1890" s="277">
        <v>592</v>
      </c>
      <c r="H1890" s="277">
        <v>42858.01</v>
      </c>
      <c r="I1890" s="277">
        <f>INDEX(HWI!$F$6:$I$131,MATCH(F1890,HWI!$A$6:$A$131,0),MATCH(D1890,HWI!$F$5:$I$5,0))</f>
        <v>5.5479674796747966</v>
      </c>
      <c r="J1890" s="277">
        <f t="shared" si="58"/>
        <v>237774.84572357725</v>
      </c>
      <c r="L1890" s="277">
        <f t="shared" si="59"/>
        <v>401.64669885739403</v>
      </c>
    </row>
    <row r="1891" spans="1:12" x14ac:dyDescent="0.25">
      <c r="A1891" s="274" t="s">
        <v>606</v>
      </c>
      <c r="B1891" s="274" t="s">
        <v>588</v>
      </c>
      <c r="C1891" s="274" t="s">
        <v>589</v>
      </c>
      <c r="D1891" s="274" t="s">
        <v>603</v>
      </c>
      <c r="E1891" s="274">
        <v>4</v>
      </c>
      <c r="F1891" s="274">
        <v>1993</v>
      </c>
      <c r="G1891" s="277">
        <v>132</v>
      </c>
      <c r="H1891" s="277">
        <v>16068.67</v>
      </c>
      <c r="I1891" s="277">
        <f>INDEX(HWI!$F$6:$I$131,MATCH(F1891,HWI!$A$6:$A$131,0),MATCH(D1891,HWI!$F$5:$I$5,0))</f>
        <v>5.3774625689519304</v>
      </c>
      <c r="J1891" s="277">
        <f t="shared" si="58"/>
        <v>86408.671457840814</v>
      </c>
      <c r="L1891" s="277">
        <f t="shared" si="59"/>
        <v>654.61114740788491</v>
      </c>
    </row>
    <row r="1892" spans="1:12" x14ac:dyDescent="0.25">
      <c r="A1892" s="274" t="s">
        <v>606</v>
      </c>
      <c r="B1892" s="274" t="s">
        <v>588</v>
      </c>
      <c r="C1892" s="274" t="s">
        <v>589</v>
      </c>
      <c r="D1892" s="274" t="s">
        <v>603</v>
      </c>
      <c r="E1892" s="274">
        <v>4</v>
      </c>
      <c r="F1892" s="274">
        <v>1994</v>
      </c>
      <c r="G1892" s="277">
        <v>202</v>
      </c>
      <c r="H1892" s="277">
        <v>10807.47</v>
      </c>
      <c r="I1892" s="277">
        <f>INDEX(HWI!$F$6:$I$131,MATCH(F1892,HWI!$A$6:$A$131,0),MATCH(D1892,HWI!$F$5:$I$5,0))</f>
        <v>5.0623145400593472</v>
      </c>
      <c r="J1892" s="277">
        <f t="shared" si="58"/>
        <v>54710.81252225519</v>
      </c>
      <c r="L1892" s="277">
        <f t="shared" si="59"/>
        <v>270.84560654581776</v>
      </c>
    </row>
    <row r="1893" spans="1:12" x14ac:dyDescent="0.25">
      <c r="A1893" s="274" t="s">
        <v>606</v>
      </c>
      <c r="B1893" s="274" t="s">
        <v>588</v>
      </c>
      <c r="C1893" s="274" t="s">
        <v>589</v>
      </c>
      <c r="D1893" s="274" t="s">
        <v>603</v>
      </c>
      <c r="E1893" s="274">
        <v>4</v>
      </c>
      <c r="F1893" s="274">
        <v>1995</v>
      </c>
      <c r="G1893" s="277">
        <v>73</v>
      </c>
      <c r="H1893" s="277">
        <v>5410.42</v>
      </c>
      <c r="I1893" s="277">
        <f>INDEX(HWI!$F$6:$I$131,MATCH(F1893,HWI!$A$6:$A$131,0),MATCH(D1893,HWI!$F$5:$I$5,0))</f>
        <v>4.9342010122921183</v>
      </c>
      <c r="J1893" s="277">
        <f t="shared" si="58"/>
        <v>26696.099840925523</v>
      </c>
      <c r="L1893" s="277">
        <f t="shared" si="59"/>
        <v>365.69999782089758</v>
      </c>
    </row>
    <row r="1894" spans="1:12" x14ac:dyDescent="0.25">
      <c r="A1894" s="274" t="s">
        <v>606</v>
      </c>
      <c r="B1894" s="274" t="s">
        <v>588</v>
      </c>
      <c r="C1894" s="274" t="s">
        <v>589</v>
      </c>
      <c r="D1894" s="274" t="s">
        <v>603</v>
      </c>
      <c r="E1894" s="274">
        <v>4</v>
      </c>
      <c r="F1894" s="274">
        <v>1996</v>
      </c>
      <c r="G1894" s="277">
        <v>358</v>
      </c>
      <c r="H1894" s="277">
        <v>12062.97</v>
      </c>
      <c r="I1894" s="277">
        <f>INDEX(HWI!$F$6:$I$131,MATCH(F1894,HWI!$A$6:$A$131,0),MATCH(D1894,HWI!$F$5:$I$5,0))</f>
        <v>4.8847530422333572</v>
      </c>
      <c r="J1894" s="277">
        <f t="shared" si="58"/>
        <v>58924.629405869717</v>
      </c>
      <c r="L1894" s="277">
        <f t="shared" si="59"/>
        <v>164.59393688790425</v>
      </c>
    </row>
    <row r="1895" spans="1:12" x14ac:dyDescent="0.25">
      <c r="A1895" s="274" t="s">
        <v>606</v>
      </c>
      <c r="B1895" s="274" t="s">
        <v>588</v>
      </c>
      <c r="C1895" s="274" t="s">
        <v>589</v>
      </c>
      <c r="D1895" s="274" t="s">
        <v>603</v>
      </c>
      <c r="E1895" s="274">
        <v>4</v>
      </c>
      <c r="F1895" s="274">
        <v>1998</v>
      </c>
      <c r="G1895" s="277">
        <v>84</v>
      </c>
      <c r="H1895" s="277">
        <v>2454.35</v>
      </c>
      <c r="I1895" s="277">
        <f>INDEX(HWI!$F$6:$I$131,MATCH(F1895,HWI!$A$6:$A$131,0),MATCH(D1895,HWI!$F$5:$I$5,0))</f>
        <v>4.6580204778156995</v>
      </c>
      <c r="J1895" s="277">
        <f t="shared" si="58"/>
        <v>11432.412559726961</v>
      </c>
      <c r="L1895" s="277">
        <f t="shared" si="59"/>
        <v>136.10014952055906</v>
      </c>
    </row>
    <row r="1896" spans="1:12" x14ac:dyDescent="0.25">
      <c r="A1896" s="274" t="s">
        <v>606</v>
      </c>
      <c r="B1896" s="274" t="s">
        <v>588</v>
      </c>
      <c r="C1896" s="274" t="s">
        <v>589</v>
      </c>
      <c r="D1896" s="274" t="s">
        <v>603</v>
      </c>
      <c r="E1896" s="274">
        <v>4</v>
      </c>
      <c r="F1896" s="274">
        <v>1999</v>
      </c>
      <c r="G1896" s="277">
        <v>445</v>
      </c>
      <c r="H1896" s="277">
        <v>19684.23</v>
      </c>
      <c r="I1896" s="277">
        <f>INDEX(HWI!$F$6:$I$131,MATCH(F1896,HWI!$A$6:$A$131,0),MATCH(D1896,HWI!$F$5:$I$5,0))</f>
        <v>4.5251989389920428</v>
      </c>
      <c r="J1896" s="277">
        <f t="shared" si="58"/>
        <v>89075.056710875331</v>
      </c>
      <c r="L1896" s="277">
        <f t="shared" si="59"/>
        <v>200.16866676601197</v>
      </c>
    </row>
    <row r="1897" spans="1:12" x14ac:dyDescent="0.25">
      <c r="A1897" s="274" t="s">
        <v>606</v>
      </c>
      <c r="B1897" s="274" t="s">
        <v>588</v>
      </c>
      <c r="C1897" s="274" t="s">
        <v>589</v>
      </c>
      <c r="D1897" s="274" t="s">
        <v>603</v>
      </c>
      <c r="E1897" s="274">
        <v>4</v>
      </c>
      <c r="F1897" s="274">
        <v>2000</v>
      </c>
      <c r="G1897" s="277">
        <v>13</v>
      </c>
      <c r="H1897" s="277">
        <v>610.66</v>
      </c>
      <c r="I1897" s="277">
        <f>INDEX(HWI!$F$6:$I$131,MATCH(F1897,HWI!$A$6:$A$131,0),MATCH(D1897,HWI!$F$5:$I$5,0))</f>
        <v>4.308080808080808</v>
      </c>
      <c r="J1897" s="277">
        <f t="shared" si="58"/>
        <v>2630.7726262626261</v>
      </c>
      <c r="L1897" s="277">
        <f t="shared" si="59"/>
        <v>202.3671250971251</v>
      </c>
    </row>
    <row r="1898" spans="1:12" x14ac:dyDescent="0.25">
      <c r="A1898" s="274" t="s">
        <v>606</v>
      </c>
      <c r="B1898" s="274" t="s">
        <v>588</v>
      </c>
      <c r="C1898" s="274" t="s">
        <v>589</v>
      </c>
      <c r="D1898" s="274" t="s">
        <v>603</v>
      </c>
      <c r="E1898" s="274">
        <v>4</v>
      </c>
      <c r="F1898" s="274">
        <v>2001</v>
      </c>
      <c r="G1898" s="277">
        <v>25</v>
      </c>
      <c r="H1898" s="277">
        <v>3103.96</v>
      </c>
      <c r="I1898" s="277">
        <f>INDEX(HWI!$F$6:$I$131,MATCH(F1898,HWI!$A$6:$A$131,0),MATCH(D1898,HWI!$F$5:$I$5,0))</f>
        <v>4.217552533992583</v>
      </c>
      <c r="J1898" s="277">
        <f t="shared" si="58"/>
        <v>13091.114363411618</v>
      </c>
      <c r="L1898" s="277">
        <f t="shared" si="59"/>
        <v>523.64457453646469</v>
      </c>
    </row>
    <row r="1899" spans="1:12" x14ac:dyDescent="0.25">
      <c r="A1899" s="274" t="s">
        <v>606</v>
      </c>
      <c r="B1899" s="274" t="s">
        <v>588</v>
      </c>
      <c r="C1899" s="274" t="s">
        <v>589</v>
      </c>
      <c r="D1899" s="274" t="s">
        <v>603</v>
      </c>
      <c r="E1899" s="274">
        <v>4</v>
      </c>
      <c r="F1899" s="274">
        <v>2002</v>
      </c>
      <c r="G1899" s="277">
        <v>23</v>
      </c>
      <c r="H1899" s="277">
        <v>3152.15</v>
      </c>
      <c r="I1899" s="277">
        <f>INDEX(HWI!$F$6:$I$131,MATCH(F1899,HWI!$A$6:$A$131,0),MATCH(D1899,HWI!$F$5:$I$5,0))</f>
        <v>4.1508515815085154</v>
      </c>
      <c r="J1899" s="277">
        <f t="shared" si="58"/>
        <v>13084.106812652068</v>
      </c>
      <c r="L1899" s="277">
        <f t="shared" si="59"/>
        <v>568.87420924574212</v>
      </c>
    </row>
    <row r="1900" spans="1:12" x14ac:dyDescent="0.25">
      <c r="A1900" s="274" t="s">
        <v>606</v>
      </c>
      <c r="B1900" s="274" t="s">
        <v>588</v>
      </c>
      <c r="C1900" s="274" t="s">
        <v>589</v>
      </c>
      <c r="D1900" s="274" t="s">
        <v>603</v>
      </c>
      <c r="E1900" s="274">
        <v>4</v>
      </c>
      <c r="F1900" s="274">
        <v>2003</v>
      </c>
      <c r="G1900" s="277">
        <v>4298</v>
      </c>
      <c r="H1900" s="277">
        <v>186520.34</v>
      </c>
      <c r="I1900" s="277">
        <f>INDEX(HWI!$F$6:$I$131,MATCH(F1900,HWI!$A$6:$A$131,0),MATCH(D1900,HWI!$F$5:$I$5,0))</f>
        <v>4.0023460410557181</v>
      </c>
      <c r="J1900" s="277">
        <f t="shared" si="58"/>
        <v>746518.94437536644</v>
      </c>
      <c r="L1900" s="277">
        <f t="shared" si="59"/>
        <v>173.6898428048782</v>
      </c>
    </row>
    <row r="1901" spans="1:12" x14ac:dyDescent="0.25">
      <c r="A1901" s="274" t="s">
        <v>606</v>
      </c>
      <c r="B1901" s="274" t="s">
        <v>588</v>
      </c>
      <c r="C1901" s="274" t="s">
        <v>589</v>
      </c>
      <c r="D1901" s="274" t="s">
        <v>603</v>
      </c>
      <c r="E1901" s="274">
        <v>4</v>
      </c>
      <c r="F1901" s="274">
        <v>2004</v>
      </c>
      <c r="G1901" s="277">
        <v>917</v>
      </c>
      <c r="H1901" s="277">
        <v>165818.14000000001</v>
      </c>
      <c r="I1901" s="277">
        <f>INDEX(HWI!$F$6:$I$131,MATCH(F1901,HWI!$A$6:$A$131,0),MATCH(D1901,HWI!$F$5:$I$5,0))</f>
        <v>3.3748763600395648</v>
      </c>
      <c r="J1901" s="277">
        <f t="shared" si="58"/>
        <v>559615.72075173096</v>
      </c>
      <c r="L1901" s="277">
        <f t="shared" si="59"/>
        <v>610.26796156132059</v>
      </c>
    </row>
    <row r="1902" spans="1:12" x14ac:dyDescent="0.25">
      <c r="A1902" s="274" t="s">
        <v>606</v>
      </c>
      <c r="B1902" s="274" t="s">
        <v>588</v>
      </c>
      <c r="C1902" s="274" t="s">
        <v>589</v>
      </c>
      <c r="D1902" s="274" t="s">
        <v>603</v>
      </c>
      <c r="E1902" s="274">
        <v>4</v>
      </c>
      <c r="F1902" s="274">
        <v>2005</v>
      </c>
      <c r="G1902" s="277">
        <v>1167</v>
      </c>
      <c r="H1902" s="277">
        <v>120365.36</v>
      </c>
      <c r="I1902" s="277">
        <f>INDEX(HWI!$F$6:$I$131,MATCH(F1902,HWI!$A$6:$A$131,0),MATCH(D1902,HWI!$F$5:$I$5,0))</f>
        <v>2.8445185493955814</v>
      </c>
      <c r="J1902" s="277">
        <f t="shared" si="58"/>
        <v>342381.49922467693</v>
      </c>
      <c r="L1902" s="277">
        <f t="shared" si="59"/>
        <v>293.38603189775228</v>
      </c>
    </row>
    <row r="1903" spans="1:12" x14ac:dyDescent="0.25">
      <c r="A1903" s="274" t="s">
        <v>606</v>
      </c>
      <c r="B1903" s="274" t="s">
        <v>588</v>
      </c>
      <c r="C1903" s="274" t="s">
        <v>589</v>
      </c>
      <c r="D1903" s="274" t="s">
        <v>603</v>
      </c>
      <c r="E1903" s="274">
        <v>4</v>
      </c>
      <c r="F1903" s="274">
        <v>2006</v>
      </c>
      <c r="G1903" s="277">
        <v>272</v>
      </c>
      <c r="H1903" s="277">
        <v>17092.57</v>
      </c>
      <c r="I1903" s="277">
        <f>INDEX(HWI!$F$6:$I$131,MATCH(F1903,HWI!$A$6:$A$131,0),MATCH(D1903,HWI!$F$5:$I$5,0))</f>
        <v>2.7285085965613756</v>
      </c>
      <c r="J1903" s="277">
        <f t="shared" si="58"/>
        <v>46637.224182327067</v>
      </c>
      <c r="L1903" s="277">
        <f t="shared" si="59"/>
        <v>171.46038302326127</v>
      </c>
    </row>
    <row r="1904" spans="1:12" x14ac:dyDescent="0.25">
      <c r="A1904" s="274" t="s">
        <v>606</v>
      </c>
      <c r="B1904" s="274" t="s">
        <v>588</v>
      </c>
      <c r="C1904" s="274" t="s">
        <v>589</v>
      </c>
      <c r="D1904" s="274" t="s">
        <v>603</v>
      </c>
      <c r="E1904" s="274">
        <v>4</v>
      </c>
      <c r="F1904" s="274">
        <v>2007</v>
      </c>
      <c r="G1904" s="277">
        <v>418</v>
      </c>
      <c r="H1904" s="277">
        <v>47554.22</v>
      </c>
      <c r="I1904" s="277">
        <f>INDEX(HWI!$F$6:$I$131,MATCH(F1904,HWI!$A$6:$A$131,0),MATCH(D1904,HWI!$F$5:$I$5,0))</f>
        <v>2.7758205436989973</v>
      </c>
      <c r="J1904" s="277">
        <f t="shared" si="58"/>
        <v>132001.98081558174</v>
      </c>
      <c r="L1904" s="277">
        <f t="shared" si="59"/>
        <v>315.79421247746831</v>
      </c>
    </row>
    <row r="1905" spans="1:12" x14ac:dyDescent="0.25">
      <c r="A1905" s="274" t="s">
        <v>606</v>
      </c>
      <c r="B1905" s="274" t="s">
        <v>588</v>
      </c>
      <c r="C1905" s="274" t="s">
        <v>589</v>
      </c>
      <c r="D1905" s="274" t="s">
        <v>603</v>
      </c>
      <c r="E1905" s="274">
        <v>4</v>
      </c>
      <c r="F1905" s="274">
        <v>2008</v>
      </c>
      <c r="G1905" s="277">
        <v>2373</v>
      </c>
      <c r="H1905" s="277">
        <v>291805.49</v>
      </c>
      <c r="I1905" s="277">
        <f>INDEX(HWI!$F$6:$I$131,MATCH(F1905,HWI!$A$6:$A$131,0),MATCH(D1905,HWI!$F$5:$I$5,0))</f>
        <v>2.4362727597286682</v>
      </c>
      <c r="J1905" s="277">
        <f t="shared" si="58"/>
        <v>710917.7664262763</v>
      </c>
      <c r="L1905" s="277">
        <f t="shared" si="59"/>
        <v>299.58607940424622</v>
      </c>
    </row>
    <row r="1906" spans="1:12" x14ac:dyDescent="0.25">
      <c r="A1906" s="274" t="s">
        <v>606</v>
      </c>
      <c r="B1906" s="274" t="s">
        <v>588</v>
      </c>
      <c r="C1906" s="274" t="s">
        <v>589</v>
      </c>
      <c r="D1906" s="274" t="s">
        <v>603</v>
      </c>
      <c r="E1906" s="274">
        <v>4</v>
      </c>
      <c r="F1906" s="274">
        <v>2009</v>
      </c>
      <c r="G1906" s="277">
        <v>312</v>
      </c>
      <c r="H1906" s="277">
        <v>59664.98</v>
      </c>
      <c r="I1906" s="277">
        <f>INDEX(HWI!$F$6:$I$131,MATCH(F1906,HWI!$A$6:$A$131,0),MATCH(D1906,HWI!$F$5:$I$5,0))</f>
        <v>2.4671005061460591</v>
      </c>
      <c r="J1906" s="277">
        <f t="shared" si="58"/>
        <v>147199.50235719449</v>
      </c>
      <c r="L1906" s="277">
        <f t="shared" si="59"/>
        <v>471.79327678587975</v>
      </c>
    </row>
    <row r="1907" spans="1:12" x14ac:dyDescent="0.25">
      <c r="A1907" s="274" t="s">
        <v>606</v>
      </c>
      <c r="B1907" s="274" t="s">
        <v>588</v>
      </c>
      <c r="C1907" s="274" t="s">
        <v>589</v>
      </c>
      <c r="D1907" s="274" t="s">
        <v>603</v>
      </c>
      <c r="E1907" s="274">
        <v>4</v>
      </c>
      <c r="F1907" s="274">
        <v>2010</v>
      </c>
      <c r="G1907" s="277">
        <v>158</v>
      </c>
      <c r="H1907" s="277">
        <v>27910.82</v>
      </c>
      <c r="I1907" s="277">
        <f>INDEX(HWI!$F$6:$I$131,MATCH(F1907,HWI!$A$6:$A$131,0),MATCH(D1907,HWI!$F$5:$I$5,0))</f>
        <v>2.375217542638357</v>
      </c>
      <c r="J1907" s="277">
        <f t="shared" si="58"/>
        <v>66294.269293421501</v>
      </c>
      <c r="L1907" s="277">
        <f t="shared" si="59"/>
        <v>419.58398286975631</v>
      </c>
    </row>
    <row r="1908" spans="1:12" x14ac:dyDescent="0.25">
      <c r="A1908" s="274" t="s">
        <v>606</v>
      </c>
      <c r="B1908" s="274" t="s">
        <v>588</v>
      </c>
      <c r="C1908" s="274" t="s">
        <v>589</v>
      </c>
      <c r="D1908" s="274" t="s">
        <v>603</v>
      </c>
      <c r="E1908" s="274">
        <v>4</v>
      </c>
      <c r="F1908" s="274">
        <v>2011</v>
      </c>
      <c r="G1908" s="277">
        <v>105</v>
      </c>
      <c r="H1908" s="277">
        <v>28061.89</v>
      </c>
      <c r="I1908" s="277">
        <f>INDEX(HWI!$F$6:$I$131,MATCH(F1908,HWI!$A$6:$A$131,0),MATCH(D1908,HWI!$F$5:$I$5,0))</f>
        <v>2.1499684940138626</v>
      </c>
      <c r="J1908" s="277">
        <f t="shared" si="58"/>
        <v>60332.179382482667</v>
      </c>
      <c r="L1908" s="277">
        <f t="shared" si="59"/>
        <v>574.59218459507304</v>
      </c>
    </row>
    <row r="1909" spans="1:12" x14ac:dyDescent="0.25">
      <c r="A1909" s="274" t="s">
        <v>606</v>
      </c>
      <c r="B1909" s="274" t="s">
        <v>588</v>
      </c>
      <c r="C1909" s="274" t="s">
        <v>589</v>
      </c>
      <c r="D1909" s="274" t="s">
        <v>603</v>
      </c>
      <c r="E1909" s="274">
        <v>4</v>
      </c>
      <c r="F1909" s="274">
        <v>2012</v>
      </c>
      <c r="G1909" s="277">
        <v>438</v>
      </c>
      <c r="H1909" s="277">
        <v>37902.800000000003</v>
      </c>
      <c r="I1909" s="277">
        <f>INDEX(HWI!$F$6:$I$131,MATCH(F1909,HWI!$A$6:$A$131,0),MATCH(D1909,HWI!$F$5:$I$5,0))</f>
        <v>1.9918272037361355</v>
      </c>
      <c r="J1909" s="277">
        <f t="shared" si="58"/>
        <v>75495.828137770004</v>
      </c>
      <c r="L1909" s="277">
        <f t="shared" si="59"/>
        <v>172.36490442413242</v>
      </c>
    </row>
    <row r="1910" spans="1:12" x14ac:dyDescent="0.25">
      <c r="A1910" s="274" t="s">
        <v>606</v>
      </c>
      <c r="B1910" s="274" t="s">
        <v>588</v>
      </c>
      <c r="C1910" s="274" t="s">
        <v>589</v>
      </c>
      <c r="D1910" s="274" t="s">
        <v>603</v>
      </c>
      <c r="E1910" s="274">
        <v>4</v>
      </c>
      <c r="F1910" s="274">
        <v>2013</v>
      </c>
      <c r="G1910" s="277">
        <v>1</v>
      </c>
      <c r="H1910" s="277">
        <v>182.91</v>
      </c>
      <c r="I1910" s="277">
        <f>INDEX(HWI!$F$6:$I$131,MATCH(F1910,HWI!$A$6:$A$131,0),MATCH(D1910,HWI!$F$5:$I$5,0))</f>
        <v>2.0159527326440179</v>
      </c>
      <c r="J1910" s="277">
        <f t="shared" si="58"/>
        <v>368.73791432791728</v>
      </c>
      <c r="L1910" s="277">
        <f t="shared" si="59"/>
        <v>368.73791432791728</v>
      </c>
    </row>
    <row r="1911" spans="1:12" x14ac:dyDescent="0.25">
      <c r="A1911" s="274" t="s">
        <v>606</v>
      </c>
      <c r="B1911" s="274" t="s">
        <v>588</v>
      </c>
      <c r="C1911" s="274" t="s">
        <v>589</v>
      </c>
      <c r="D1911" s="274" t="s">
        <v>603</v>
      </c>
      <c r="E1911" s="274">
        <v>4</v>
      </c>
      <c r="F1911" s="274">
        <v>2014</v>
      </c>
      <c r="G1911" s="277">
        <v>2448</v>
      </c>
      <c r="H1911" s="277">
        <v>139726.16</v>
      </c>
      <c r="I1911" s="277">
        <f>INDEX(HWI!$F$6:$I$131,MATCH(F1911,HWI!$A$6:$A$131,0),MATCH(D1911,HWI!$F$5:$I$5,0))</f>
        <v>2.0041116005873714</v>
      </c>
      <c r="J1911" s="277">
        <f t="shared" si="58"/>
        <v>280026.81816152716</v>
      </c>
      <c r="L1911" s="277">
        <f t="shared" si="59"/>
        <v>114.39004009866305</v>
      </c>
    </row>
    <row r="1912" spans="1:12" x14ac:dyDescent="0.25">
      <c r="A1912" s="274" t="s">
        <v>606</v>
      </c>
      <c r="B1912" s="274" t="s">
        <v>588</v>
      </c>
      <c r="C1912" s="274" t="s">
        <v>589</v>
      </c>
      <c r="D1912" s="274" t="s">
        <v>603</v>
      </c>
      <c r="E1912" s="274">
        <v>4</v>
      </c>
      <c r="F1912" s="274">
        <v>2015</v>
      </c>
      <c r="G1912" s="277">
        <v>136</v>
      </c>
      <c r="H1912" s="277">
        <v>7.0600000000000005</v>
      </c>
      <c r="I1912" s="277">
        <f>INDEX(HWI!$F$6:$I$131,MATCH(F1912,HWI!$A$6:$A$131,0),MATCH(D1912,HWI!$F$5:$I$5,0))</f>
        <v>2.0455635491606716</v>
      </c>
      <c r="J1912" s="277">
        <f t="shared" si="58"/>
        <v>14.441678657074343</v>
      </c>
      <c r="L1912" s="277">
        <f t="shared" si="59"/>
        <v>0.1061888136549584</v>
      </c>
    </row>
    <row r="1913" spans="1:12" x14ac:dyDescent="0.25">
      <c r="A1913" s="274" t="s">
        <v>606</v>
      </c>
      <c r="B1913" s="274" t="s">
        <v>588</v>
      </c>
      <c r="C1913" s="274" t="s">
        <v>589</v>
      </c>
      <c r="D1913" s="274" t="s">
        <v>603</v>
      </c>
      <c r="E1913" s="274">
        <v>4</v>
      </c>
      <c r="F1913" s="274">
        <v>2017</v>
      </c>
      <c r="G1913" s="277">
        <v>90</v>
      </c>
      <c r="H1913" s="277">
        <v>38366.01</v>
      </c>
      <c r="I1913" s="277">
        <f>INDEX(HWI!$F$6:$I$131,MATCH(F1913,HWI!$A$6:$A$131,0),MATCH(D1913,HWI!$F$5:$I$5,0))</f>
        <v>1.9620471535365152</v>
      </c>
      <c r="J1913" s="277">
        <f t="shared" si="58"/>
        <v>75275.920713053478</v>
      </c>
      <c r="L1913" s="277">
        <f t="shared" si="59"/>
        <v>836.39911903392749</v>
      </c>
    </row>
    <row r="1914" spans="1:12" x14ac:dyDescent="0.25">
      <c r="A1914" s="274" t="s">
        <v>606</v>
      </c>
      <c r="B1914" s="274" t="s">
        <v>588</v>
      </c>
      <c r="C1914" s="274" t="s">
        <v>589</v>
      </c>
      <c r="D1914" s="274" t="s">
        <v>603</v>
      </c>
      <c r="E1914" s="274">
        <v>4</v>
      </c>
      <c r="F1914" s="274">
        <v>2019</v>
      </c>
      <c r="G1914" s="277">
        <v>56</v>
      </c>
      <c r="H1914" s="277">
        <v>3072.05</v>
      </c>
      <c r="I1914" s="277">
        <f>INDEX(HWI!$F$6:$I$131,MATCH(F1914,HWI!$A$6:$A$131,0),MATCH(D1914,HWI!$F$5:$I$5,0))</f>
        <v>1.760577915376677</v>
      </c>
      <c r="J1914" s="277">
        <f t="shared" si="58"/>
        <v>5408.583384932921</v>
      </c>
      <c r="L1914" s="277">
        <f t="shared" si="59"/>
        <v>96.581846159516445</v>
      </c>
    </row>
    <row r="1915" spans="1:12" x14ac:dyDescent="0.25">
      <c r="A1915" s="274" t="s">
        <v>606</v>
      </c>
      <c r="B1915" s="274" t="s">
        <v>588</v>
      </c>
      <c r="C1915" s="274" t="s">
        <v>589</v>
      </c>
      <c r="D1915" s="274" t="s">
        <v>603</v>
      </c>
      <c r="E1915" s="274">
        <v>4</v>
      </c>
      <c r="F1915" s="274">
        <v>2020</v>
      </c>
      <c r="G1915" s="277">
        <v>23</v>
      </c>
      <c r="H1915" s="277">
        <v>2413.61</v>
      </c>
      <c r="I1915" s="277">
        <f>INDEX(HWI!$F$6:$I$131,MATCH(F1915,HWI!$A$6:$A$131,0),MATCH(D1915,HWI!$F$5:$I$5,0))</f>
        <v>1.6713201077638991</v>
      </c>
      <c r="J1915" s="277">
        <f t="shared" si="58"/>
        <v>4033.9149253000246</v>
      </c>
      <c r="L1915" s="277">
        <f t="shared" si="59"/>
        <v>175.38760544782716</v>
      </c>
    </row>
    <row r="1916" spans="1:12" x14ac:dyDescent="0.25">
      <c r="A1916" s="274" t="s">
        <v>606</v>
      </c>
      <c r="B1916" s="274" t="s">
        <v>588</v>
      </c>
      <c r="C1916" s="274" t="s">
        <v>589</v>
      </c>
      <c r="D1916" s="274" t="s">
        <v>603</v>
      </c>
      <c r="E1916" s="274">
        <v>4</v>
      </c>
      <c r="F1916" s="274">
        <v>2024</v>
      </c>
      <c r="G1916" s="277">
        <v>100</v>
      </c>
      <c r="H1916" s="277">
        <v>27508.489999999998</v>
      </c>
      <c r="I1916" s="277">
        <f>INDEX(HWI!$F$6:$I$131,MATCH(F1916,HWI!$A$6:$A$131,0),MATCH(D1916,HWI!$F$5:$I$5,0))</f>
        <v>1.0312830587879704</v>
      </c>
      <c r="J1916" s="277">
        <f t="shared" si="58"/>
        <v>28369.039709838296</v>
      </c>
      <c r="L1916" s="277">
        <f t="shared" si="59"/>
        <v>283.69039709838296</v>
      </c>
    </row>
    <row r="1917" spans="1:12" x14ac:dyDescent="0.25">
      <c r="A1917" s="274" t="s">
        <v>606</v>
      </c>
      <c r="B1917" s="274" t="s">
        <v>588</v>
      </c>
      <c r="C1917" s="274" t="s">
        <v>589</v>
      </c>
      <c r="D1917" s="274" t="s">
        <v>603</v>
      </c>
      <c r="E1917" s="274">
        <v>5</v>
      </c>
      <c r="F1917" s="274">
        <v>1900</v>
      </c>
      <c r="G1917" s="277">
        <v>9046</v>
      </c>
      <c r="H1917" s="277">
        <v>19710.32</v>
      </c>
      <c r="I1917" s="277">
        <f>INDEX(HWI!$F$6:$I$131,MATCH(F1917,HWI!$A$6:$A$131,0),MATCH(D1917,HWI!$F$5:$I$5,0))</f>
        <v>243.71428571428572</v>
      </c>
      <c r="J1917" s="277">
        <f t="shared" si="58"/>
        <v>4803686.5600000005</v>
      </c>
      <c r="L1917" s="277">
        <f t="shared" si="59"/>
        <v>531.02880389122265</v>
      </c>
    </row>
    <row r="1918" spans="1:12" x14ac:dyDescent="0.25">
      <c r="A1918" s="274" t="s">
        <v>606</v>
      </c>
      <c r="B1918" s="274" t="s">
        <v>588</v>
      </c>
      <c r="C1918" s="274" t="s">
        <v>589</v>
      </c>
      <c r="D1918" s="274" t="s">
        <v>603</v>
      </c>
      <c r="E1918" s="274">
        <v>5</v>
      </c>
      <c r="F1918" s="274">
        <v>1901</v>
      </c>
      <c r="G1918" s="277">
        <v>1103</v>
      </c>
      <c r="H1918" s="277">
        <v>953.77</v>
      </c>
      <c r="I1918" s="277">
        <f>INDEX(HWI!$F$6:$I$131,MATCH(F1918,HWI!$A$6:$A$131,0),MATCH(D1918,HWI!$F$5:$I$5,0))</f>
        <v>243.71428571428572</v>
      </c>
      <c r="J1918" s="277">
        <f t="shared" si="58"/>
        <v>232447.37428571429</v>
      </c>
      <c r="L1918" s="277">
        <f t="shared" si="59"/>
        <v>210.7410464965678</v>
      </c>
    </row>
    <row r="1919" spans="1:12" x14ac:dyDescent="0.25">
      <c r="A1919" s="274" t="s">
        <v>606</v>
      </c>
      <c r="B1919" s="274" t="s">
        <v>588</v>
      </c>
      <c r="C1919" s="274" t="s">
        <v>589</v>
      </c>
      <c r="D1919" s="274" t="s">
        <v>603</v>
      </c>
      <c r="E1919" s="274">
        <v>5</v>
      </c>
      <c r="F1919" s="274">
        <v>1902</v>
      </c>
      <c r="G1919" s="277">
        <v>21</v>
      </c>
      <c r="H1919" s="277">
        <v>19.07</v>
      </c>
      <c r="I1919" s="277">
        <f>INDEX(HWI!$F$6:$I$131,MATCH(F1919,HWI!$A$6:$A$131,0),MATCH(D1919,HWI!$F$5:$I$5,0))</f>
        <v>243.71428571428572</v>
      </c>
      <c r="J1919" s="277">
        <f t="shared" si="58"/>
        <v>4647.6314285714288</v>
      </c>
      <c r="L1919" s="277">
        <f t="shared" si="59"/>
        <v>221.31578231292519</v>
      </c>
    </row>
    <row r="1920" spans="1:12" x14ac:dyDescent="0.25">
      <c r="A1920" s="274" t="s">
        <v>606</v>
      </c>
      <c r="B1920" s="274" t="s">
        <v>588</v>
      </c>
      <c r="C1920" s="274" t="s">
        <v>589</v>
      </c>
      <c r="D1920" s="274" t="s">
        <v>603</v>
      </c>
      <c r="E1920" s="274">
        <v>5</v>
      </c>
      <c r="F1920" s="274">
        <v>1903</v>
      </c>
      <c r="G1920" s="277">
        <v>404.99</v>
      </c>
      <c r="H1920" s="277">
        <v>277.22000000000003</v>
      </c>
      <c r="I1920" s="277">
        <f>INDEX(HWI!$F$6:$I$131,MATCH(F1920,HWI!$A$6:$A$131,0),MATCH(D1920,HWI!$F$5:$I$5,0))</f>
        <v>243.71428571428572</v>
      </c>
      <c r="J1920" s="277">
        <f t="shared" si="58"/>
        <v>67562.474285714299</v>
      </c>
      <c r="L1920" s="277">
        <f t="shared" si="59"/>
        <v>166.82504329912911</v>
      </c>
    </row>
    <row r="1921" spans="1:12" x14ac:dyDescent="0.25">
      <c r="A1921" s="274" t="s">
        <v>606</v>
      </c>
      <c r="B1921" s="274" t="s">
        <v>588</v>
      </c>
      <c r="C1921" s="274" t="s">
        <v>589</v>
      </c>
      <c r="D1921" s="274" t="s">
        <v>603</v>
      </c>
      <c r="E1921" s="274">
        <v>5</v>
      </c>
      <c r="F1921" s="274">
        <v>1904</v>
      </c>
      <c r="G1921" s="277">
        <v>1434</v>
      </c>
      <c r="H1921" s="277">
        <v>766.14</v>
      </c>
      <c r="I1921" s="277">
        <f>INDEX(HWI!$F$6:$I$131,MATCH(F1921,HWI!$A$6:$A$131,0),MATCH(D1921,HWI!$F$5:$I$5,0))</f>
        <v>243.71428571428572</v>
      </c>
      <c r="J1921" s="277">
        <f t="shared" si="58"/>
        <v>186719.26285714286</v>
      </c>
      <c r="L1921" s="277">
        <f t="shared" si="59"/>
        <v>130.20869097429767</v>
      </c>
    </row>
    <row r="1922" spans="1:12" x14ac:dyDescent="0.25">
      <c r="A1922" s="274" t="s">
        <v>606</v>
      </c>
      <c r="B1922" s="274" t="s">
        <v>588</v>
      </c>
      <c r="C1922" s="274" t="s">
        <v>589</v>
      </c>
      <c r="D1922" s="274" t="s">
        <v>603</v>
      </c>
      <c r="E1922" s="274">
        <v>5</v>
      </c>
      <c r="F1922" s="274">
        <v>1905</v>
      </c>
      <c r="G1922" s="277">
        <v>206</v>
      </c>
      <c r="H1922" s="277">
        <v>123.64</v>
      </c>
      <c r="I1922" s="277">
        <f>INDEX(HWI!$F$6:$I$131,MATCH(F1922,HWI!$A$6:$A$131,0),MATCH(D1922,HWI!$F$5:$I$5,0))</f>
        <v>243.71428571428572</v>
      </c>
      <c r="J1922" s="277">
        <f t="shared" ref="J1922:J1985" si="60">I1922*H1922</f>
        <v>30132.834285714285</v>
      </c>
      <c r="L1922" s="277">
        <f t="shared" ref="L1922:L1985" si="61">J1922/G1922</f>
        <v>146.27589459084604</v>
      </c>
    </row>
    <row r="1923" spans="1:12" x14ac:dyDescent="0.25">
      <c r="A1923" s="274" t="s">
        <v>606</v>
      </c>
      <c r="B1923" s="274" t="s">
        <v>588</v>
      </c>
      <c r="C1923" s="274" t="s">
        <v>589</v>
      </c>
      <c r="D1923" s="274" t="s">
        <v>603</v>
      </c>
      <c r="E1923" s="274">
        <v>5</v>
      </c>
      <c r="F1923" s="274">
        <v>1906</v>
      </c>
      <c r="G1923" s="277">
        <v>1301</v>
      </c>
      <c r="H1923" s="277">
        <v>625.94000000000005</v>
      </c>
      <c r="I1923" s="277">
        <f>INDEX(HWI!$F$6:$I$131,MATCH(F1923,HWI!$A$6:$A$131,0),MATCH(D1923,HWI!$F$5:$I$5,0))</f>
        <v>243.71428571428572</v>
      </c>
      <c r="J1923" s="277">
        <f t="shared" si="60"/>
        <v>152550.52000000002</v>
      </c>
      <c r="L1923" s="277">
        <f t="shared" si="61"/>
        <v>117.25635664873175</v>
      </c>
    </row>
    <row r="1924" spans="1:12" x14ac:dyDescent="0.25">
      <c r="A1924" s="274" t="s">
        <v>606</v>
      </c>
      <c r="B1924" s="274" t="s">
        <v>588</v>
      </c>
      <c r="C1924" s="274" t="s">
        <v>589</v>
      </c>
      <c r="D1924" s="274" t="s">
        <v>603</v>
      </c>
      <c r="E1924" s="274">
        <v>5</v>
      </c>
      <c r="F1924" s="274">
        <v>1907</v>
      </c>
      <c r="G1924" s="277">
        <v>1300</v>
      </c>
      <c r="H1924" s="277">
        <v>926.65</v>
      </c>
      <c r="I1924" s="277">
        <f>INDEX(HWI!$F$6:$I$131,MATCH(F1924,HWI!$A$6:$A$131,0),MATCH(D1924,HWI!$F$5:$I$5,0))</f>
        <v>243.71428571428572</v>
      </c>
      <c r="J1924" s="277">
        <f t="shared" si="60"/>
        <v>225837.84285714285</v>
      </c>
      <c r="L1924" s="277">
        <f t="shared" si="61"/>
        <v>173.72141758241759</v>
      </c>
    </row>
    <row r="1925" spans="1:12" x14ac:dyDescent="0.25">
      <c r="A1925" s="274" t="s">
        <v>606</v>
      </c>
      <c r="B1925" s="274" t="s">
        <v>588</v>
      </c>
      <c r="C1925" s="274" t="s">
        <v>589</v>
      </c>
      <c r="D1925" s="274" t="s">
        <v>603</v>
      </c>
      <c r="E1925" s="274">
        <v>5</v>
      </c>
      <c r="F1925" s="274">
        <v>1908</v>
      </c>
      <c r="G1925" s="277">
        <v>2067</v>
      </c>
      <c r="H1925" s="277">
        <v>775.63</v>
      </c>
      <c r="I1925" s="277">
        <f>INDEX(HWI!$F$6:$I$131,MATCH(F1925,HWI!$A$6:$A$131,0),MATCH(D1925,HWI!$F$5:$I$5,0))</f>
        <v>243.71428571428572</v>
      </c>
      <c r="J1925" s="277">
        <f t="shared" si="60"/>
        <v>189032.11142857143</v>
      </c>
      <c r="L1925" s="277">
        <f t="shared" si="61"/>
        <v>91.452400304098418</v>
      </c>
    </row>
    <row r="1926" spans="1:12" x14ac:dyDescent="0.25">
      <c r="A1926" s="274" t="s">
        <v>606</v>
      </c>
      <c r="B1926" s="274" t="s">
        <v>588</v>
      </c>
      <c r="C1926" s="274" t="s">
        <v>589</v>
      </c>
      <c r="D1926" s="274" t="s">
        <v>603</v>
      </c>
      <c r="E1926" s="274">
        <v>5</v>
      </c>
      <c r="F1926" s="274">
        <v>1909</v>
      </c>
      <c r="G1926" s="277">
        <v>1465</v>
      </c>
      <c r="H1926" s="277">
        <v>1616.93</v>
      </c>
      <c r="I1926" s="277">
        <f>INDEX(HWI!$F$6:$I$131,MATCH(F1926,HWI!$A$6:$A$131,0),MATCH(D1926,HWI!$F$5:$I$5,0))</f>
        <v>243.71428571428572</v>
      </c>
      <c r="J1926" s="277">
        <f t="shared" si="60"/>
        <v>394068.94</v>
      </c>
      <c r="L1926" s="277">
        <f t="shared" si="61"/>
        <v>268.98903754266212</v>
      </c>
    </row>
    <row r="1927" spans="1:12" x14ac:dyDescent="0.25">
      <c r="A1927" s="274" t="s">
        <v>606</v>
      </c>
      <c r="B1927" s="274" t="s">
        <v>588</v>
      </c>
      <c r="C1927" s="274" t="s">
        <v>589</v>
      </c>
      <c r="D1927" s="274" t="s">
        <v>603</v>
      </c>
      <c r="E1927" s="274">
        <v>5</v>
      </c>
      <c r="F1927" s="274">
        <v>1910</v>
      </c>
      <c r="G1927" s="277">
        <v>1461</v>
      </c>
      <c r="H1927" s="277">
        <v>1179.75</v>
      </c>
      <c r="I1927" s="277">
        <f>INDEX(HWI!$F$6:$I$131,MATCH(F1927,HWI!$A$6:$A$131,0),MATCH(D1927,HWI!$F$5:$I$5,0))</f>
        <v>243.71428571428572</v>
      </c>
      <c r="J1927" s="277">
        <f t="shared" si="60"/>
        <v>287521.92857142858</v>
      </c>
      <c r="L1927" s="277">
        <f t="shared" si="61"/>
        <v>196.79803461425638</v>
      </c>
    </row>
    <row r="1928" spans="1:12" x14ac:dyDescent="0.25">
      <c r="A1928" s="274" t="s">
        <v>606</v>
      </c>
      <c r="B1928" s="274" t="s">
        <v>588</v>
      </c>
      <c r="C1928" s="274" t="s">
        <v>589</v>
      </c>
      <c r="D1928" s="274" t="s">
        <v>603</v>
      </c>
      <c r="E1928" s="274">
        <v>5</v>
      </c>
      <c r="F1928" s="274">
        <v>1911</v>
      </c>
      <c r="G1928" s="277">
        <v>13</v>
      </c>
      <c r="H1928" s="277">
        <v>8.4499999999999993</v>
      </c>
      <c r="I1928" s="277">
        <f>INDEX(HWI!$F$6:$I$131,MATCH(F1928,HWI!$A$6:$A$131,0),MATCH(D1928,HWI!$F$5:$I$5,0))</f>
        <v>243.71428571428572</v>
      </c>
      <c r="J1928" s="277">
        <f t="shared" si="60"/>
        <v>2059.3857142857141</v>
      </c>
      <c r="L1928" s="277">
        <f t="shared" si="61"/>
        <v>158.41428571428571</v>
      </c>
    </row>
    <row r="1929" spans="1:12" x14ac:dyDescent="0.25">
      <c r="A1929" s="274" t="s">
        <v>606</v>
      </c>
      <c r="B1929" s="274" t="s">
        <v>588</v>
      </c>
      <c r="C1929" s="274" t="s">
        <v>589</v>
      </c>
      <c r="D1929" s="274" t="s">
        <v>603</v>
      </c>
      <c r="E1929" s="274">
        <v>5</v>
      </c>
      <c r="F1929" s="274">
        <v>1916</v>
      </c>
      <c r="G1929" s="277">
        <v>10</v>
      </c>
      <c r="H1929" s="277">
        <v>4.4400000000000004</v>
      </c>
      <c r="I1929" s="277">
        <f>INDEX(HWI!$F$6:$I$131,MATCH(F1929,HWI!$A$6:$A$131,0),MATCH(D1929,HWI!$F$5:$I$5,0))</f>
        <v>189.55555555555554</v>
      </c>
      <c r="J1929" s="277">
        <f t="shared" si="60"/>
        <v>841.62666666666667</v>
      </c>
      <c r="L1929" s="277">
        <f t="shared" si="61"/>
        <v>84.162666666666667</v>
      </c>
    </row>
    <row r="1930" spans="1:12" x14ac:dyDescent="0.25">
      <c r="A1930" s="274" t="s">
        <v>606</v>
      </c>
      <c r="B1930" s="274" t="s">
        <v>588</v>
      </c>
      <c r="C1930" s="274" t="s">
        <v>589</v>
      </c>
      <c r="D1930" s="274" t="s">
        <v>603</v>
      </c>
      <c r="E1930" s="274">
        <v>5</v>
      </c>
      <c r="F1930" s="274">
        <v>1917</v>
      </c>
      <c r="G1930" s="277">
        <v>4</v>
      </c>
      <c r="H1930" s="277">
        <v>4.3600000000000003</v>
      </c>
      <c r="I1930" s="277">
        <f>INDEX(HWI!$F$6:$I$131,MATCH(F1930,HWI!$A$6:$A$131,0),MATCH(D1930,HWI!$F$5:$I$5,0))</f>
        <v>142.16666666666666</v>
      </c>
      <c r="J1930" s="277">
        <f t="shared" si="60"/>
        <v>619.84666666666669</v>
      </c>
      <c r="L1930" s="277">
        <f t="shared" si="61"/>
        <v>154.96166666666667</v>
      </c>
    </row>
    <row r="1931" spans="1:12" x14ac:dyDescent="0.25">
      <c r="A1931" s="274" t="s">
        <v>606</v>
      </c>
      <c r="B1931" s="274" t="s">
        <v>588</v>
      </c>
      <c r="C1931" s="274" t="s">
        <v>589</v>
      </c>
      <c r="D1931" s="274" t="s">
        <v>603</v>
      </c>
      <c r="E1931" s="274">
        <v>5</v>
      </c>
      <c r="F1931" s="274">
        <v>1918</v>
      </c>
      <c r="G1931" s="277">
        <v>57</v>
      </c>
      <c r="H1931" s="277">
        <v>56.85</v>
      </c>
      <c r="I1931" s="277">
        <f>INDEX(HWI!$F$6:$I$131,MATCH(F1931,HWI!$A$6:$A$131,0),MATCH(D1931,HWI!$F$5:$I$5,0))</f>
        <v>121.85714285714286</v>
      </c>
      <c r="J1931" s="277">
        <f t="shared" si="60"/>
        <v>6927.5785714285721</v>
      </c>
      <c r="L1931" s="277">
        <f t="shared" si="61"/>
        <v>121.53646616541354</v>
      </c>
    </row>
    <row r="1932" spans="1:12" x14ac:dyDescent="0.25">
      <c r="A1932" s="274" t="s">
        <v>606</v>
      </c>
      <c r="B1932" s="274" t="s">
        <v>588</v>
      </c>
      <c r="C1932" s="274" t="s">
        <v>589</v>
      </c>
      <c r="D1932" s="274" t="s">
        <v>603</v>
      </c>
      <c r="E1932" s="274">
        <v>5</v>
      </c>
      <c r="F1932" s="274">
        <v>1922</v>
      </c>
      <c r="G1932" s="277">
        <v>1666</v>
      </c>
      <c r="H1932" s="277">
        <v>2246.67</v>
      </c>
      <c r="I1932" s="277">
        <f>INDEX(HWI!$F$6:$I$131,MATCH(F1932,HWI!$A$6:$A$131,0),MATCH(D1932,HWI!$F$5:$I$5,0))</f>
        <v>106.625</v>
      </c>
      <c r="J1932" s="277">
        <f t="shared" si="60"/>
        <v>239551.18875</v>
      </c>
      <c r="L1932" s="277">
        <f t="shared" si="61"/>
        <v>143.78822854141657</v>
      </c>
    </row>
    <row r="1933" spans="1:12" x14ac:dyDescent="0.25">
      <c r="A1933" s="274" t="s">
        <v>606</v>
      </c>
      <c r="B1933" s="274" t="s">
        <v>588</v>
      </c>
      <c r="C1933" s="274" t="s">
        <v>589</v>
      </c>
      <c r="D1933" s="274" t="s">
        <v>603</v>
      </c>
      <c r="E1933" s="274">
        <v>5</v>
      </c>
      <c r="F1933" s="274">
        <v>1923</v>
      </c>
      <c r="G1933" s="277">
        <v>772</v>
      </c>
      <c r="H1933" s="277">
        <v>1794.9</v>
      </c>
      <c r="I1933" s="277">
        <f>INDEX(HWI!$F$6:$I$131,MATCH(F1933,HWI!$A$6:$A$131,0),MATCH(D1933,HWI!$F$5:$I$5,0))</f>
        <v>113.73333333333333</v>
      </c>
      <c r="J1933" s="277">
        <f t="shared" si="60"/>
        <v>204139.96000000002</v>
      </c>
      <c r="L1933" s="277">
        <f t="shared" si="61"/>
        <v>264.43</v>
      </c>
    </row>
    <row r="1934" spans="1:12" x14ac:dyDescent="0.25">
      <c r="A1934" s="274" t="s">
        <v>606</v>
      </c>
      <c r="B1934" s="274" t="s">
        <v>588</v>
      </c>
      <c r="C1934" s="274" t="s">
        <v>589</v>
      </c>
      <c r="D1934" s="274" t="s">
        <v>603</v>
      </c>
      <c r="E1934" s="274">
        <v>5</v>
      </c>
      <c r="F1934" s="274">
        <v>1924</v>
      </c>
      <c r="G1934" s="277">
        <v>2405</v>
      </c>
      <c r="H1934" s="277">
        <v>1903.05</v>
      </c>
      <c r="I1934" s="277">
        <f>INDEX(HWI!$F$6:$I$131,MATCH(F1934,HWI!$A$6:$A$131,0),MATCH(D1934,HWI!$F$5:$I$5,0))</f>
        <v>113.73333333333333</v>
      </c>
      <c r="J1934" s="277">
        <f t="shared" si="60"/>
        <v>216440.22</v>
      </c>
      <c r="L1934" s="277">
        <f t="shared" si="61"/>
        <v>89.995933471933469</v>
      </c>
    </row>
    <row r="1935" spans="1:12" x14ac:dyDescent="0.25">
      <c r="A1935" s="274" t="s">
        <v>606</v>
      </c>
      <c r="B1935" s="274" t="s">
        <v>588</v>
      </c>
      <c r="C1935" s="274" t="s">
        <v>589</v>
      </c>
      <c r="D1935" s="274" t="s">
        <v>603</v>
      </c>
      <c r="E1935" s="274">
        <v>5</v>
      </c>
      <c r="F1935" s="274">
        <v>1925</v>
      </c>
      <c r="G1935" s="277">
        <v>68258</v>
      </c>
      <c r="H1935" s="277">
        <v>56823.11</v>
      </c>
      <c r="I1935" s="277">
        <f>INDEX(HWI!$F$6:$I$131,MATCH(F1935,HWI!$A$6:$A$131,0),MATCH(D1935,HWI!$F$5:$I$5,0))</f>
        <v>113.73333333333333</v>
      </c>
      <c r="J1935" s="277">
        <f t="shared" si="60"/>
        <v>6462681.7106666667</v>
      </c>
      <c r="L1935" s="277">
        <f t="shared" si="61"/>
        <v>94.680209069510781</v>
      </c>
    </row>
    <row r="1936" spans="1:12" x14ac:dyDescent="0.25">
      <c r="A1936" s="274" t="s">
        <v>606</v>
      </c>
      <c r="B1936" s="274" t="s">
        <v>588</v>
      </c>
      <c r="C1936" s="274" t="s">
        <v>589</v>
      </c>
      <c r="D1936" s="274" t="s">
        <v>603</v>
      </c>
      <c r="E1936" s="274">
        <v>5</v>
      </c>
      <c r="F1936" s="274">
        <v>1926</v>
      </c>
      <c r="G1936" s="277">
        <v>27654</v>
      </c>
      <c r="H1936" s="277">
        <v>20755.78</v>
      </c>
      <c r="I1936" s="277">
        <f>INDEX(HWI!$F$6:$I$131,MATCH(F1936,HWI!$A$6:$A$131,0),MATCH(D1936,HWI!$F$5:$I$5,0))</f>
        <v>106.625</v>
      </c>
      <c r="J1936" s="277">
        <f t="shared" si="60"/>
        <v>2213085.0425</v>
      </c>
      <c r="L1936" s="277">
        <f t="shared" si="61"/>
        <v>80.027664804368271</v>
      </c>
    </row>
    <row r="1937" spans="1:12" x14ac:dyDescent="0.25">
      <c r="A1937" s="274" t="s">
        <v>606</v>
      </c>
      <c r="B1937" s="274" t="s">
        <v>588</v>
      </c>
      <c r="C1937" s="274" t="s">
        <v>589</v>
      </c>
      <c r="D1937" s="274" t="s">
        <v>603</v>
      </c>
      <c r="E1937" s="274">
        <v>5</v>
      </c>
      <c r="F1937" s="274">
        <v>1927</v>
      </c>
      <c r="G1937" s="277">
        <v>23808</v>
      </c>
      <c r="H1937" s="277">
        <v>18494.3</v>
      </c>
      <c r="I1937" s="277">
        <f>INDEX(HWI!$F$6:$I$131,MATCH(F1937,HWI!$A$6:$A$131,0),MATCH(D1937,HWI!$F$5:$I$5,0))</f>
        <v>106.625</v>
      </c>
      <c r="J1937" s="277">
        <f t="shared" si="60"/>
        <v>1971954.7374999998</v>
      </c>
      <c r="L1937" s="277">
        <f t="shared" si="61"/>
        <v>82.827399928595426</v>
      </c>
    </row>
    <row r="1938" spans="1:12" x14ac:dyDescent="0.25">
      <c r="A1938" s="274" t="s">
        <v>606</v>
      </c>
      <c r="B1938" s="274" t="s">
        <v>588</v>
      </c>
      <c r="C1938" s="274" t="s">
        <v>589</v>
      </c>
      <c r="D1938" s="274" t="s">
        <v>603</v>
      </c>
      <c r="E1938" s="274">
        <v>5</v>
      </c>
      <c r="F1938" s="274">
        <v>1928</v>
      </c>
      <c r="G1938" s="277">
        <v>21503</v>
      </c>
      <c r="H1938" s="277">
        <v>16388</v>
      </c>
      <c r="I1938" s="277">
        <f>INDEX(HWI!$F$6:$I$131,MATCH(F1938,HWI!$A$6:$A$131,0),MATCH(D1938,HWI!$F$5:$I$5,0))</f>
        <v>106.625</v>
      </c>
      <c r="J1938" s="277">
        <f t="shared" si="60"/>
        <v>1747370.5</v>
      </c>
      <c r="L1938" s="277">
        <f t="shared" si="61"/>
        <v>81.261707668697397</v>
      </c>
    </row>
    <row r="1939" spans="1:12" x14ac:dyDescent="0.25">
      <c r="A1939" s="274" t="s">
        <v>606</v>
      </c>
      <c r="B1939" s="274" t="s">
        <v>588</v>
      </c>
      <c r="C1939" s="274" t="s">
        <v>589</v>
      </c>
      <c r="D1939" s="274" t="s">
        <v>603</v>
      </c>
      <c r="E1939" s="274">
        <v>5</v>
      </c>
      <c r="F1939" s="274">
        <v>1929</v>
      </c>
      <c r="G1939" s="277">
        <v>6968.99</v>
      </c>
      <c r="H1939" s="277">
        <v>4271.8999999999996</v>
      </c>
      <c r="I1939" s="277">
        <f>INDEX(HWI!$F$6:$I$131,MATCH(F1939,HWI!$A$6:$A$131,0),MATCH(D1939,HWI!$F$5:$I$5,0))</f>
        <v>106.625</v>
      </c>
      <c r="J1939" s="277">
        <f t="shared" si="60"/>
        <v>455491.33749999997</v>
      </c>
      <c r="L1939" s="277">
        <f t="shared" si="61"/>
        <v>65.359734696132435</v>
      </c>
    </row>
    <row r="1940" spans="1:12" x14ac:dyDescent="0.25">
      <c r="A1940" s="274" t="s">
        <v>606</v>
      </c>
      <c r="B1940" s="274" t="s">
        <v>588</v>
      </c>
      <c r="C1940" s="274" t="s">
        <v>589</v>
      </c>
      <c r="D1940" s="274" t="s">
        <v>603</v>
      </c>
      <c r="E1940" s="274">
        <v>5</v>
      </c>
      <c r="F1940" s="274">
        <v>1930</v>
      </c>
      <c r="G1940" s="277">
        <v>2863</v>
      </c>
      <c r="H1940" s="277">
        <v>2108.63</v>
      </c>
      <c r="I1940" s="277">
        <f>INDEX(HWI!$F$6:$I$131,MATCH(F1940,HWI!$A$6:$A$131,0),MATCH(D1940,HWI!$F$5:$I$5,0))</f>
        <v>106.625</v>
      </c>
      <c r="J1940" s="277">
        <f t="shared" si="60"/>
        <v>224832.67375000002</v>
      </c>
      <c r="L1940" s="277">
        <f t="shared" si="61"/>
        <v>78.530448393293753</v>
      </c>
    </row>
    <row r="1941" spans="1:12" x14ac:dyDescent="0.25">
      <c r="A1941" s="274" t="s">
        <v>606</v>
      </c>
      <c r="B1941" s="274" t="s">
        <v>588</v>
      </c>
      <c r="C1941" s="274" t="s">
        <v>589</v>
      </c>
      <c r="D1941" s="274" t="s">
        <v>603</v>
      </c>
      <c r="E1941" s="274">
        <v>5</v>
      </c>
      <c r="F1941" s="274">
        <v>1931</v>
      </c>
      <c r="G1941" s="277">
        <v>5083</v>
      </c>
      <c r="H1941" s="277">
        <v>4335.1000000000004</v>
      </c>
      <c r="I1941" s="277">
        <f>INDEX(HWI!$F$6:$I$131,MATCH(F1941,HWI!$A$6:$A$131,0),MATCH(D1941,HWI!$F$5:$I$5,0))</f>
        <v>106.625</v>
      </c>
      <c r="J1941" s="277">
        <f t="shared" si="60"/>
        <v>462230.03750000003</v>
      </c>
      <c r="L1941" s="277">
        <f t="shared" si="61"/>
        <v>90.936462227031285</v>
      </c>
    </row>
    <row r="1942" spans="1:12" x14ac:dyDescent="0.25">
      <c r="A1942" s="274" t="s">
        <v>606</v>
      </c>
      <c r="B1942" s="274" t="s">
        <v>588</v>
      </c>
      <c r="C1942" s="274" t="s">
        <v>589</v>
      </c>
      <c r="D1942" s="274" t="s">
        <v>603</v>
      </c>
      <c r="E1942" s="274">
        <v>5</v>
      </c>
      <c r="F1942" s="274">
        <v>1932</v>
      </c>
      <c r="G1942" s="277">
        <v>12359</v>
      </c>
      <c r="H1942" s="277">
        <v>11383.6</v>
      </c>
      <c r="I1942" s="277">
        <f>INDEX(HWI!$F$6:$I$131,MATCH(F1942,HWI!$A$6:$A$131,0),MATCH(D1942,HWI!$F$5:$I$5,0))</f>
        <v>113.73333333333333</v>
      </c>
      <c r="J1942" s="277">
        <f t="shared" si="60"/>
        <v>1294694.7733333334</v>
      </c>
      <c r="L1942" s="277">
        <f t="shared" si="61"/>
        <v>104.75724357418346</v>
      </c>
    </row>
    <row r="1943" spans="1:12" x14ac:dyDescent="0.25">
      <c r="A1943" s="274" t="s">
        <v>606</v>
      </c>
      <c r="B1943" s="274" t="s">
        <v>588</v>
      </c>
      <c r="C1943" s="274" t="s">
        <v>589</v>
      </c>
      <c r="D1943" s="274" t="s">
        <v>603</v>
      </c>
      <c r="E1943" s="274">
        <v>5</v>
      </c>
      <c r="F1943" s="274">
        <v>1933</v>
      </c>
      <c r="G1943" s="277">
        <v>741.31000000000006</v>
      </c>
      <c r="H1943" s="277">
        <v>834.65</v>
      </c>
      <c r="I1943" s="277">
        <f>INDEX(HWI!$F$6:$I$131,MATCH(F1943,HWI!$A$6:$A$131,0),MATCH(D1943,HWI!$F$5:$I$5,0))</f>
        <v>121.85714285714286</v>
      </c>
      <c r="J1943" s="277">
        <f t="shared" si="60"/>
        <v>101708.06428571428</v>
      </c>
      <c r="L1943" s="277">
        <f t="shared" si="61"/>
        <v>137.20044824124088</v>
      </c>
    </row>
    <row r="1944" spans="1:12" x14ac:dyDescent="0.25">
      <c r="A1944" s="274" t="s">
        <v>606</v>
      </c>
      <c r="B1944" s="274" t="s">
        <v>588</v>
      </c>
      <c r="C1944" s="274" t="s">
        <v>589</v>
      </c>
      <c r="D1944" s="274" t="s">
        <v>603</v>
      </c>
      <c r="E1944" s="274">
        <v>5</v>
      </c>
      <c r="F1944" s="274">
        <v>1934</v>
      </c>
      <c r="G1944" s="277">
        <v>3</v>
      </c>
      <c r="H1944" s="277">
        <v>4.55</v>
      </c>
      <c r="I1944" s="277">
        <f>INDEX(HWI!$F$6:$I$131,MATCH(F1944,HWI!$A$6:$A$131,0),MATCH(D1944,HWI!$F$5:$I$5,0))</f>
        <v>113.73333333333333</v>
      </c>
      <c r="J1944" s="277">
        <f t="shared" si="60"/>
        <v>517.48666666666668</v>
      </c>
      <c r="L1944" s="277">
        <f t="shared" si="61"/>
        <v>172.49555555555557</v>
      </c>
    </row>
    <row r="1945" spans="1:12" x14ac:dyDescent="0.25">
      <c r="A1945" s="274" t="s">
        <v>606</v>
      </c>
      <c r="B1945" s="274" t="s">
        <v>588</v>
      </c>
      <c r="C1945" s="274" t="s">
        <v>589</v>
      </c>
      <c r="D1945" s="274" t="s">
        <v>603</v>
      </c>
      <c r="E1945" s="274">
        <v>5</v>
      </c>
      <c r="F1945" s="274">
        <v>1935</v>
      </c>
      <c r="G1945" s="277">
        <v>11880</v>
      </c>
      <c r="H1945" s="277">
        <v>6867.46</v>
      </c>
      <c r="I1945" s="277">
        <f>INDEX(HWI!$F$6:$I$131,MATCH(F1945,HWI!$A$6:$A$131,0),MATCH(D1945,HWI!$F$5:$I$5,0))</f>
        <v>113.73333333333333</v>
      </c>
      <c r="J1945" s="277">
        <f t="shared" si="60"/>
        <v>781059.11733333336</v>
      </c>
      <c r="L1945" s="277">
        <f t="shared" si="61"/>
        <v>65.745716947250287</v>
      </c>
    </row>
    <row r="1946" spans="1:12" x14ac:dyDescent="0.25">
      <c r="A1946" s="274" t="s">
        <v>606</v>
      </c>
      <c r="B1946" s="274" t="s">
        <v>588</v>
      </c>
      <c r="C1946" s="274" t="s">
        <v>589</v>
      </c>
      <c r="D1946" s="274" t="s">
        <v>603</v>
      </c>
      <c r="E1946" s="274">
        <v>5</v>
      </c>
      <c r="F1946" s="274">
        <v>1936</v>
      </c>
      <c r="G1946" s="277">
        <v>5751</v>
      </c>
      <c r="H1946" s="277">
        <v>2783.48</v>
      </c>
      <c r="I1946" s="277">
        <f>INDEX(HWI!$F$6:$I$131,MATCH(F1946,HWI!$A$6:$A$131,0),MATCH(D1946,HWI!$F$5:$I$5,0))</f>
        <v>113.73333333333333</v>
      </c>
      <c r="J1946" s="277">
        <f t="shared" si="60"/>
        <v>316574.45866666664</v>
      </c>
      <c r="L1946" s="277">
        <f t="shared" si="61"/>
        <v>55.046854228250155</v>
      </c>
    </row>
    <row r="1947" spans="1:12" x14ac:dyDescent="0.25">
      <c r="A1947" s="274" t="s">
        <v>606</v>
      </c>
      <c r="B1947" s="274" t="s">
        <v>588</v>
      </c>
      <c r="C1947" s="274" t="s">
        <v>589</v>
      </c>
      <c r="D1947" s="274" t="s">
        <v>603</v>
      </c>
      <c r="E1947" s="274">
        <v>5</v>
      </c>
      <c r="F1947" s="274">
        <v>1937</v>
      </c>
      <c r="G1947" s="277">
        <v>14038</v>
      </c>
      <c r="H1947" s="277">
        <v>8508.61</v>
      </c>
      <c r="I1947" s="277">
        <f>INDEX(HWI!$F$6:$I$131,MATCH(F1947,HWI!$A$6:$A$131,0),MATCH(D1947,HWI!$F$5:$I$5,0))</f>
        <v>106.625</v>
      </c>
      <c r="J1947" s="277">
        <f t="shared" si="60"/>
        <v>907230.54125000001</v>
      </c>
      <c r="L1947" s="277">
        <f t="shared" si="61"/>
        <v>64.626766010115404</v>
      </c>
    </row>
    <row r="1948" spans="1:12" x14ac:dyDescent="0.25">
      <c r="A1948" s="274" t="s">
        <v>606</v>
      </c>
      <c r="B1948" s="274" t="s">
        <v>588</v>
      </c>
      <c r="C1948" s="274" t="s">
        <v>589</v>
      </c>
      <c r="D1948" s="274" t="s">
        <v>603</v>
      </c>
      <c r="E1948" s="274">
        <v>5</v>
      </c>
      <c r="F1948" s="274">
        <v>1938</v>
      </c>
      <c r="G1948" s="277">
        <v>5421</v>
      </c>
      <c r="H1948" s="277">
        <v>2445.4500000000003</v>
      </c>
      <c r="I1948" s="277">
        <f>INDEX(HWI!$F$6:$I$131,MATCH(F1948,HWI!$A$6:$A$131,0),MATCH(D1948,HWI!$F$5:$I$5,0))</f>
        <v>106.625</v>
      </c>
      <c r="J1948" s="277">
        <f t="shared" si="60"/>
        <v>260746.10625000004</v>
      </c>
      <c r="L1948" s="277">
        <f t="shared" si="61"/>
        <v>48.099263281682354</v>
      </c>
    </row>
    <row r="1949" spans="1:12" x14ac:dyDescent="0.25">
      <c r="A1949" s="274" t="s">
        <v>606</v>
      </c>
      <c r="B1949" s="274" t="s">
        <v>588</v>
      </c>
      <c r="C1949" s="274" t="s">
        <v>589</v>
      </c>
      <c r="D1949" s="274" t="s">
        <v>603</v>
      </c>
      <c r="E1949" s="274">
        <v>5</v>
      </c>
      <c r="F1949" s="274">
        <v>1939</v>
      </c>
      <c r="G1949" s="277">
        <v>6152</v>
      </c>
      <c r="H1949" s="277">
        <v>4265.97</v>
      </c>
      <c r="I1949" s="277">
        <f>INDEX(HWI!$F$6:$I$131,MATCH(F1949,HWI!$A$6:$A$131,0),MATCH(D1949,HWI!$F$5:$I$5,0))</f>
        <v>106.625</v>
      </c>
      <c r="J1949" s="277">
        <f t="shared" si="60"/>
        <v>454859.05125000002</v>
      </c>
      <c r="L1949" s="277">
        <f t="shared" si="61"/>
        <v>73.936776861183361</v>
      </c>
    </row>
    <row r="1950" spans="1:12" x14ac:dyDescent="0.25">
      <c r="A1950" s="274" t="s">
        <v>606</v>
      </c>
      <c r="B1950" s="274" t="s">
        <v>588</v>
      </c>
      <c r="C1950" s="274" t="s">
        <v>589</v>
      </c>
      <c r="D1950" s="274" t="s">
        <v>603</v>
      </c>
      <c r="E1950" s="274">
        <v>5</v>
      </c>
      <c r="F1950" s="274">
        <v>1940</v>
      </c>
      <c r="G1950" s="277">
        <v>5583</v>
      </c>
      <c r="H1950" s="277">
        <v>8920.67</v>
      </c>
      <c r="I1950" s="277">
        <f>INDEX(HWI!$F$6:$I$131,MATCH(F1950,HWI!$A$6:$A$131,0),MATCH(D1950,HWI!$F$5:$I$5,0))</f>
        <v>100.35294117647059</v>
      </c>
      <c r="J1950" s="277">
        <f t="shared" si="60"/>
        <v>895215.47176470596</v>
      </c>
      <c r="L1950" s="277">
        <f t="shared" si="61"/>
        <v>160.34667235620742</v>
      </c>
    </row>
    <row r="1951" spans="1:12" x14ac:dyDescent="0.25">
      <c r="A1951" s="274" t="s">
        <v>606</v>
      </c>
      <c r="B1951" s="274" t="s">
        <v>588</v>
      </c>
      <c r="C1951" s="274" t="s">
        <v>589</v>
      </c>
      <c r="D1951" s="274" t="s">
        <v>603</v>
      </c>
      <c r="E1951" s="274">
        <v>5</v>
      </c>
      <c r="F1951" s="274">
        <v>1941</v>
      </c>
      <c r="G1951" s="277">
        <v>902</v>
      </c>
      <c r="H1951" s="277">
        <v>1725.72</v>
      </c>
      <c r="I1951" s="277">
        <f>INDEX(HWI!$F$6:$I$131,MATCH(F1951,HWI!$A$6:$A$131,0),MATCH(D1951,HWI!$F$5:$I$5,0))</f>
        <v>100.35294117647059</v>
      </c>
      <c r="J1951" s="277">
        <f t="shared" si="60"/>
        <v>173181.07764705885</v>
      </c>
      <c r="L1951" s="277">
        <f t="shared" si="61"/>
        <v>191.99676014086347</v>
      </c>
    </row>
    <row r="1952" spans="1:12" x14ac:dyDescent="0.25">
      <c r="A1952" s="274" t="s">
        <v>606</v>
      </c>
      <c r="B1952" s="274" t="s">
        <v>588</v>
      </c>
      <c r="C1952" s="274" t="s">
        <v>589</v>
      </c>
      <c r="D1952" s="274" t="s">
        <v>603</v>
      </c>
      <c r="E1952" s="274">
        <v>5</v>
      </c>
      <c r="F1952" s="274">
        <v>1942</v>
      </c>
      <c r="G1952" s="277">
        <v>1</v>
      </c>
      <c r="H1952" s="277">
        <v>6.11</v>
      </c>
      <c r="I1952" s="277">
        <f>INDEX(HWI!$F$6:$I$131,MATCH(F1952,HWI!$A$6:$A$131,0),MATCH(D1952,HWI!$F$5:$I$5,0))</f>
        <v>94.777777777777771</v>
      </c>
      <c r="J1952" s="277">
        <f t="shared" si="60"/>
        <v>579.09222222222218</v>
      </c>
      <c r="L1952" s="277">
        <f t="shared" si="61"/>
        <v>579.09222222222218</v>
      </c>
    </row>
    <row r="1953" spans="1:12" x14ac:dyDescent="0.25">
      <c r="A1953" s="274" t="s">
        <v>606</v>
      </c>
      <c r="B1953" s="274" t="s">
        <v>588</v>
      </c>
      <c r="C1953" s="274" t="s">
        <v>589</v>
      </c>
      <c r="D1953" s="274" t="s">
        <v>603</v>
      </c>
      <c r="E1953" s="274">
        <v>5</v>
      </c>
      <c r="F1953" s="274">
        <v>1943</v>
      </c>
      <c r="G1953" s="277">
        <v>1</v>
      </c>
      <c r="H1953" s="277">
        <v>10.3</v>
      </c>
      <c r="I1953" s="277">
        <f>INDEX(HWI!$F$6:$I$131,MATCH(F1953,HWI!$A$6:$A$131,0),MATCH(D1953,HWI!$F$5:$I$5,0))</f>
        <v>89.78947368421052</v>
      </c>
      <c r="J1953" s="277">
        <f t="shared" si="60"/>
        <v>924.83157894736837</v>
      </c>
      <c r="L1953" s="277">
        <f t="shared" si="61"/>
        <v>924.83157894736837</v>
      </c>
    </row>
    <row r="1954" spans="1:12" x14ac:dyDescent="0.25">
      <c r="A1954" s="274" t="s">
        <v>606</v>
      </c>
      <c r="B1954" s="274" t="s">
        <v>588</v>
      </c>
      <c r="C1954" s="274" t="s">
        <v>589</v>
      </c>
      <c r="D1954" s="274" t="s">
        <v>603</v>
      </c>
      <c r="E1954" s="274">
        <v>5</v>
      </c>
      <c r="F1954" s="274">
        <v>1944</v>
      </c>
      <c r="G1954" s="277">
        <v>52</v>
      </c>
      <c r="H1954" s="277">
        <v>132.93</v>
      </c>
      <c r="I1954" s="277">
        <f>INDEX(HWI!$F$6:$I$131,MATCH(F1954,HWI!$A$6:$A$131,0),MATCH(D1954,HWI!$F$5:$I$5,0))</f>
        <v>89.78947368421052</v>
      </c>
      <c r="J1954" s="277">
        <f t="shared" si="60"/>
        <v>11935.714736842105</v>
      </c>
      <c r="L1954" s="277">
        <f t="shared" si="61"/>
        <v>229.53297570850202</v>
      </c>
    </row>
    <row r="1955" spans="1:12" x14ac:dyDescent="0.25">
      <c r="A1955" s="274" t="s">
        <v>606</v>
      </c>
      <c r="B1955" s="274" t="s">
        <v>588</v>
      </c>
      <c r="C1955" s="274" t="s">
        <v>589</v>
      </c>
      <c r="D1955" s="274" t="s">
        <v>603</v>
      </c>
      <c r="E1955" s="274">
        <v>5</v>
      </c>
      <c r="F1955" s="274">
        <v>1946</v>
      </c>
      <c r="G1955" s="277">
        <v>11633</v>
      </c>
      <c r="H1955" s="277">
        <v>15145.28</v>
      </c>
      <c r="I1955" s="277">
        <f>INDEX(HWI!$F$6:$I$131,MATCH(F1955,HWI!$A$6:$A$131,0),MATCH(D1955,HWI!$F$5:$I$5,0))</f>
        <v>81.238095238095241</v>
      </c>
      <c r="J1955" s="277">
        <f t="shared" si="60"/>
        <v>1230373.6990476192</v>
      </c>
      <c r="L1955" s="277">
        <f t="shared" si="61"/>
        <v>105.76581269213609</v>
      </c>
    </row>
    <row r="1956" spans="1:12" x14ac:dyDescent="0.25">
      <c r="A1956" s="274" t="s">
        <v>606</v>
      </c>
      <c r="B1956" s="274" t="s">
        <v>588</v>
      </c>
      <c r="C1956" s="274" t="s">
        <v>589</v>
      </c>
      <c r="D1956" s="274" t="s">
        <v>603</v>
      </c>
      <c r="E1956" s="274">
        <v>5</v>
      </c>
      <c r="F1956" s="274">
        <v>1947</v>
      </c>
      <c r="G1956" s="277">
        <v>17376</v>
      </c>
      <c r="H1956" s="277">
        <v>24456.100000000002</v>
      </c>
      <c r="I1956" s="277">
        <f>INDEX(HWI!$F$6:$I$131,MATCH(F1956,HWI!$A$6:$A$131,0),MATCH(D1956,HWI!$F$5:$I$5,0))</f>
        <v>71.083333333333329</v>
      </c>
      <c r="J1956" s="277">
        <f t="shared" si="60"/>
        <v>1738421.1083333334</v>
      </c>
      <c r="L1956" s="277">
        <f t="shared" si="61"/>
        <v>100.04725531384285</v>
      </c>
    </row>
    <row r="1957" spans="1:12" x14ac:dyDescent="0.25">
      <c r="A1957" s="274" t="s">
        <v>606</v>
      </c>
      <c r="B1957" s="274" t="s">
        <v>588</v>
      </c>
      <c r="C1957" s="274" t="s">
        <v>589</v>
      </c>
      <c r="D1957" s="274" t="s">
        <v>603</v>
      </c>
      <c r="E1957" s="274">
        <v>5</v>
      </c>
      <c r="F1957" s="274">
        <v>1948</v>
      </c>
      <c r="G1957" s="277">
        <v>25243</v>
      </c>
      <c r="H1957" s="277">
        <v>54051.62</v>
      </c>
      <c r="I1957" s="277">
        <f>INDEX(HWI!$F$6:$I$131,MATCH(F1957,HWI!$A$6:$A$131,0),MATCH(D1957,HWI!$F$5:$I$5,0))</f>
        <v>60.928571428571431</v>
      </c>
      <c r="J1957" s="277">
        <f t="shared" si="60"/>
        <v>3293287.99</v>
      </c>
      <c r="L1957" s="277">
        <f t="shared" si="61"/>
        <v>130.46341520421504</v>
      </c>
    </row>
    <row r="1958" spans="1:12" x14ac:dyDescent="0.25">
      <c r="A1958" s="274" t="s">
        <v>606</v>
      </c>
      <c r="B1958" s="274" t="s">
        <v>588</v>
      </c>
      <c r="C1958" s="274" t="s">
        <v>589</v>
      </c>
      <c r="D1958" s="274" t="s">
        <v>603</v>
      </c>
      <c r="E1958" s="274">
        <v>5</v>
      </c>
      <c r="F1958" s="274">
        <v>1949</v>
      </c>
      <c r="G1958" s="277">
        <v>24705</v>
      </c>
      <c r="H1958" s="277">
        <v>55911.98</v>
      </c>
      <c r="I1958" s="277">
        <f>INDEX(HWI!$F$6:$I$131,MATCH(F1958,HWI!$A$6:$A$131,0),MATCH(D1958,HWI!$F$5:$I$5,0))</f>
        <v>56.866666666666667</v>
      </c>
      <c r="J1958" s="277">
        <f t="shared" si="60"/>
        <v>3179527.9293333334</v>
      </c>
      <c r="L1958" s="277">
        <f t="shared" si="61"/>
        <v>128.6997745125818</v>
      </c>
    </row>
    <row r="1959" spans="1:12" x14ac:dyDescent="0.25">
      <c r="A1959" s="274" t="s">
        <v>606</v>
      </c>
      <c r="B1959" s="274" t="s">
        <v>588</v>
      </c>
      <c r="C1959" s="274" t="s">
        <v>589</v>
      </c>
      <c r="D1959" s="274" t="s">
        <v>603</v>
      </c>
      <c r="E1959" s="274">
        <v>5</v>
      </c>
      <c r="F1959" s="274">
        <v>1950</v>
      </c>
      <c r="G1959" s="277">
        <v>22315</v>
      </c>
      <c r="H1959" s="277">
        <v>58229.8</v>
      </c>
      <c r="I1959" s="277">
        <f>INDEX(HWI!$F$6:$I$131,MATCH(F1959,HWI!$A$6:$A$131,0),MATCH(D1959,HWI!$F$5:$I$5,0))</f>
        <v>53.3125</v>
      </c>
      <c r="J1959" s="277">
        <f t="shared" si="60"/>
        <v>3104376.2125000004</v>
      </c>
      <c r="L1959" s="277">
        <f t="shared" si="61"/>
        <v>139.11611976249162</v>
      </c>
    </row>
    <row r="1960" spans="1:12" x14ac:dyDescent="0.25">
      <c r="A1960" s="274" t="s">
        <v>606</v>
      </c>
      <c r="B1960" s="274" t="s">
        <v>588</v>
      </c>
      <c r="C1960" s="274" t="s">
        <v>589</v>
      </c>
      <c r="D1960" s="274" t="s">
        <v>603</v>
      </c>
      <c r="E1960" s="274">
        <v>5</v>
      </c>
      <c r="F1960" s="274">
        <v>1951</v>
      </c>
      <c r="G1960" s="277">
        <v>9479</v>
      </c>
      <c r="H1960" s="277">
        <v>41928.57</v>
      </c>
      <c r="I1960" s="277">
        <f>INDEX(HWI!$F$6:$I$131,MATCH(F1960,HWI!$A$6:$A$131,0),MATCH(D1960,HWI!$F$5:$I$5,0))</f>
        <v>51.696969696969695</v>
      </c>
      <c r="J1960" s="277">
        <f t="shared" si="60"/>
        <v>2167580.0127272727</v>
      </c>
      <c r="L1960" s="277">
        <f t="shared" si="61"/>
        <v>228.67180216555255</v>
      </c>
    </row>
    <row r="1961" spans="1:12" x14ac:dyDescent="0.25">
      <c r="A1961" s="274" t="s">
        <v>606</v>
      </c>
      <c r="B1961" s="274" t="s">
        <v>588</v>
      </c>
      <c r="C1961" s="274" t="s">
        <v>589</v>
      </c>
      <c r="D1961" s="274" t="s">
        <v>603</v>
      </c>
      <c r="E1961" s="274">
        <v>5</v>
      </c>
      <c r="F1961" s="274">
        <v>1952</v>
      </c>
      <c r="G1961" s="277">
        <v>8828</v>
      </c>
      <c r="H1961" s="277">
        <v>30608.350000000002</v>
      </c>
      <c r="I1961" s="277">
        <f>INDEX(HWI!$F$6:$I$131,MATCH(F1961,HWI!$A$6:$A$131,0),MATCH(D1961,HWI!$F$5:$I$5,0))</f>
        <v>50.176470588235297</v>
      </c>
      <c r="J1961" s="277">
        <f t="shared" si="60"/>
        <v>1535818.9735294119</v>
      </c>
      <c r="L1961" s="277">
        <f t="shared" si="61"/>
        <v>173.97133818865112</v>
      </c>
    </row>
    <row r="1962" spans="1:12" x14ac:dyDescent="0.25">
      <c r="A1962" s="274" t="s">
        <v>606</v>
      </c>
      <c r="B1962" s="274" t="s">
        <v>588</v>
      </c>
      <c r="C1962" s="274" t="s">
        <v>589</v>
      </c>
      <c r="D1962" s="274" t="s">
        <v>603</v>
      </c>
      <c r="E1962" s="274">
        <v>5</v>
      </c>
      <c r="F1962" s="274">
        <v>1953</v>
      </c>
      <c r="G1962" s="277">
        <v>1775</v>
      </c>
      <c r="H1962" s="277">
        <v>7606.62</v>
      </c>
      <c r="I1962" s="277">
        <f>INDEX(HWI!$F$6:$I$131,MATCH(F1962,HWI!$A$6:$A$131,0),MATCH(D1962,HWI!$F$5:$I$5,0))</f>
        <v>46.108108108108105</v>
      </c>
      <c r="J1962" s="277">
        <f t="shared" si="60"/>
        <v>350726.85729729728</v>
      </c>
      <c r="L1962" s="277">
        <f t="shared" si="61"/>
        <v>197.59259566044918</v>
      </c>
    </row>
    <row r="1963" spans="1:12" x14ac:dyDescent="0.25">
      <c r="A1963" s="274" t="s">
        <v>606</v>
      </c>
      <c r="B1963" s="274" t="s">
        <v>588</v>
      </c>
      <c r="C1963" s="274" t="s">
        <v>589</v>
      </c>
      <c r="D1963" s="274" t="s">
        <v>603</v>
      </c>
      <c r="E1963" s="274">
        <v>5</v>
      </c>
      <c r="F1963" s="274">
        <v>1954</v>
      </c>
      <c r="G1963" s="277">
        <v>930</v>
      </c>
      <c r="H1963" s="277">
        <v>2230.5700000000002</v>
      </c>
      <c r="I1963" s="277">
        <f>INDEX(HWI!$F$6:$I$131,MATCH(F1963,HWI!$A$6:$A$131,0),MATCH(D1963,HWI!$F$5:$I$5,0))</f>
        <v>43.743589743589745</v>
      </c>
      <c r="J1963" s="277">
        <f t="shared" si="60"/>
        <v>97573.138974358983</v>
      </c>
      <c r="L1963" s="277">
        <f t="shared" si="61"/>
        <v>104.91735373586987</v>
      </c>
    </row>
    <row r="1964" spans="1:12" x14ac:dyDescent="0.25">
      <c r="A1964" s="274" t="s">
        <v>606</v>
      </c>
      <c r="B1964" s="274" t="s">
        <v>588</v>
      </c>
      <c r="C1964" s="274" t="s">
        <v>589</v>
      </c>
      <c r="D1964" s="274" t="s">
        <v>603</v>
      </c>
      <c r="E1964" s="274">
        <v>5</v>
      </c>
      <c r="F1964" s="274">
        <v>1955</v>
      </c>
      <c r="G1964" s="277">
        <v>1635</v>
      </c>
      <c r="H1964" s="277">
        <v>5217.7</v>
      </c>
      <c r="I1964" s="277">
        <f>INDEX(HWI!$F$6:$I$131,MATCH(F1964,HWI!$A$6:$A$131,0),MATCH(D1964,HWI!$F$5:$I$5,0))</f>
        <v>41.609756097560975</v>
      </c>
      <c r="J1964" s="277">
        <f t="shared" si="60"/>
        <v>217107.22439024388</v>
      </c>
      <c r="L1964" s="277">
        <f t="shared" si="61"/>
        <v>132.78729320504212</v>
      </c>
    </row>
    <row r="1965" spans="1:12" x14ac:dyDescent="0.25">
      <c r="A1965" s="274" t="s">
        <v>606</v>
      </c>
      <c r="B1965" s="274" t="s">
        <v>588</v>
      </c>
      <c r="C1965" s="274" t="s">
        <v>589</v>
      </c>
      <c r="D1965" s="274" t="s">
        <v>603</v>
      </c>
      <c r="E1965" s="274">
        <v>5</v>
      </c>
      <c r="F1965" s="274">
        <v>1956</v>
      </c>
      <c r="G1965" s="277">
        <v>648</v>
      </c>
      <c r="H1965" s="277">
        <v>3624.91</v>
      </c>
      <c r="I1965" s="277">
        <f>INDEX(HWI!$F$6:$I$131,MATCH(F1965,HWI!$A$6:$A$131,0),MATCH(D1965,HWI!$F$5:$I$5,0))</f>
        <v>39.674418604651166</v>
      </c>
      <c r="J1965" s="277">
        <f t="shared" si="60"/>
        <v>143816.19674418605</v>
      </c>
      <c r="L1965" s="277">
        <f t="shared" si="61"/>
        <v>221.93857522250934</v>
      </c>
    </row>
    <row r="1966" spans="1:12" x14ac:dyDescent="0.25">
      <c r="A1966" s="274" t="s">
        <v>606</v>
      </c>
      <c r="B1966" s="274" t="s">
        <v>588</v>
      </c>
      <c r="C1966" s="274" t="s">
        <v>589</v>
      </c>
      <c r="D1966" s="274" t="s">
        <v>603</v>
      </c>
      <c r="E1966" s="274">
        <v>5</v>
      </c>
      <c r="F1966" s="274">
        <v>1957</v>
      </c>
      <c r="G1966" s="277">
        <v>206</v>
      </c>
      <c r="H1966" s="277">
        <v>736.57</v>
      </c>
      <c r="I1966" s="277">
        <f>INDEX(HWI!$F$6:$I$131,MATCH(F1966,HWI!$A$6:$A$131,0),MATCH(D1966,HWI!$F$5:$I$5,0))</f>
        <v>37.086956521739133</v>
      </c>
      <c r="J1966" s="277">
        <f t="shared" si="60"/>
        <v>27317.139565217396</v>
      </c>
      <c r="L1966" s="277">
        <f t="shared" si="61"/>
        <v>132.60747361756017</v>
      </c>
    </row>
    <row r="1967" spans="1:12" x14ac:dyDescent="0.25">
      <c r="A1967" s="274" t="s">
        <v>606</v>
      </c>
      <c r="B1967" s="274" t="s">
        <v>588</v>
      </c>
      <c r="C1967" s="274" t="s">
        <v>589</v>
      </c>
      <c r="D1967" s="274" t="s">
        <v>603</v>
      </c>
      <c r="E1967" s="274">
        <v>5</v>
      </c>
      <c r="F1967" s="274">
        <v>1958</v>
      </c>
      <c r="G1967" s="277">
        <v>206</v>
      </c>
      <c r="H1967" s="277">
        <v>1833.5</v>
      </c>
      <c r="I1967" s="277">
        <f>INDEX(HWI!$F$6:$I$131,MATCH(F1967,HWI!$A$6:$A$131,0),MATCH(D1967,HWI!$F$5:$I$5,0))</f>
        <v>34.816326530612244</v>
      </c>
      <c r="J1967" s="277">
        <f t="shared" si="60"/>
        <v>63835.734693877552</v>
      </c>
      <c r="L1967" s="277">
        <f t="shared" si="61"/>
        <v>309.88220725183277</v>
      </c>
    </row>
    <row r="1968" spans="1:12" x14ac:dyDescent="0.25">
      <c r="A1968" s="274" t="s">
        <v>606</v>
      </c>
      <c r="B1968" s="274" t="s">
        <v>588</v>
      </c>
      <c r="C1968" s="274" t="s">
        <v>589</v>
      </c>
      <c r="D1968" s="274" t="s">
        <v>603</v>
      </c>
      <c r="E1968" s="274">
        <v>5</v>
      </c>
      <c r="F1968" s="274">
        <v>1959</v>
      </c>
      <c r="G1968" s="277">
        <v>450</v>
      </c>
      <c r="H1968" s="277">
        <v>2202.1</v>
      </c>
      <c r="I1968" s="277">
        <f>INDEX(HWI!$F$6:$I$131,MATCH(F1968,HWI!$A$6:$A$131,0),MATCH(D1968,HWI!$F$5:$I$5,0))</f>
        <v>33.450980392156865</v>
      </c>
      <c r="J1968" s="277">
        <f t="shared" si="60"/>
        <v>73662.403921568635</v>
      </c>
      <c r="L1968" s="277">
        <f t="shared" si="61"/>
        <v>163.6942309368192</v>
      </c>
    </row>
    <row r="1969" spans="1:12" x14ac:dyDescent="0.25">
      <c r="A1969" s="274" t="s">
        <v>606</v>
      </c>
      <c r="B1969" s="274" t="s">
        <v>588</v>
      </c>
      <c r="C1969" s="274" t="s">
        <v>589</v>
      </c>
      <c r="D1969" s="274" t="s">
        <v>603</v>
      </c>
      <c r="E1969" s="274">
        <v>5</v>
      </c>
      <c r="F1969" s="274">
        <v>1961</v>
      </c>
      <c r="G1969" s="277">
        <v>4</v>
      </c>
      <c r="H1969" s="277">
        <v>31.96</v>
      </c>
      <c r="I1969" s="277">
        <f>INDEX(HWI!$F$6:$I$131,MATCH(F1969,HWI!$A$6:$A$131,0),MATCH(D1969,HWI!$F$5:$I$5,0))</f>
        <v>31.018181818181819</v>
      </c>
      <c r="J1969" s="277">
        <f t="shared" si="60"/>
        <v>991.34109090909101</v>
      </c>
      <c r="L1969" s="277">
        <f t="shared" si="61"/>
        <v>247.83527272727275</v>
      </c>
    </row>
    <row r="1970" spans="1:12" x14ac:dyDescent="0.25">
      <c r="A1970" s="274" t="s">
        <v>606</v>
      </c>
      <c r="B1970" s="274" t="s">
        <v>588</v>
      </c>
      <c r="C1970" s="274" t="s">
        <v>589</v>
      </c>
      <c r="D1970" s="274" t="s">
        <v>603</v>
      </c>
      <c r="E1970" s="274">
        <v>5</v>
      </c>
      <c r="F1970" s="274">
        <v>1962</v>
      </c>
      <c r="G1970" s="277">
        <v>1170</v>
      </c>
      <c r="H1970" s="277">
        <v>9243.4600000000009</v>
      </c>
      <c r="I1970" s="277">
        <f>INDEX(HWI!$F$6:$I$131,MATCH(F1970,HWI!$A$6:$A$131,0),MATCH(D1970,HWI!$F$5:$I$5,0))</f>
        <v>30.464285714285715</v>
      </c>
      <c r="J1970" s="277">
        <f t="shared" si="60"/>
        <v>281595.40642857144</v>
      </c>
      <c r="L1970" s="277">
        <f t="shared" si="61"/>
        <v>240.67983455433458</v>
      </c>
    </row>
    <row r="1971" spans="1:12" x14ac:dyDescent="0.25">
      <c r="A1971" s="274" t="s">
        <v>606</v>
      </c>
      <c r="B1971" s="274" t="s">
        <v>588</v>
      </c>
      <c r="C1971" s="274" t="s">
        <v>589</v>
      </c>
      <c r="D1971" s="274" t="s">
        <v>603</v>
      </c>
      <c r="E1971" s="274">
        <v>5</v>
      </c>
      <c r="F1971" s="274">
        <v>1965</v>
      </c>
      <c r="G1971" s="277">
        <v>46</v>
      </c>
      <c r="H1971" s="277">
        <v>314.39</v>
      </c>
      <c r="I1971" s="277">
        <f>INDEX(HWI!$F$6:$I$131,MATCH(F1971,HWI!$A$6:$A$131,0),MATCH(D1971,HWI!$F$5:$I$5,0))</f>
        <v>27.516129032258064</v>
      </c>
      <c r="J1971" s="277">
        <f t="shared" si="60"/>
        <v>8650.7958064516115</v>
      </c>
      <c r="L1971" s="277">
        <f t="shared" si="61"/>
        <v>188.06077840112198</v>
      </c>
    </row>
    <row r="1972" spans="1:12" x14ac:dyDescent="0.25">
      <c r="A1972" s="274" t="s">
        <v>606</v>
      </c>
      <c r="B1972" s="274" t="s">
        <v>588</v>
      </c>
      <c r="C1972" s="274" t="s">
        <v>589</v>
      </c>
      <c r="D1972" s="274" t="s">
        <v>603</v>
      </c>
      <c r="E1972" s="274">
        <v>5</v>
      </c>
      <c r="F1972" s="274">
        <v>1970</v>
      </c>
      <c r="G1972" s="277">
        <v>33</v>
      </c>
      <c r="H1972" s="277">
        <v>65.37</v>
      </c>
      <c r="I1972" s="277">
        <f>INDEX(HWI!$F$6:$I$131,MATCH(F1972,HWI!$A$6:$A$131,0),MATCH(D1972,HWI!$F$5:$I$5,0))</f>
        <v>21.594936708860761</v>
      </c>
      <c r="J1972" s="277">
        <f t="shared" si="60"/>
        <v>1411.6610126582279</v>
      </c>
      <c r="L1972" s="277">
        <f t="shared" si="61"/>
        <v>42.777606444188727</v>
      </c>
    </row>
    <row r="1973" spans="1:12" x14ac:dyDescent="0.25">
      <c r="A1973" s="274" t="s">
        <v>606</v>
      </c>
      <c r="B1973" s="274" t="s">
        <v>588</v>
      </c>
      <c r="C1973" s="274" t="s">
        <v>589</v>
      </c>
      <c r="D1973" s="274" t="s">
        <v>603</v>
      </c>
      <c r="E1973" s="274">
        <v>5</v>
      </c>
      <c r="F1973" s="274">
        <v>1972</v>
      </c>
      <c r="G1973" s="277">
        <v>38</v>
      </c>
      <c r="H1973" s="277">
        <v>57.870000000000005</v>
      </c>
      <c r="I1973" s="277">
        <f>INDEX(HWI!$F$6:$I$131,MATCH(F1973,HWI!$A$6:$A$131,0),MATCH(D1973,HWI!$F$5:$I$5,0))</f>
        <v>17.587628865979383</v>
      </c>
      <c r="J1973" s="277">
        <f t="shared" si="60"/>
        <v>1017.796082474227</v>
      </c>
      <c r="L1973" s="277">
        <f t="shared" si="61"/>
        <v>26.784107433532288</v>
      </c>
    </row>
    <row r="1974" spans="1:12" x14ac:dyDescent="0.25">
      <c r="A1974" s="274" t="s">
        <v>606</v>
      </c>
      <c r="B1974" s="274" t="s">
        <v>588</v>
      </c>
      <c r="C1974" s="274" t="s">
        <v>589</v>
      </c>
      <c r="D1974" s="274" t="s">
        <v>603</v>
      </c>
      <c r="E1974" s="274">
        <v>5</v>
      </c>
      <c r="F1974" s="274">
        <v>1980</v>
      </c>
      <c r="G1974" s="277">
        <v>147</v>
      </c>
      <c r="H1974" s="277">
        <v>198.28</v>
      </c>
      <c r="I1974" s="277">
        <f>INDEX(HWI!$F$6:$I$131,MATCH(F1974,HWI!$A$6:$A$131,0),MATCH(D1974,HWI!$F$5:$I$5,0))</f>
        <v>9.172043010752688</v>
      </c>
      <c r="J1974" s="277">
        <f t="shared" si="60"/>
        <v>1818.6326881720429</v>
      </c>
      <c r="L1974" s="277">
        <f t="shared" si="61"/>
        <v>12.371650939945869</v>
      </c>
    </row>
    <row r="1975" spans="1:12" x14ac:dyDescent="0.25">
      <c r="A1975" s="274" t="s">
        <v>606</v>
      </c>
      <c r="B1975" s="274" t="s">
        <v>588</v>
      </c>
      <c r="C1975" s="274" t="s">
        <v>589</v>
      </c>
      <c r="D1975" s="274" t="s">
        <v>603</v>
      </c>
      <c r="E1975" s="274">
        <v>5</v>
      </c>
      <c r="F1975" s="274">
        <v>1999</v>
      </c>
      <c r="G1975" s="277">
        <v>355</v>
      </c>
      <c r="H1975" s="277">
        <v>6695.57</v>
      </c>
      <c r="I1975" s="277">
        <f>INDEX(HWI!$F$6:$I$131,MATCH(F1975,HWI!$A$6:$A$131,0),MATCH(D1975,HWI!$F$5:$I$5,0))</f>
        <v>4.5251989389920428</v>
      </c>
      <c r="J1975" s="277">
        <f t="shared" si="60"/>
        <v>30298.786259946952</v>
      </c>
      <c r="L1975" s="277">
        <f t="shared" si="61"/>
        <v>85.348693689991407</v>
      </c>
    </row>
    <row r="1976" spans="1:12" x14ac:dyDescent="0.25">
      <c r="A1976" s="274" t="s">
        <v>606</v>
      </c>
      <c r="B1976" s="274" t="s">
        <v>588</v>
      </c>
      <c r="C1976" s="274" t="s">
        <v>589</v>
      </c>
      <c r="D1976" s="274" t="s">
        <v>603</v>
      </c>
      <c r="E1976" s="274">
        <v>5</v>
      </c>
      <c r="F1976" s="274">
        <v>2006</v>
      </c>
      <c r="G1976" s="277">
        <v>101</v>
      </c>
      <c r="H1976" s="277">
        <v>6346.87</v>
      </c>
      <c r="I1976" s="277">
        <f>INDEX(HWI!$F$6:$I$131,MATCH(F1976,HWI!$A$6:$A$131,0),MATCH(D1976,HWI!$F$5:$I$5,0))</f>
        <v>2.7285085965613756</v>
      </c>
      <c r="J1976" s="277">
        <f t="shared" si="60"/>
        <v>17317.489356257498</v>
      </c>
      <c r="L1976" s="277">
        <f t="shared" si="61"/>
        <v>171.46029065601482</v>
      </c>
    </row>
    <row r="1977" spans="1:12" x14ac:dyDescent="0.25">
      <c r="A1977" s="274" t="s">
        <v>606</v>
      </c>
      <c r="B1977" s="274" t="s">
        <v>588</v>
      </c>
      <c r="C1977" s="274" t="s">
        <v>589</v>
      </c>
      <c r="D1977" s="274" t="s">
        <v>603</v>
      </c>
      <c r="E1977" s="274">
        <v>6</v>
      </c>
      <c r="F1977" s="274">
        <v>1900</v>
      </c>
      <c r="G1977" s="277">
        <v>20164.32</v>
      </c>
      <c r="H1977" s="277">
        <v>43969.8</v>
      </c>
      <c r="I1977" s="277">
        <f>INDEX(HWI!$F$6:$I$131,MATCH(F1977,HWI!$A$6:$A$131,0),MATCH(D1977,HWI!$F$5:$I$5,0))</f>
        <v>243.71428571428572</v>
      </c>
      <c r="J1977" s="277">
        <f t="shared" si="60"/>
        <v>10716068.4</v>
      </c>
      <c r="L1977" s="277">
        <f t="shared" si="61"/>
        <v>531.43713251922213</v>
      </c>
    </row>
    <row r="1978" spans="1:12" x14ac:dyDescent="0.25">
      <c r="A1978" s="274" t="s">
        <v>606</v>
      </c>
      <c r="B1978" s="274" t="s">
        <v>588</v>
      </c>
      <c r="C1978" s="274" t="s">
        <v>589</v>
      </c>
      <c r="D1978" s="274" t="s">
        <v>603</v>
      </c>
      <c r="E1978" s="274">
        <v>6</v>
      </c>
      <c r="F1978" s="274">
        <v>1901</v>
      </c>
      <c r="G1978" s="277">
        <v>12810</v>
      </c>
      <c r="H1978" s="277">
        <v>11070.6</v>
      </c>
      <c r="I1978" s="277">
        <f>INDEX(HWI!$F$6:$I$131,MATCH(F1978,HWI!$A$6:$A$131,0),MATCH(D1978,HWI!$F$5:$I$5,0))</f>
        <v>243.71428571428572</v>
      </c>
      <c r="J1978" s="277">
        <f t="shared" si="60"/>
        <v>2698063.3714285716</v>
      </c>
      <c r="L1978" s="277">
        <f t="shared" si="61"/>
        <v>210.62165272666445</v>
      </c>
    </row>
    <row r="1979" spans="1:12" x14ac:dyDescent="0.25">
      <c r="A1979" s="274" t="s">
        <v>606</v>
      </c>
      <c r="B1979" s="274" t="s">
        <v>588</v>
      </c>
      <c r="C1979" s="274" t="s">
        <v>589</v>
      </c>
      <c r="D1979" s="274" t="s">
        <v>603</v>
      </c>
      <c r="E1979" s="274">
        <v>6</v>
      </c>
      <c r="F1979" s="274">
        <v>1902</v>
      </c>
      <c r="G1979" s="277">
        <v>17969</v>
      </c>
      <c r="H1979" s="277">
        <v>16552.95</v>
      </c>
      <c r="I1979" s="277">
        <f>INDEX(HWI!$F$6:$I$131,MATCH(F1979,HWI!$A$6:$A$131,0),MATCH(D1979,HWI!$F$5:$I$5,0))</f>
        <v>243.71428571428572</v>
      </c>
      <c r="J1979" s="277">
        <f t="shared" si="60"/>
        <v>4034190.385714286</v>
      </c>
      <c r="L1979" s="277">
        <f t="shared" si="61"/>
        <v>224.50834134978496</v>
      </c>
    </row>
    <row r="1980" spans="1:12" x14ac:dyDescent="0.25">
      <c r="A1980" s="274" t="s">
        <v>606</v>
      </c>
      <c r="B1980" s="274" t="s">
        <v>588</v>
      </c>
      <c r="C1980" s="274" t="s">
        <v>589</v>
      </c>
      <c r="D1980" s="274" t="s">
        <v>603</v>
      </c>
      <c r="E1980" s="274">
        <v>6</v>
      </c>
      <c r="F1980" s="274">
        <v>1903</v>
      </c>
      <c r="G1980" s="277">
        <v>6826.01</v>
      </c>
      <c r="H1980" s="277">
        <v>4679.75</v>
      </c>
      <c r="I1980" s="277">
        <f>INDEX(HWI!$F$6:$I$131,MATCH(F1980,HWI!$A$6:$A$131,0),MATCH(D1980,HWI!$F$5:$I$5,0))</f>
        <v>243.71428571428572</v>
      </c>
      <c r="J1980" s="277">
        <f t="shared" si="60"/>
        <v>1140521.9285714286</v>
      </c>
      <c r="L1980" s="277">
        <f t="shared" si="61"/>
        <v>167.08471399418235</v>
      </c>
    </row>
    <row r="1981" spans="1:12" x14ac:dyDescent="0.25">
      <c r="A1981" s="274" t="s">
        <v>606</v>
      </c>
      <c r="B1981" s="274" t="s">
        <v>588</v>
      </c>
      <c r="C1981" s="274" t="s">
        <v>589</v>
      </c>
      <c r="D1981" s="274" t="s">
        <v>603</v>
      </c>
      <c r="E1981" s="274">
        <v>6</v>
      </c>
      <c r="F1981" s="274">
        <v>1905</v>
      </c>
      <c r="G1981" s="277">
        <v>13619.89</v>
      </c>
      <c r="H1981" s="277">
        <v>8174.4000000000005</v>
      </c>
      <c r="I1981" s="277">
        <f>INDEX(HWI!$F$6:$I$131,MATCH(F1981,HWI!$A$6:$A$131,0),MATCH(D1981,HWI!$F$5:$I$5,0))</f>
        <v>243.71428571428572</v>
      </c>
      <c r="J1981" s="277">
        <f t="shared" si="60"/>
        <v>1992218.0571428572</v>
      </c>
      <c r="L1981" s="277">
        <f t="shared" si="61"/>
        <v>146.27269802787373</v>
      </c>
    </row>
    <row r="1982" spans="1:12" x14ac:dyDescent="0.25">
      <c r="A1982" s="274" t="s">
        <v>606</v>
      </c>
      <c r="B1982" s="274" t="s">
        <v>588</v>
      </c>
      <c r="C1982" s="274" t="s">
        <v>589</v>
      </c>
      <c r="D1982" s="274" t="s">
        <v>603</v>
      </c>
      <c r="E1982" s="274">
        <v>6</v>
      </c>
      <c r="F1982" s="274">
        <v>1906</v>
      </c>
      <c r="G1982" s="277">
        <v>20147.260000000002</v>
      </c>
      <c r="H1982" s="277">
        <v>10348.06</v>
      </c>
      <c r="I1982" s="277">
        <f>INDEX(HWI!$F$6:$I$131,MATCH(F1982,HWI!$A$6:$A$131,0),MATCH(D1982,HWI!$F$5:$I$5,0))</f>
        <v>243.71428571428572</v>
      </c>
      <c r="J1982" s="277">
        <f t="shared" si="60"/>
        <v>2521970.0514285713</v>
      </c>
      <c r="L1982" s="277">
        <f t="shared" si="61"/>
        <v>125.1768256045026</v>
      </c>
    </row>
    <row r="1983" spans="1:12" x14ac:dyDescent="0.25">
      <c r="A1983" s="274" t="s">
        <v>606</v>
      </c>
      <c r="B1983" s="274" t="s">
        <v>588</v>
      </c>
      <c r="C1983" s="274" t="s">
        <v>589</v>
      </c>
      <c r="D1983" s="274" t="s">
        <v>603</v>
      </c>
      <c r="E1983" s="274">
        <v>6</v>
      </c>
      <c r="F1983" s="274">
        <v>1907</v>
      </c>
      <c r="G1983" s="277">
        <v>15706.67</v>
      </c>
      <c r="H1983" s="277">
        <v>10856.59</v>
      </c>
      <c r="I1983" s="277">
        <f>INDEX(HWI!$F$6:$I$131,MATCH(F1983,HWI!$A$6:$A$131,0),MATCH(D1983,HWI!$F$5:$I$5,0))</f>
        <v>243.71428571428572</v>
      </c>
      <c r="J1983" s="277">
        <f t="shared" si="60"/>
        <v>2645906.0771428575</v>
      </c>
      <c r="L1983" s="277">
        <f t="shared" si="61"/>
        <v>168.45748189417984</v>
      </c>
    </row>
    <row r="1984" spans="1:12" x14ac:dyDescent="0.25">
      <c r="A1984" s="274" t="s">
        <v>606</v>
      </c>
      <c r="B1984" s="274" t="s">
        <v>588</v>
      </c>
      <c r="C1984" s="274" t="s">
        <v>589</v>
      </c>
      <c r="D1984" s="274" t="s">
        <v>603</v>
      </c>
      <c r="E1984" s="274">
        <v>6</v>
      </c>
      <c r="F1984" s="274">
        <v>1908</v>
      </c>
      <c r="G1984" s="277">
        <v>13235</v>
      </c>
      <c r="H1984" s="277">
        <v>5136.08</v>
      </c>
      <c r="I1984" s="277">
        <f>INDEX(HWI!$F$6:$I$131,MATCH(F1984,HWI!$A$6:$A$131,0),MATCH(D1984,HWI!$F$5:$I$5,0))</f>
        <v>243.71428571428572</v>
      </c>
      <c r="J1984" s="277">
        <f t="shared" si="60"/>
        <v>1251736.0685714285</v>
      </c>
      <c r="L1984" s="277">
        <f t="shared" si="61"/>
        <v>94.577715796858982</v>
      </c>
    </row>
    <row r="1985" spans="1:12" x14ac:dyDescent="0.25">
      <c r="A1985" s="274" t="s">
        <v>606</v>
      </c>
      <c r="B1985" s="274" t="s">
        <v>588</v>
      </c>
      <c r="C1985" s="274" t="s">
        <v>589</v>
      </c>
      <c r="D1985" s="274" t="s">
        <v>603</v>
      </c>
      <c r="E1985" s="274">
        <v>6</v>
      </c>
      <c r="F1985" s="274">
        <v>1909</v>
      </c>
      <c r="G1985" s="277">
        <v>5359</v>
      </c>
      <c r="H1985" s="277">
        <v>3178.54</v>
      </c>
      <c r="I1985" s="277">
        <f>INDEX(HWI!$F$6:$I$131,MATCH(F1985,HWI!$A$6:$A$131,0),MATCH(D1985,HWI!$F$5:$I$5,0))</f>
        <v>243.71428571428572</v>
      </c>
      <c r="J1985" s="277">
        <f t="shared" si="60"/>
        <v>774655.60571428575</v>
      </c>
      <c r="L1985" s="277">
        <f t="shared" si="61"/>
        <v>144.55226828032949</v>
      </c>
    </row>
    <row r="1986" spans="1:12" x14ac:dyDescent="0.25">
      <c r="A1986" s="274" t="s">
        <v>606</v>
      </c>
      <c r="B1986" s="274" t="s">
        <v>588</v>
      </c>
      <c r="C1986" s="274" t="s">
        <v>589</v>
      </c>
      <c r="D1986" s="274" t="s">
        <v>603</v>
      </c>
      <c r="E1986" s="274">
        <v>6</v>
      </c>
      <c r="F1986" s="274">
        <v>1910</v>
      </c>
      <c r="G1986" s="277">
        <v>5214</v>
      </c>
      <c r="H1986" s="277">
        <v>2587.4700000000003</v>
      </c>
      <c r="I1986" s="277">
        <f>INDEX(HWI!$F$6:$I$131,MATCH(F1986,HWI!$A$6:$A$131,0),MATCH(D1986,HWI!$F$5:$I$5,0))</f>
        <v>243.71428571428572</v>
      </c>
      <c r="J1986" s="277">
        <f t="shared" ref="J1986:J2049" si="62">I1986*H1986</f>
        <v>630603.40285714297</v>
      </c>
      <c r="L1986" s="277">
        <f t="shared" ref="L1986:L2049" si="63">J1986/G1986</f>
        <v>120.9442659871774</v>
      </c>
    </row>
    <row r="1987" spans="1:12" x14ac:dyDescent="0.25">
      <c r="A1987" s="274" t="s">
        <v>606</v>
      </c>
      <c r="B1987" s="274" t="s">
        <v>588</v>
      </c>
      <c r="C1987" s="274" t="s">
        <v>589</v>
      </c>
      <c r="D1987" s="274" t="s">
        <v>603</v>
      </c>
      <c r="E1987" s="274">
        <v>6</v>
      </c>
      <c r="F1987" s="274">
        <v>1911</v>
      </c>
      <c r="G1987" s="277">
        <v>17332</v>
      </c>
      <c r="H1987" s="277">
        <v>11108.1</v>
      </c>
      <c r="I1987" s="277">
        <f>INDEX(HWI!$F$6:$I$131,MATCH(F1987,HWI!$A$6:$A$131,0),MATCH(D1987,HWI!$F$5:$I$5,0))</f>
        <v>243.71428571428572</v>
      </c>
      <c r="J1987" s="277">
        <f t="shared" si="62"/>
        <v>2707202.6571428571</v>
      </c>
      <c r="L1987" s="277">
        <f t="shared" si="63"/>
        <v>156.19678381853549</v>
      </c>
    </row>
    <row r="1988" spans="1:12" x14ac:dyDescent="0.25">
      <c r="A1988" s="274" t="s">
        <v>606</v>
      </c>
      <c r="B1988" s="274" t="s">
        <v>588</v>
      </c>
      <c r="C1988" s="274" t="s">
        <v>589</v>
      </c>
      <c r="D1988" s="274" t="s">
        <v>603</v>
      </c>
      <c r="E1988" s="274">
        <v>6</v>
      </c>
      <c r="F1988" s="274">
        <v>1912</v>
      </c>
      <c r="G1988" s="277">
        <v>9996</v>
      </c>
      <c r="H1988" s="277">
        <v>5830.76</v>
      </c>
      <c r="I1988" s="277">
        <f>INDEX(HWI!$F$6:$I$131,MATCH(F1988,HWI!$A$6:$A$131,0),MATCH(D1988,HWI!$F$5:$I$5,0))</f>
        <v>243.71428571428572</v>
      </c>
      <c r="J1988" s="277">
        <f t="shared" si="62"/>
        <v>1421039.5085714287</v>
      </c>
      <c r="L1988" s="277">
        <f t="shared" si="63"/>
        <v>142.16081518321616</v>
      </c>
    </row>
    <row r="1989" spans="1:12" x14ac:dyDescent="0.25">
      <c r="A1989" s="274" t="s">
        <v>606</v>
      </c>
      <c r="B1989" s="274" t="s">
        <v>588</v>
      </c>
      <c r="C1989" s="274" t="s">
        <v>589</v>
      </c>
      <c r="D1989" s="274" t="s">
        <v>603</v>
      </c>
      <c r="E1989" s="274">
        <v>6</v>
      </c>
      <c r="F1989" s="274">
        <v>1913</v>
      </c>
      <c r="G1989" s="277">
        <v>72396</v>
      </c>
      <c r="H1989" s="277">
        <v>57849.91</v>
      </c>
      <c r="I1989" s="277">
        <f>INDEX(HWI!$F$6:$I$131,MATCH(F1989,HWI!$A$6:$A$131,0),MATCH(D1989,HWI!$F$5:$I$5,0))</f>
        <v>243.71428571428572</v>
      </c>
      <c r="J1989" s="277">
        <f t="shared" si="62"/>
        <v>14098849.494285716</v>
      </c>
      <c r="L1989" s="277">
        <f t="shared" si="63"/>
        <v>194.7462497138753</v>
      </c>
    </row>
    <row r="1990" spans="1:12" x14ac:dyDescent="0.25">
      <c r="A1990" s="274" t="s">
        <v>606</v>
      </c>
      <c r="B1990" s="274" t="s">
        <v>588</v>
      </c>
      <c r="C1990" s="274" t="s">
        <v>589</v>
      </c>
      <c r="D1990" s="274" t="s">
        <v>603</v>
      </c>
      <c r="E1990" s="274">
        <v>6</v>
      </c>
      <c r="F1990" s="274">
        <v>1914</v>
      </c>
      <c r="G1990" s="277">
        <v>61532</v>
      </c>
      <c r="H1990" s="277">
        <v>47837.61</v>
      </c>
      <c r="I1990" s="277">
        <f>INDEX(HWI!$F$6:$I$131,MATCH(F1990,HWI!$A$6:$A$131,0),MATCH(D1990,HWI!$F$5:$I$5,0))</f>
        <v>243.71428571428572</v>
      </c>
      <c r="J1990" s="277">
        <f t="shared" si="62"/>
        <v>11658708.951428572</v>
      </c>
      <c r="L1990" s="277">
        <f t="shared" si="63"/>
        <v>189.47391522181258</v>
      </c>
    </row>
    <row r="1991" spans="1:12" x14ac:dyDescent="0.25">
      <c r="A1991" s="274" t="s">
        <v>606</v>
      </c>
      <c r="B1991" s="274" t="s">
        <v>588</v>
      </c>
      <c r="C1991" s="274" t="s">
        <v>589</v>
      </c>
      <c r="D1991" s="274" t="s">
        <v>603</v>
      </c>
      <c r="E1991" s="274">
        <v>6</v>
      </c>
      <c r="F1991" s="274">
        <v>1915</v>
      </c>
      <c r="G1991" s="277">
        <v>17807</v>
      </c>
      <c r="H1991" s="277">
        <v>12304.28</v>
      </c>
      <c r="I1991" s="277">
        <f>INDEX(HWI!$F$6:$I$131,MATCH(F1991,HWI!$A$6:$A$131,0),MATCH(D1991,HWI!$F$5:$I$5,0))</f>
        <v>243.71428571428572</v>
      </c>
      <c r="J1991" s="277">
        <f t="shared" si="62"/>
        <v>2998728.8114285716</v>
      </c>
      <c r="L1991" s="277">
        <f t="shared" si="63"/>
        <v>168.40168537252606</v>
      </c>
    </row>
    <row r="1992" spans="1:12" x14ac:dyDescent="0.25">
      <c r="A1992" s="274" t="s">
        <v>606</v>
      </c>
      <c r="B1992" s="274" t="s">
        <v>588</v>
      </c>
      <c r="C1992" s="274" t="s">
        <v>589</v>
      </c>
      <c r="D1992" s="274" t="s">
        <v>603</v>
      </c>
      <c r="E1992" s="274">
        <v>6</v>
      </c>
      <c r="F1992" s="274">
        <v>1916</v>
      </c>
      <c r="G1992" s="277">
        <v>16140.99</v>
      </c>
      <c r="H1992" s="277">
        <v>11708.75</v>
      </c>
      <c r="I1992" s="277">
        <f>INDEX(HWI!$F$6:$I$131,MATCH(F1992,HWI!$A$6:$A$131,0),MATCH(D1992,HWI!$F$5:$I$5,0))</f>
        <v>189.55555555555554</v>
      </c>
      <c r="J1992" s="277">
        <f t="shared" si="62"/>
        <v>2219458.611111111</v>
      </c>
      <c r="L1992" s="277">
        <f t="shared" si="63"/>
        <v>137.50449080949255</v>
      </c>
    </row>
    <row r="1993" spans="1:12" x14ac:dyDescent="0.25">
      <c r="A1993" s="274" t="s">
        <v>606</v>
      </c>
      <c r="B1993" s="274" t="s">
        <v>588</v>
      </c>
      <c r="C1993" s="274" t="s">
        <v>589</v>
      </c>
      <c r="D1993" s="274" t="s">
        <v>603</v>
      </c>
      <c r="E1993" s="274">
        <v>6</v>
      </c>
      <c r="F1993" s="274">
        <v>1917</v>
      </c>
      <c r="G1993" s="277">
        <v>16782</v>
      </c>
      <c r="H1993" s="277">
        <v>11607.94</v>
      </c>
      <c r="I1993" s="277">
        <f>INDEX(HWI!$F$6:$I$131,MATCH(F1993,HWI!$A$6:$A$131,0),MATCH(D1993,HWI!$F$5:$I$5,0))</f>
        <v>142.16666666666666</v>
      </c>
      <c r="J1993" s="277">
        <f t="shared" si="62"/>
        <v>1650262.1366666667</v>
      </c>
      <c r="L1993" s="277">
        <f t="shared" si="63"/>
        <v>98.335248281889335</v>
      </c>
    </row>
    <row r="1994" spans="1:12" x14ac:dyDescent="0.25">
      <c r="A1994" s="274" t="s">
        <v>606</v>
      </c>
      <c r="B1994" s="274" t="s">
        <v>588</v>
      </c>
      <c r="C1994" s="274" t="s">
        <v>589</v>
      </c>
      <c r="D1994" s="274" t="s">
        <v>603</v>
      </c>
      <c r="E1994" s="274">
        <v>6</v>
      </c>
      <c r="F1994" s="274">
        <v>1918</v>
      </c>
      <c r="G1994" s="277">
        <v>11048.5</v>
      </c>
      <c r="H1994" s="277">
        <v>10303.290000000001</v>
      </c>
      <c r="I1994" s="277">
        <f>INDEX(HWI!$F$6:$I$131,MATCH(F1994,HWI!$A$6:$A$131,0),MATCH(D1994,HWI!$F$5:$I$5,0))</f>
        <v>121.85714285714286</v>
      </c>
      <c r="J1994" s="277">
        <f t="shared" si="62"/>
        <v>1255529.4814285715</v>
      </c>
      <c r="L1994" s="277">
        <f t="shared" si="63"/>
        <v>113.63800347817093</v>
      </c>
    </row>
    <row r="1995" spans="1:12" x14ac:dyDescent="0.25">
      <c r="A1995" s="274" t="s">
        <v>606</v>
      </c>
      <c r="B1995" s="274" t="s">
        <v>588</v>
      </c>
      <c r="C1995" s="274" t="s">
        <v>589</v>
      </c>
      <c r="D1995" s="274" t="s">
        <v>603</v>
      </c>
      <c r="E1995" s="274">
        <v>6</v>
      </c>
      <c r="F1995" s="274">
        <v>1921</v>
      </c>
      <c r="G1995" s="277">
        <v>7656</v>
      </c>
      <c r="H1995" s="277">
        <v>9283.31</v>
      </c>
      <c r="I1995" s="277">
        <f>INDEX(HWI!$F$6:$I$131,MATCH(F1995,HWI!$A$6:$A$131,0),MATCH(D1995,HWI!$F$5:$I$5,0))</f>
        <v>113.73333333333333</v>
      </c>
      <c r="J1995" s="277">
        <f t="shared" si="62"/>
        <v>1055821.7906666666</v>
      </c>
      <c r="L1995" s="277">
        <f t="shared" si="63"/>
        <v>137.90775740160223</v>
      </c>
    </row>
    <row r="1996" spans="1:12" x14ac:dyDescent="0.25">
      <c r="A1996" s="274" t="s">
        <v>606</v>
      </c>
      <c r="B1996" s="274" t="s">
        <v>588</v>
      </c>
      <c r="C1996" s="274" t="s">
        <v>589</v>
      </c>
      <c r="D1996" s="274" t="s">
        <v>603</v>
      </c>
      <c r="E1996" s="274">
        <v>6</v>
      </c>
      <c r="F1996" s="274">
        <v>1922</v>
      </c>
      <c r="G1996" s="277">
        <v>7919</v>
      </c>
      <c r="H1996" s="277">
        <v>7682.58</v>
      </c>
      <c r="I1996" s="277">
        <f>INDEX(HWI!$F$6:$I$131,MATCH(F1996,HWI!$A$6:$A$131,0),MATCH(D1996,HWI!$F$5:$I$5,0))</f>
        <v>106.625</v>
      </c>
      <c r="J1996" s="277">
        <f t="shared" si="62"/>
        <v>819155.09250000003</v>
      </c>
      <c r="L1996" s="277">
        <f t="shared" si="63"/>
        <v>103.44173412046976</v>
      </c>
    </row>
    <row r="1997" spans="1:12" x14ac:dyDescent="0.25">
      <c r="A1997" s="274" t="s">
        <v>606</v>
      </c>
      <c r="B1997" s="274" t="s">
        <v>588</v>
      </c>
      <c r="C1997" s="274" t="s">
        <v>589</v>
      </c>
      <c r="D1997" s="274" t="s">
        <v>603</v>
      </c>
      <c r="E1997" s="274">
        <v>6</v>
      </c>
      <c r="F1997" s="274">
        <v>1923</v>
      </c>
      <c r="G1997" s="277">
        <v>2322</v>
      </c>
      <c r="H1997" s="277">
        <v>2588.16</v>
      </c>
      <c r="I1997" s="277">
        <f>INDEX(HWI!$F$6:$I$131,MATCH(F1997,HWI!$A$6:$A$131,0),MATCH(D1997,HWI!$F$5:$I$5,0))</f>
        <v>113.73333333333333</v>
      </c>
      <c r="J1997" s="277">
        <f t="shared" si="62"/>
        <v>294360.06400000001</v>
      </c>
      <c r="L1997" s="277">
        <f t="shared" si="63"/>
        <v>126.77005340223945</v>
      </c>
    </row>
    <row r="1998" spans="1:12" x14ac:dyDescent="0.25">
      <c r="A1998" s="274" t="s">
        <v>606</v>
      </c>
      <c r="B1998" s="274" t="s">
        <v>588</v>
      </c>
      <c r="C1998" s="274" t="s">
        <v>589</v>
      </c>
      <c r="D1998" s="274" t="s">
        <v>603</v>
      </c>
      <c r="E1998" s="274">
        <v>6</v>
      </c>
      <c r="F1998" s="274">
        <v>1924</v>
      </c>
      <c r="G1998" s="277">
        <v>16030</v>
      </c>
      <c r="H1998" s="277">
        <v>20468.350000000002</v>
      </c>
      <c r="I1998" s="277">
        <f>INDEX(HWI!$F$6:$I$131,MATCH(F1998,HWI!$A$6:$A$131,0),MATCH(D1998,HWI!$F$5:$I$5,0))</f>
        <v>113.73333333333333</v>
      </c>
      <c r="J1998" s="277">
        <f t="shared" si="62"/>
        <v>2327933.6733333338</v>
      </c>
      <c r="L1998" s="277">
        <f t="shared" si="63"/>
        <v>145.22356040756918</v>
      </c>
    </row>
    <row r="1999" spans="1:12" x14ac:dyDescent="0.25">
      <c r="A1999" s="274" t="s">
        <v>606</v>
      </c>
      <c r="B1999" s="274" t="s">
        <v>588</v>
      </c>
      <c r="C1999" s="274" t="s">
        <v>589</v>
      </c>
      <c r="D1999" s="274" t="s">
        <v>603</v>
      </c>
      <c r="E1999" s="274">
        <v>6</v>
      </c>
      <c r="F1999" s="274">
        <v>1925</v>
      </c>
      <c r="G1999" s="277">
        <v>18929</v>
      </c>
      <c r="H1999" s="277">
        <v>22136.32</v>
      </c>
      <c r="I1999" s="277">
        <f>INDEX(HWI!$F$6:$I$131,MATCH(F1999,HWI!$A$6:$A$131,0),MATCH(D1999,HWI!$F$5:$I$5,0))</f>
        <v>113.73333333333333</v>
      </c>
      <c r="J1999" s="277">
        <f t="shared" si="62"/>
        <v>2517637.4613333335</v>
      </c>
      <c r="L1999" s="277">
        <f t="shared" si="63"/>
        <v>133.00425069117932</v>
      </c>
    </row>
    <row r="2000" spans="1:12" x14ac:dyDescent="0.25">
      <c r="A2000" s="274" t="s">
        <v>606</v>
      </c>
      <c r="B2000" s="274" t="s">
        <v>588</v>
      </c>
      <c r="C2000" s="274" t="s">
        <v>589</v>
      </c>
      <c r="D2000" s="274" t="s">
        <v>603</v>
      </c>
      <c r="E2000" s="274">
        <v>6</v>
      </c>
      <c r="F2000" s="274">
        <v>1926</v>
      </c>
      <c r="G2000" s="277">
        <v>13778</v>
      </c>
      <c r="H2000" s="277">
        <v>15528.87</v>
      </c>
      <c r="I2000" s="277">
        <f>INDEX(HWI!$F$6:$I$131,MATCH(F2000,HWI!$A$6:$A$131,0),MATCH(D2000,HWI!$F$5:$I$5,0))</f>
        <v>106.625</v>
      </c>
      <c r="J2000" s="277">
        <f t="shared" si="62"/>
        <v>1655765.7637500002</v>
      </c>
      <c r="L2000" s="277">
        <f t="shared" si="63"/>
        <v>120.17460906880535</v>
      </c>
    </row>
    <row r="2001" spans="1:12" x14ac:dyDescent="0.25">
      <c r="A2001" s="274" t="s">
        <v>606</v>
      </c>
      <c r="B2001" s="274" t="s">
        <v>588</v>
      </c>
      <c r="C2001" s="274" t="s">
        <v>589</v>
      </c>
      <c r="D2001" s="274" t="s">
        <v>603</v>
      </c>
      <c r="E2001" s="274">
        <v>6</v>
      </c>
      <c r="F2001" s="274">
        <v>1927</v>
      </c>
      <c r="G2001" s="277">
        <v>15470</v>
      </c>
      <c r="H2001" s="277">
        <v>18917.170000000002</v>
      </c>
      <c r="I2001" s="277">
        <f>INDEX(HWI!$F$6:$I$131,MATCH(F2001,HWI!$A$6:$A$131,0),MATCH(D2001,HWI!$F$5:$I$5,0))</f>
        <v>106.625</v>
      </c>
      <c r="J2001" s="277">
        <f t="shared" si="62"/>
        <v>2017043.2512500002</v>
      </c>
      <c r="L2001" s="277">
        <f t="shared" si="63"/>
        <v>130.38417913703944</v>
      </c>
    </row>
    <row r="2002" spans="1:12" x14ac:dyDescent="0.25">
      <c r="A2002" s="274" t="s">
        <v>606</v>
      </c>
      <c r="B2002" s="274" t="s">
        <v>588</v>
      </c>
      <c r="C2002" s="274" t="s">
        <v>589</v>
      </c>
      <c r="D2002" s="274" t="s">
        <v>603</v>
      </c>
      <c r="E2002" s="274">
        <v>6</v>
      </c>
      <c r="F2002" s="274">
        <v>1928</v>
      </c>
      <c r="G2002" s="277">
        <v>36716</v>
      </c>
      <c r="H2002" s="277">
        <v>36028.129999999997</v>
      </c>
      <c r="I2002" s="277">
        <f>INDEX(HWI!$F$6:$I$131,MATCH(F2002,HWI!$A$6:$A$131,0),MATCH(D2002,HWI!$F$5:$I$5,0))</f>
        <v>106.625</v>
      </c>
      <c r="J2002" s="277">
        <f t="shared" si="62"/>
        <v>3841499.3612499996</v>
      </c>
      <c r="L2002" s="277">
        <f t="shared" si="63"/>
        <v>104.62739299624141</v>
      </c>
    </row>
    <row r="2003" spans="1:12" x14ac:dyDescent="0.25">
      <c r="A2003" s="274" t="s">
        <v>606</v>
      </c>
      <c r="B2003" s="274" t="s">
        <v>588</v>
      </c>
      <c r="C2003" s="274" t="s">
        <v>589</v>
      </c>
      <c r="D2003" s="274" t="s">
        <v>603</v>
      </c>
      <c r="E2003" s="274">
        <v>6</v>
      </c>
      <c r="F2003" s="274">
        <v>1929</v>
      </c>
      <c r="G2003" s="277">
        <v>27381</v>
      </c>
      <c r="H2003" s="277">
        <v>35682.1</v>
      </c>
      <c r="I2003" s="277">
        <f>INDEX(HWI!$F$6:$I$131,MATCH(F2003,HWI!$A$6:$A$131,0),MATCH(D2003,HWI!$F$5:$I$5,0))</f>
        <v>106.625</v>
      </c>
      <c r="J2003" s="277">
        <f t="shared" si="62"/>
        <v>3804603.9124999996</v>
      </c>
      <c r="L2003" s="277">
        <f t="shared" si="63"/>
        <v>138.95050993389575</v>
      </c>
    </row>
    <row r="2004" spans="1:12" x14ac:dyDescent="0.25">
      <c r="A2004" s="274" t="s">
        <v>606</v>
      </c>
      <c r="B2004" s="274" t="s">
        <v>588</v>
      </c>
      <c r="C2004" s="274" t="s">
        <v>589</v>
      </c>
      <c r="D2004" s="274" t="s">
        <v>603</v>
      </c>
      <c r="E2004" s="274">
        <v>6</v>
      </c>
      <c r="F2004" s="274">
        <v>1930</v>
      </c>
      <c r="G2004" s="277">
        <v>34444</v>
      </c>
      <c r="H2004" s="277">
        <v>30037.11</v>
      </c>
      <c r="I2004" s="277">
        <f>INDEX(HWI!$F$6:$I$131,MATCH(F2004,HWI!$A$6:$A$131,0),MATCH(D2004,HWI!$F$5:$I$5,0))</f>
        <v>106.625</v>
      </c>
      <c r="J2004" s="277">
        <f t="shared" si="62"/>
        <v>3202706.8537500002</v>
      </c>
      <c r="L2004" s="277">
        <f t="shared" si="63"/>
        <v>92.983011663860182</v>
      </c>
    </row>
    <row r="2005" spans="1:12" x14ac:dyDescent="0.25">
      <c r="A2005" s="274" t="s">
        <v>606</v>
      </c>
      <c r="B2005" s="274" t="s">
        <v>588</v>
      </c>
      <c r="C2005" s="274" t="s">
        <v>589</v>
      </c>
      <c r="D2005" s="274" t="s">
        <v>603</v>
      </c>
      <c r="E2005" s="274">
        <v>6</v>
      </c>
      <c r="F2005" s="274">
        <v>1931</v>
      </c>
      <c r="G2005" s="277">
        <v>25280</v>
      </c>
      <c r="H2005" s="277">
        <v>28695.27</v>
      </c>
      <c r="I2005" s="277">
        <f>INDEX(HWI!$F$6:$I$131,MATCH(F2005,HWI!$A$6:$A$131,0),MATCH(D2005,HWI!$F$5:$I$5,0))</f>
        <v>106.625</v>
      </c>
      <c r="J2005" s="277">
        <f t="shared" si="62"/>
        <v>3059633.1637499998</v>
      </c>
      <c r="L2005" s="277">
        <f t="shared" si="63"/>
        <v>121.02979286985759</v>
      </c>
    </row>
    <row r="2006" spans="1:12" x14ac:dyDescent="0.25">
      <c r="A2006" s="274" t="s">
        <v>606</v>
      </c>
      <c r="B2006" s="274" t="s">
        <v>588</v>
      </c>
      <c r="C2006" s="274" t="s">
        <v>589</v>
      </c>
      <c r="D2006" s="274" t="s">
        <v>603</v>
      </c>
      <c r="E2006" s="274">
        <v>6</v>
      </c>
      <c r="F2006" s="274">
        <v>1932</v>
      </c>
      <c r="G2006" s="277">
        <v>24730</v>
      </c>
      <c r="H2006" s="277">
        <v>33058.25</v>
      </c>
      <c r="I2006" s="277">
        <f>INDEX(HWI!$F$6:$I$131,MATCH(F2006,HWI!$A$6:$A$131,0),MATCH(D2006,HWI!$F$5:$I$5,0))</f>
        <v>113.73333333333333</v>
      </c>
      <c r="J2006" s="277">
        <f t="shared" si="62"/>
        <v>3759824.9666666668</v>
      </c>
      <c r="L2006" s="277">
        <f t="shared" si="63"/>
        <v>152.03497641191535</v>
      </c>
    </row>
    <row r="2007" spans="1:12" x14ac:dyDescent="0.25">
      <c r="A2007" s="274" t="s">
        <v>606</v>
      </c>
      <c r="B2007" s="274" t="s">
        <v>588</v>
      </c>
      <c r="C2007" s="274" t="s">
        <v>589</v>
      </c>
      <c r="D2007" s="274" t="s">
        <v>603</v>
      </c>
      <c r="E2007" s="274">
        <v>6</v>
      </c>
      <c r="F2007" s="274">
        <v>1933</v>
      </c>
      <c r="G2007" s="277">
        <v>1456</v>
      </c>
      <c r="H2007" s="277">
        <v>833.93000000000006</v>
      </c>
      <c r="I2007" s="277">
        <f>INDEX(HWI!$F$6:$I$131,MATCH(F2007,HWI!$A$6:$A$131,0),MATCH(D2007,HWI!$F$5:$I$5,0))</f>
        <v>121.85714285714286</v>
      </c>
      <c r="J2007" s="277">
        <f t="shared" si="62"/>
        <v>101620.32714285716</v>
      </c>
      <c r="L2007" s="277">
        <f t="shared" si="63"/>
        <v>69.794180729984319</v>
      </c>
    </row>
    <row r="2008" spans="1:12" x14ac:dyDescent="0.25">
      <c r="A2008" s="274" t="s">
        <v>606</v>
      </c>
      <c r="B2008" s="274" t="s">
        <v>588</v>
      </c>
      <c r="C2008" s="274" t="s">
        <v>589</v>
      </c>
      <c r="D2008" s="274" t="s">
        <v>603</v>
      </c>
      <c r="E2008" s="274">
        <v>6</v>
      </c>
      <c r="F2008" s="274">
        <v>1934</v>
      </c>
      <c r="G2008" s="277">
        <v>1387</v>
      </c>
      <c r="H2008" s="277">
        <v>737.23</v>
      </c>
      <c r="I2008" s="277">
        <f>INDEX(HWI!$F$6:$I$131,MATCH(F2008,HWI!$A$6:$A$131,0),MATCH(D2008,HWI!$F$5:$I$5,0))</f>
        <v>113.73333333333333</v>
      </c>
      <c r="J2008" s="277">
        <f t="shared" si="62"/>
        <v>83847.62533333333</v>
      </c>
      <c r="L2008" s="277">
        <f t="shared" si="63"/>
        <v>60.452505647680844</v>
      </c>
    </row>
    <row r="2009" spans="1:12" x14ac:dyDescent="0.25">
      <c r="A2009" s="274" t="s">
        <v>606</v>
      </c>
      <c r="B2009" s="274" t="s">
        <v>588</v>
      </c>
      <c r="C2009" s="274" t="s">
        <v>589</v>
      </c>
      <c r="D2009" s="274" t="s">
        <v>603</v>
      </c>
      <c r="E2009" s="274">
        <v>6</v>
      </c>
      <c r="F2009" s="274">
        <v>1935</v>
      </c>
      <c r="G2009" s="277">
        <v>2854</v>
      </c>
      <c r="H2009" s="277">
        <v>4658.8100000000004</v>
      </c>
      <c r="I2009" s="277">
        <f>INDEX(HWI!$F$6:$I$131,MATCH(F2009,HWI!$A$6:$A$131,0),MATCH(D2009,HWI!$F$5:$I$5,0))</f>
        <v>113.73333333333333</v>
      </c>
      <c r="J2009" s="277">
        <f t="shared" si="62"/>
        <v>529861.99066666677</v>
      </c>
      <c r="L2009" s="277">
        <f t="shared" si="63"/>
        <v>185.65591824340112</v>
      </c>
    </row>
    <row r="2010" spans="1:12" x14ac:dyDescent="0.25">
      <c r="A2010" s="274" t="s">
        <v>606</v>
      </c>
      <c r="B2010" s="274" t="s">
        <v>588</v>
      </c>
      <c r="C2010" s="274" t="s">
        <v>589</v>
      </c>
      <c r="D2010" s="274" t="s">
        <v>603</v>
      </c>
      <c r="E2010" s="274">
        <v>6</v>
      </c>
      <c r="F2010" s="274">
        <v>1936</v>
      </c>
      <c r="G2010" s="277">
        <v>5167</v>
      </c>
      <c r="H2010" s="277">
        <v>4630.7300000000005</v>
      </c>
      <c r="I2010" s="277">
        <f>INDEX(HWI!$F$6:$I$131,MATCH(F2010,HWI!$A$6:$A$131,0),MATCH(D2010,HWI!$F$5:$I$5,0))</f>
        <v>113.73333333333333</v>
      </c>
      <c r="J2010" s="277">
        <f t="shared" si="62"/>
        <v>526668.35866666667</v>
      </c>
      <c r="L2010" s="277">
        <f t="shared" si="63"/>
        <v>101.92923527514354</v>
      </c>
    </row>
    <row r="2011" spans="1:12" x14ac:dyDescent="0.25">
      <c r="A2011" s="274" t="s">
        <v>606</v>
      </c>
      <c r="B2011" s="274" t="s">
        <v>588</v>
      </c>
      <c r="C2011" s="274" t="s">
        <v>589</v>
      </c>
      <c r="D2011" s="274" t="s">
        <v>603</v>
      </c>
      <c r="E2011" s="274">
        <v>6</v>
      </c>
      <c r="F2011" s="274">
        <v>1937</v>
      </c>
      <c r="G2011" s="277">
        <v>31486</v>
      </c>
      <c r="H2011" s="277">
        <v>30154.940000000002</v>
      </c>
      <c r="I2011" s="277">
        <f>INDEX(HWI!$F$6:$I$131,MATCH(F2011,HWI!$A$6:$A$131,0),MATCH(D2011,HWI!$F$5:$I$5,0))</f>
        <v>106.625</v>
      </c>
      <c r="J2011" s="277">
        <f t="shared" si="62"/>
        <v>3215270.4775</v>
      </c>
      <c r="L2011" s="277">
        <f t="shared" si="63"/>
        <v>102.11746419043385</v>
      </c>
    </row>
    <row r="2012" spans="1:12" x14ac:dyDescent="0.25">
      <c r="A2012" s="274" t="s">
        <v>606</v>
      </c>
      <c r="B2012" s="274" t="s">
        <v>588</v>
      </c>
      <c r="C2012" s="274" t="s">
        <v>589</v>
      </c>
      <c r="D2012" s="274" t="s">
        <v>603</v>
      </c>
      <c r="E2012" s="274">
        <v>6</v>
      </c>
      <c r="F2012" s="274">
        <v>1938</v>
      </c>
      <c r="G2012" s="277">
        <v>9197</v>
      </c>
      <c r="H2012" s="277">
        <v>17783.09</v>
      </c>
      <c r="I2012" s="277">
        <f>INDEX(HWI!$F$6:$I$131,MATCH(F2012,HWI!$A$6:$A$131,0),MATCH(D2012,HWI!$F$5:$I$5,0))</f>
        <v>106.625</v>
      </c>
      <c r="J2012" s="277">
        <f t="shared" si="62"/>
        <v>1896121.9712499999</v>
      </c>
      <c r="L2012" s="277">
        <f t="shared" si="63"/>
        <v>206.16744278025442</v>
      </c>
    </row>
    <row r="2013" spans="1:12" x14ac:dyDescent="0.25">
      <c r="A2013" s="274" t="s">
        <v>606</v>
      </c>
      <c r="B2013" s="274" t="s">
        <v>588</v>
      </c>
      <c r="C2013" s="274" t="s">
        <v>589</v>
      </c>
      <c r="D2013" s="274" t="s">
        <v>603</v>
      </c>
      <c r="E2013" s="274">
        <v>6</v>
      </c>
      <c r="F2013" s="274">
        <v>1939</v>
      </c>
      <c r="G2013" s="277">
        <v>29586</v>
      </c>
      <c r="H2013" s="277">
        <v>32216.22</v>
      </c>
      <c r="I2013" s="277">
        <f>INDEX(HWI!$F$6:$I$131,MATCH(F2013,HWI!$A$6:$A$131,0),MATCH(D2013,HWI!$F$5:$I$5,0))</f>
        <v>106.625</v>
      </c>
      <c r="J2013" s="277">
        <f t="shared" si="62"/>
        <v>3435054.4575</v>
      </c>
      <c r="L2013" s="277">
        <f t="shared" si="63"/>
        <v>116.10405115595213</v>
      </c>
    </row>
    <row r="2014" spans="1:12" x14ac:dyDescent="0.25">
      <c r="A2014" s="274" t="s">
        <v>606</v>
      </c>
      <c r="B2014" s="274" t="s">
        <v>588</v>
      </c>
      <c r="C2014" s="274" t="s">
        <v>589</v>
      </c>
      <c r="D2014" s="274" t="s">
        <v>603</v>
      </c>
      <c r="E2014" s="274">
        <v>6</v>
      </c>
      <c r="F2014" s="274">
        <v>1940</v>
      </c>
      <c r="G2014" s="277">
        <v>20264</v>
      </c>
      <c r="H2014" s="277">
        <v>38382.720000000001</v>
      </c>
      <c r="I2014" s="277">
        <f>INDEX(HWI!$F$6:$I$131,MATCH(F2014,HWI!$A$6:$A$131,0),MATCH(D2014,HWI!$F$5:$I$5,0))</f>
        <v>100.35294117647059</v>
      </c>
      <c r="J2014" s="277">
        <f t="shared" si="62"/>
        <v>3851818.8423529416</v>
      </c>
      <c r="L2014" s="277">
        <f t="shared" si="63"/>
        <v>190.08186154524978</v>
      </c>
    </row>
    <row r="2015" spans="1:12" x14ac:dyDescent="0.25">
      <c r="A2015" s="274" t="s">
        <v>606</v>
      </c>
      <c r="B2015" s="274" t="s">
        <v>588</v>
      </c>
      <c r="C2015" s="274" t="s">
        <v>589</v>
      </c>
      <c r="D2015" s="274" t="s">
        <v>603</v>
      </c>
      <c r="E2015" s="274">
        <v>6</v>
      </c>
      <c r="F2015" s="274">
        <v>1941</v>
      </c>
      <c r="G2015" s="277">
        <v>19147</v>
      </c>
      <c r="H2015" s="277">
        <v>29735.260000000002</v>
      </c>
      <c r="I2015" s="277">
        <f>INDEX(HWI!$F$6:$I$131,MATCH(F2015,HWI!$A$6:$A$131,0),MATCH(D2015,HWI!$F$5:$I$5,0))</f>
        <v>100.35294117647059</v>
      </c>
      <c r="J2015" s="277">
        <f t="shared" si="62"/>
        <v>2984020.7976470594</v>
      </c>
      <c r="L2015" s="277">
        <f t="shared" si="63"/>
        <v>155.84795517036923</v>
      </c>
    </row>
    <row r="2016" spans="1:12" x14ac:dyDescent="0.25">
      <c r="A2016" s="274" t="s">
        <v>606</v>
      </c>
      <c r="B2016" s="274" t="s">
        <v>588</v>
      </c>
      <c r="C2016" s="274" t="s">
        <v>589</v>
      </c>
      <c r="D2016" s="274" t="s">
        <v>603</v>
      </c>
      <c r="E2016" s="274">
        <v>6</v>
      </c>
      <c r="F2016" s="274">
        <v>1942</v>
      </c>
      <c r="G2016" s="277">
        <v>13545</v>
      </c>
      <c r="H2016" s="277">
        <v>27425.23</v>
      </c>
      <c r="I2016" s="277">
        <f>INDEX(HWI!$F$6:$I$131,MATCH(F2016,HWI!$A$6:$A$131,0),MATCH(D2016,HWI!$F$5:$I$5,0))</f>
        <v>94.777777777777771</v>
      </c>
      <c r="J2016" s="277">
        <f t="shared" si="62"/>
        <v>2599302.3544444442</v>
      </c>
      <c r="L2016" s="277">
        <f t="shared" si="63"/>
        <v>191.9012443296009</v>
      </c>
    </row>
    <row r="2017" spans="1:12" x14ac:dyDescent="0.25">
      <c r="A2017" s="274" t="s">
        <v>606</v>
      </c>
      <c r="B2017" s="274" t="s">
        <v>588</v>
      </c>
      <c r="C2017" s="274" t="s">
        <v>589</v>
      </c>
      <c r="D2017" s="274" t="s">
        <v>603</v>
      </c>
      <c r="E2017" s="274">
        <v>6</v>
      </c>
      <c r="F2017" s="274">
        <v>1943</v>
      </c>
      <c r="G2017" s="277">
        <v>817</v>
      </c>
      <c r="H2017" s="277">
        <v>2854.7000000000003</v>
      </c>
      <c r="I2017" s="277">
        <f>INDEX(HWI!$F$6:$I$131,MATCH(F2017,HWI!$A$6:$A$131,0),MATCH(D2017,HWI!$F$5:$I$5,0))</f>
        <v>89.78947368421052</v>
      </c>
      <c r="J2017" s="277">
        <f t="shared" si="62"/>
        <v>256322.0105263158</v>
      </c>
      <c r="L2017" s="277">
        <f t="shared" si="63"/>
        <v>313.73563099916254</v>
      </c>
    </row>
    <row r="2018" spans="1:12" x14ac:dyDescent="0.25">
      <c r="A2018" s="274" t="s">
        <v>606</v>
      </c>
      <c r="B2018" s="274" t="s">
        <v>588</v>
      </c>
      <c r="C2018" s="274" t="s">
        <v>589</v>
      </c>
      <c r="D2018" s="274" t="s">
        <v>603</v>
      </c>
      <c r="E2018" s="274">
        <v>6</v>
      </c>
      <c r="F2018" s="274">
        <v>1944</v>
      </c>
      <c r="G2018" s="277">
        <v>1503</v>
      </c>
      <c r="H2018" s="277">
        <v>4737.4800000000005</v>
      </c>
      <c r="I2018" s="277">
        <f>INDEX(HWI!$F$6:$I$131,MATCH(F2018,HWI!$A$6:$A$131,0),MATCH(D2018,HWI!$F$5:$I$5,0))</f>
        <v>89.78947368421052</v>
      </c>
      <c r="J2018" s="277">
        <f t="shared" si="62"/>
        <v>425375.83578947373</v>
      </c>
      <c r="L2018" s="277">
        <f t="shared" si="63"/>
        <v>283.01785481668247</v>
      </c>
    </row>
    <row r="2019" spans="1:12" x14ac:dyDescent="0.25">
      <c r="A2019" s="274" t="s">
        <v>606</v>
      </c>
      <c r="B2019" s="274" t="s">
        <v>588</v>
      </c>
      <c r="C2019" s="274" t="s">
        <v>589</v>
      </c>
      <c r="D2019" s="274" t="s">
        <v>603</v>
      </c>
      <c r="E2019" s="274">
        <v>6</v>
      </c>
      <c r="F2019" s="274">
        <v>1945</v>
      </c>
      <c r="G2019" s="277">
        <v>603</v>
      </c>
      <c r="H2019" s="277">
        <v>2092.5500000000002</v>
      </c>
      <c r="I2019" s="277">
        <f>INDEX(HWI!$F$6:$I$131,MATCH(F2019,HWI!$A$6:$A$131,0),MATCH(D2019,HWI!$F$5:$I$5,0))</f>
        <v>89.78947368421052</v>
      </c>
      <c r="J2019" s="277">
        <f t="shared" si="62"/>
        <v>187888.96315789473</v>
      </c>
      <c r="L2019" s="277">
        <f t="shared" si="63"/>
        <v>311.59032032818362</v>
      </c>
    </row>
    <row r="2020" spans="1:12" x14ac:dyDescent="0.25">
      <c r="A2020" s="274" t="s">
        <v>606</v>
      </c>
      <c r="B2020" s="274" t="s">
        <v>588</v>
      </c>
      <c r="C2020" s="274" t="s">
        <v>589</v>
      </c>
      <c r="D2020" s="274" t="s">
        <v>603</v>
      </c>
      <c r="E2020" s="274">
        <v>6</v>
      </c>
      <c r="F2020" s="274">
        <v>1946</v>
      </c>
      <c r="G2020" s="277">
        <v>28892</v>
      </c>
      <c r="H2020" s="277">
        <v>55969.130000000005</v>
      </c>
      <c r="I2020" s="277">
        <f>INDEX(HWI!$F$6:$I$131,MATCH(F2020,HWI!$A$6:$A$131,0),MATCH(D2020,HWI!$F$5:$I$5,0))</f>
        <v>81.238095238095241</v>
      </c>
      <c r="J2020" s="277">
        <f t="shared" si="62"/>
        <v>4546825.5133333337</v>
      </c>
      <c r="L2020" s="277">
        <f t="shared" si="63"/>
        <v>157.37316604365685</v>
      </c>
    </row>
    <row r="2021" spans="1:12" x14ac:dyDescent="0.25">
      <c r="A2021" s="274" t="s">
        <v>606</v>
      </c>
      <c r="B2021" s="274" t="s">
        <v>588</v>
      </c>
      <c r="C2021" s="274" t="s">
        <v>589</v>
      </c>
      <c r="D2021" s="274" t="s">
        <v>603</v>
      </c>
      <c r="E2021" s="274">
        <v>6</v>
      </c>
      <c r="F2021" s="274">
        <v>1947</v>
      </c>
      <c r="G2021" s="277">
        <v>11586</v>
      </c>
      <c r="H2021" s="277">
        <v>20705.91</v>
      </c>
      <c r="I2021" s="277">
        <f>INDEX(HWI!$F$6:$I$131,MATCH(F2021,HWI!$A$6:$A$131,0),MATCH(D2021,HWI!$F$5:$I$5,0))</f>
        <v>71.083333333333329</v>
      </c>
      <c r="J2021" s="277">
        <f t="shared" si="62"/>
        <v>1471845.1024999998</v>
      </c>
      <c r="L2021" s="277">
        <f t="shared" si="63"/>
        <v>127.03651842741237</v>
      </c>
    </row>
    <row r="2022" spans="1:12" x14ac:dyDescent="0.25">
      <c r="A2022" s="274" t="s">
        <v>606</v>
      </c>
      <c r="B2022" s="274" t="s">
        <v>588</v>
      </c>
      <c r="C2022" s="274" t="s">
        <v>589</v>
      </c>
      <c r="D2022" s="274" t="s">
        <v>603</v>
      </c>
      <c r="E2022" s="274">
        <v>6</v>
      </c>
      <c r="F2022" s="274">
        <v>1949</v>
      </c>
      <c r="G2022" s="277">
        <v>48183</v>
      </c>
      <c r="H2022" s="277">
        <v>146756.92000000001</v>
      </c>
      <c r="I2022" s="277">
        <f>INDEX(HWI!$F$6:$I$131,MATCH(F2022,HWI!$A$6:$A$131,0),MATCH(D2022,HWI!$F$5:$I$5,0))</f>
        <v>56.866666666666667</v>
      </c>
      <c r="J2022" s="277">
        <f t="shared" si="62"/>
        <v>8345576.8506666673</v>
      </c>
      <c r="L2022" s="277">
        <f t="shared" si="63"/>
        <v>173.20583713481244</v>
      </c>
    </row>
    <row r="2023" spans="1:12" x14ac:dyDescent="0.25">
      <c r="A2023" s="274" t="s">
        <v>606</v>
      </c>
      <c r="B2023" s="274" t="s">
        <v>588</v>
      </c>
      <c r="C2023" s="274" t="s">
        <v>589</v>
      </c>
      <c r="D2023" s="274" t="s">
        <v>603</v>
      </c>
      <c r="E2023" s="274">
        <v>6</v>
      </c>
      <c r="F2023" s="274">
        <v>1950</v>
      </c>
      <c r="G2023" s="277">
        <v>59384</v>
      </c>
      <c r="H2023" s="277">
        <v>224522.06</v>
      </c>
      <c r="I2023" s="277">
        <f>INDEX(HWI!$F$6:$I$131,MATCH(F2023,HWI!$A$6:$A$131,0),MATCH(D2023,HWI!$F$5:$I$5,0))</f>
        <v>53.3125</v>
      </c>
      <c r="J2023" s="277">
        <f t="shared" si="62"/>
        <v>11969832.32375</v>
      </c>
      <c r="L2023" s="277">
        <f t="shared" si="63"/>
        <v>201.56662272245049</v>
      </c>
    </row>
    <row r="2024" spans="1:12" x14ac:dyDescent="0.25">
      <c r="A2024" s="274" t="s">
        <v>606</v>
      </c>
      <c r="B2024" s="274" t="s">
        <v>588</v>
      </c>
      <c r="C2024" s="274" t="s">
        <v>589</v>
      </c>
      <c r="D2024" s="274" t="s">
        <v>603</v>
      </c>
      <c r="E2024" s="274">
        <v>6</v>
      </c>
      <c r="F2024" s="274">
        <v>1951</v>
      </c>
      <c r="G2024" s="277">
        <v>62936</v>
      </c>
      <c r="H2024" s="277">
        <v>269640.3</v>
      </c>
      <c r="I2024" s="277">
        <f>INDEX(HWI!$F$6:$I$131,MATCH(F2024,HWI!$A$6:$A$131,0),MATCH(D2024,HWI!$F$5:$I$5,0))</f>
        <v>51.696969696969695</v>
      </c>
      <c r="J2024" s="277">
        <f t="shared" si="62"/>
        <v>13939586.418181818</v>
      </c>
      <c r="L2024" s="277">
        <f t="shared" si="63"/>
        <v>221.48828044651421</v>
      </c>
    </row>
    <row r="2025" spans="1:12" x14ac:dyDescent="0.25">
      <c r="A2025" s="274" t="s">
        <v>606</v>
      </c>
      <c r="B2025" s="274" t="s">
        <v>588</v>
      </c>
      <c r="C2025" s="274" t="s">
        <v>589</v>
      </c>
      <c r="D2025" s="274" t="s">
        <v>603</v>
      </c>
      <c r="E2025" s="274">
        <v>6</v>
      </c>
      <c r="F2025" s="274">
        <v>1952</v>
      </c>
      <c r="G2025" s="277">
        <v>107486.38</v>
      </c>
      <c r="H2025" s="277">
        <v>499232.8</v>
      </c>
      <c r="I2025" s="277">
        <f>INDEX(HWI!$F$6:$I$131,MATCH(F2025,HWI!$A$6:$A$131,0),MATCH(D2025,HWI!$F$5:$I$5,0))</f>
        <v>50.176470588235297</v>
      </c>
      <c r="J2025" s="277">
        <f t="shared" si="62"/>
        <v>25049739.905882355</v>
      </c>
      <c r="L2025" s="277">
        <f t="shared" si="63"/>
        <v>233.05036327283841</v>
      </c>
    </row>
    <row r="2026" spans="1:12" x14ac:dyDescent="0.25">
      <c r="A2026" s="274" t="s">
        <v>606</v>
      </c>
      <c r="B2026" s="274" t="s">
        <v>588</v>
      </c>
      <c r="C2026" s="274" t="s">
        <v>589</v>
      </c>
      <c r="D2026" s="274" t="s">
        <v>603</v>
      </c>
      <c r="E2026" s="274">
        <v>6</v>
      </c>
      <c r="F2026" s="274">
        <v>1953</v>
      </c>
      <c r="G2026" s="277">
        <v>109522</v>
      </c>
      <c r="H2026" s="277">
        <v>598005.63</v>
      </c>
      <c r="I2026" s="277">
        <f>INDEX(HWI!$F$6:$I$131,MATCH(F2026,HWI!$A$6:$A$131,0),MATCH(D2026,HWI!$F$5:$I$5,0))</f>
        <v>46.108108108108105</v>
      </c>
      <c r="J2026" s="277">
        <f t="shared" si="62"/>
        <v>27572908.237297297</v>
      </c>
      <c r="L2026" s="277">
        <f t="shared" si="63"/>
        <v>251.7567998876691</v>
      </c>
    </row>
    <row r="2027" spans="1:12" x14ac:dyDescent="0.25">
      <c r="A2027" s="274" t="s">
        <v>606</v>
      </c>
      <c r="B2027" s="274" t="s">
        <v>588</v>
      </c>
      <c r="C2027" s="274" t="s">
        <v>589</v>
      </c>
      <c r="D2027" s="274" t="s">
        <v>603</v>
      </c>
      <c r="E2027" s="274">
        <v>6</v>
      </c>
      <c r="F2027" s="274">
        <v>1954</v>
      </c>
      <c r="G2027" s="277">
        <v>72750</v>
      </c>
      <c r="H2027" s="277">
        <v>308559.38</v>
      </c>
      <c r="I2027" s="277">
        <f>INDEX(HWI!$F$6:$I$131,MATCH(F2027,HWI!$A$6:$A$131,0),MATCH(D2027,HWI!$F$5:$I$5,0))</f>
        <v>43.743589743589745</v>
      </c>
      <c r="J2027" s="277">
        <f t="shared" si="62"/>
        <v>13497494.930256411</v>
      </c>
      <c r="L2027" s="277">
        <f t="shared" si="63"/>
        <v>185.53257636091288</v>
      </c>
    </row>
    <row r="2028" spans="1:12" x14ac:dyDescent="0.25">
      <c r="A2028" s="274" t="s">
        <v>606</v>
      </c>
      <c r="B2028" s="274" t="s">
        <v>588</v>
      </c>
      <c r="C2028" s="274" t="s">
        <v>589</v>
      </c>
      <c r="D2028" s="274" t="s">
        <v>603</v>
      </c>
      <c r="E2028" s="274">
        <v>6</v>
      </c>
      <c r="F2028" s="274">
        <v>1955</v>
      </c>
      <c r="G2028" s="277">
        <v>80883</v>
      </c>
      <c r="H2028" s="277">
        <v>323710.36</v>
      </c>
      <c r="I2028" s="277">
        <f>INDEX(HWI!$F$6:$I$131,MATCH(F2028,HWI!$A$6:$A$131,0),MATCH(D2028,HWI!$F$5:$I$5,0))</f>
        <v>41.609756097560975</v>
      </c>
      <c r="J2028" s="277">
        <f t="shared" si="62"/>
        <v>13469509.125853658</v>
      </c>
      <c r="L2028" s="277">
        <f t="shared" si="63"/>
        <v>166.53078058249147</v>
      </c>
    </row>
    <row r="2029" spans="1:12" x14ac:dyDescent="0.25">
      <c r="A2029" s="274" t="s">
        <v>606</v>
      </c>
      <c r="B2029" s="274" t="s">
        <v>588</v>
      </c>
      <c r="C2029" s="274" t="s">
        <v>589</v>
      </c>
      <c r="D2029" s="274" t="s">
        <v>603</v>
      </c>
      <c r="E2029" s="274">
        <v>6</v>
      </c>
      <c r="F2029" s="274">
        <v>1956</v>
      </c>
      <c r="G2029" s="277">
        <v>61335</v>
      </c>
      <c r="H2029" s="277">
        <v>295417.46000000002</v>
      </c>
      <c r="I2029" s="277">
        <f>INDEX(HWI!$F$6:$I$131,MATCH(F2029,HWI!$A$6:$A$131,0),MATCH(D2029,HWI!$F$5:$I$5,0))</f>
        <v>39.674418604651166</v>
      </c>
      <c r="J2029" s="277">
        <f t="shared" si="62"/>
        <v>11720515.971162792</v>
      </c>
      <c r="L2029" s="277">
        <f t="shared" si="63"/>
        <v>191.09017642720784</v>
      </c>
    </row>
    <row r="2030" spans="1:12" x14ac:dyDescent="0.25">
      <c r="A2030" s="274" t="s">
        <v>606</v>
      </c>
      <c r="B2030" s="274" t="s">
        <v>588</v>
      </c>
      <c r="C2030" s="274" t="s">
        <v>589</v>
      </c>
      <c r="D2030" s="274" t="s">
        <v>603</v>
      </c>
      <c r="E2030" s="274">
        <v>6</v>
      </c>
      <c r="F2030" s="274">
        <v>1957</v>
      </c>
      <c r="G2030" s="277">
        <v>73508</v>
      </c>
      <c r="H2030" s="277">
        <v>383937.29</v>
      </c>
      <c r="I2030" s="277">
        <f>INDEX(HWI!$F$6:$I$131,MATCH(F2030,HWI!$A$6:$A$131,0),MATCH(D2030,HWI!$F$5:$I$5,0))</f>
        <v>37.086956521739133</v>
      </c>
      <c r="J2030" s="277">
        <f t="shared" si="62"/>
        <v>14239065.581304347</v>
      </c>
      <c r="L2030" s="277">
        <f t="shared" si="63"/>
        <v>193.70769958785911</v>
      </c>
    </row>
    <row r="2031" spans="1:12" x14ac:dyDescent="0.25">
      <c r="A2031" s="274" t="s">
        <v>606</v>
      </c>
      <c r="B2031" s="274" t="s">
        <v>588</v>
      </c>
      <c r="C2031" s="274" t="s">
        <v>589</v>
      </c>
      <c r="D2031" s="274" t="s">
        <v>603</v>
      </c>
      <c r="E2031" s="274">
        <v>6</v>
      </c>
      <c r="F2031" s="274">
        <v>1958</v>
      </c>
      <c r="G2031" s="277">
        <v>58762</v>
      </c>
      <c r="H2031" s="277">
        <v>365548.17</v>
      </c>
      <c r="I2031" s="277">
        <f>INDEX(HWI!$F$6:$I$131,MATCH(F2031,HWI!$A$6:$A$131,0),MATCH(D2031,HWI!$F$5:$I$5,0))</f>
        <v>34.816326530612244</v>
      </c>
      <c r="J2031" s="277">
        <f t="shared" si="62"/>
        <v>12727044.449387753</v>
      </c>
      <c r="L2031" s="277">
        <f t="shared" si="63"/>
        <v>216.58630491453241</v>
      </c>
    </row>
    <row r="2032" spans="1:12" x14ac:dyDescent="0.25">
      <c r="A2032" s="274" t="s">
        <v>606</v>
      </c>
      <c r="B2032" s="274" t="s">
        <v>588</v>
      </c>
      <c r="C2032" s="274" t="s">
        <v>589</v>
      </c>
      <c r="D2032" s="274" t="s">
        <v>603</v>
      </c>
      <c r="E2032" s="274">
        <v>6</v>
      </c>
      <c r="F2032" s="274">
        <v>1959</v>
      </c>
      <c r="G2032" s="277">
        <v>53708</v>
      </c>
      <c r="H2032" s="277">
        <v>367285.7</v>
      </c>
      <c r="I2032" s="277">
        <f>INDEX(HWI!$F$6:$I$131,MATCH(F2032,HWI!$A$6:$A$131,0),MATCH(D2032,HWI!$F$5:$I$5,0))</f>
        <v>33.450980392156865</v>
      </c>
      <c r="J2032" s="277">
        <f t="shared" si="62"/>
        <v>12286066.74901961</v>
      </c>
      <c r="L2032" s="277">
        <f t="shared" si="63"/>
        <v>228.75673547738901</v>
      </c>
    </row>
    <row r="2033" spans="1:12" x14ac:dyDescent="0.25">
      <c r="A2033" s="274" t="s">
        <v>606</v>
      </c>
      <c r="B2033" s="274" t="s">
        <v>588</v>
      </c>
      <c r="C2033" s="274" t="s">
        <v>589</v>
      </c>
      <c r="D2033" s="274" t="s">
        <v>603</v>
      </c>
      <c r="E2033" s="274">
        <v>6</v>
      </c>
      <c r="F2033" s="274">
        <v>1960</v>
      </c>
      <c r="G2033" s="277">
        <v>43689</v>
      </c>
      <c r="H2033" s="277">
        <v>253094.43</v>
      </c>
      <c r="I2033" s="277">
        <f>INDEX(HWI!$F$6:$I$131,MATCH(F2033,HWI!$A$6:$A$131,0),MATCH(D2033,HWI!$F$5:$I$5,0))</f>
        <v>32.188679245283019</v>
      </c>
      <c r="J2033" s="277">
        <f t="shared" si="62"/>
        <v>8146775.4260377353</v>
      </c>
      <c r="L2033" s="277">
        <f t="shared" si="63"/>
        <v>186.4720049906781</v>
      </c>
    </row>
    <row r="2034" spans="1:12" x14ac:dyDescent="0.25">
      <c r="A2034" s="274" t="s">
        <v>606</v>
      </c>
      <c r="B2034" s="274" t="s">
        <v>588</v>
      </c>
      <c r="C2034" s="274" t="s">
        <v>589</v>
      </c>
      <c r="D2034" s="274" t="s">
        <v>603</v>
      </c>
      <c r="E2034" s="274">
        <v>6</v>
      </c>
      <c r="F2034" s="274">
        <v>1961</v>
      </c>
      <c r="G2034" s="277">
        <v>66935</v>
      </c>
      <c r="H2034" s="277">
        <v>336952.53</v>
      </c>
      <c r="I2034" s="277">
        <f>INDEX(HWI!$F$6:$I$131,MATCH(F2034,HWI!$A$6:$A$131,0),MATCH(D2034,HWI!$F$5:$I$5,0))</f>
        <v>31.018181818181819</v>
      </c>
      <c r="J2034" s="277">
        <f t="shared" si="62"/>
        <v>10451654.839636365</v>
      </c>
      <c r="L2034" s="277">
        <f t="shared" si="63"/>
        <v>156.14633360179823</v>
      </c>
    </row>
    <row r="2035" spans="1:12" x14ac:dyDescent="0.25">
      <c r="A2035" s="274" t="s">
        <v>606</v>
      </c>
      <c r="B2035" s="274" t="s">
        <v>588</v>
      </c>
      <c r="C2035" s="274" t="s">
        <v>589</v>
      </c>
      <c r="D2035" s="274" t="s">
        <v>603</v>
      </c>
      <c r="E2035" s="274">
        <v>6</v>
      </c>
      <c r="F2035" s="274">
        <v>1962</v>
      </c>
      <c r="G2035" s="277">
        <v>50065</v>
      </c>
      <c r="H2035" s="277">
        <v>342042.14</v>
      </c>
      <c r="I2035" s="277">
        <f>INDEX(HWI!$F$6:$I$131,MATCH(F2035,HWI!$A$6:$A$131,0),MATCH(D2035,HWI!$F$5:$I$5,0))</f>
        <v>30.464285714285715</v>
      </c>
      <c r="J2035" s="277">
        <f t="shared" si="62"/>
        <v>10420069.479285715</v>
      </c>
      <c r="L2035" s="277">
        <f t="shared" si="63"/>
        <v>208.13081952033787</v>
      </c>
    </row>
    <row r="2036" spans="1:12" x14ac:dyDescent="0.25">
      <c r="A2036" s="274" t="s">
        <v>606</v>
      </c>
      <c r="B2036" s="274" t="s">
        <v>588</v>
      </c>
      <c r="C2036" s="274" t="s">
        <v>589</v>
      </c>
      <c r="D2036" s="274" t="s">
        <v>603</v>
      </c>
      <c r="E2036" s="274">
        <v>6</v>
      </c>
      <c r="F2036" s="274">
        <v>1963</v>
      </c>
      <c r="G2036" s="277">
        <v>35864</v>
      </c>
      <c r="H2036" s="277">
        <v>252045.5</v>
      </c>
      <c r="I2036" s="277">
        <f>INDEX(HWI!$F$6:$I$131,MATCH(F2036,HWI!$A$6:$A$131,0),MATCH(D2036,HWI!$F$5:$I$5,0))</f>
        <v>29.413793103448278</v>
      </c>
      <c r="J2036" s="277">
        <f t="shared" si="62"/>
        <v>7413614.1896551726</v>
      </c>
      <c r="L2036" s="277">
        <f t="shared" si="63"/>
        <v>206.71464949964232</v>
      </c>
    </row>
    <row r="2037" spans="1:12" x14ac:dyDescent="0.25">
      <c r="A2037" s="274" t="s">
        <v>606</v>
      </c>
      <c r="B2037" s="274" t="s">
        <v>588</v>
      </c>
      <c r="C2037" s="274" t="s">
        <v>589</v>
      </c>
      <c r="D2037" s="274" t="s">
        <v>603</v>
      </c>
      <c r="E2037" s="274">
        <v>6</v>
      </c>
      <c r="F2037" s="274">
        <v>1964</v>
      </c>
      <c r="G2037" s="277">
        <v>47015</v>
      </c>
      <c r="H2037" s="277">
        <v>397037.63</v>
      </c>
      <c r="I2037" s="277">
        <f>INDEX(HWI!$F$6:$I$131,MATCH(F2037,HWI!$A$6:$A$131,0),MATCH(D2037,HWI!$F$5:$I$5,0))</f>
        <v>28.433333333333334</v>
      </c>
      <c r="J2037" s="277">
        <f t="shared" si="62"/>
        <v>11289103.279666668</v>
      </c>
      <c r="L2037" s="277">
        <f t="shared" si="63"/>
        <v>240.11705369917405</v>
      </c>
    </row>
    <row r="2038" spans="1:12" x14ac:dyDescent="0.25">
      <c r="A2038" s="274" t="s">
        <v>606</v>
      </c>
      <c r="B2038" s="274" t="s">
        <v>588</v>
      </c>
      <c r="C2038" s="274" t="s">
        <v>589</v>
      </c>
      <c r="D2038" s="274" t="s">
        <v>603</v>
      </c>
      <c r="E2038" s="274">
        <v>6</v>
      </c>
      <c r="F2038" s="274">
        <v>1965</v>
      </c>
      <c r="G2038" s="277">
        <v>42097</v>
      </c>
      <c r="H2038" s="277">
        <v>398442.75</v>
      </c>
      <c r="I2038" s="277">
        <f>INDEX(HWI!$F$6:$I$131,MATCH(F2038,HWI!$A$6:$A$131,0),MATCH(D2038,HWI!$F$5:$I$5,0))</f>
        <v>27.516129032258064</v>
      </c>
      <c r="J2038" s="277">
        <f t="shared" si="62"/>
        <v>10963602.120967742</v>
      </c>
      <c r="L2038" s="277">
        <f t="shared" si="63"/>
        <v>260.43666106771843</v>
      </c>
    </row>
    <row r="2039" spans="1:12" x14ac:dyDescent="0.25">
      <c r="A2039" s="274" t="s">
        <v>606</v>
      </c>
      <c r="B2039" s="274" t="s">
        <v>588</v>
      </c>
      <c r="C2039" s="274" t="s">
        <v>589</v>
      </c>
      <c r="D2039" s="274" t="s">
        <v>603</v>
      </c>
      <c r="E2039" s="274">
        <v>6</v>
      </c>
      <c r="F2039" s="274">
        <v>1966</v>
      </c>
      <c r="G2039" s="277">
        <v>54224</v>
      </c>
      <c r="H2039" s="277">
        <v>469492.9</v>
      </c>
      <c r="I2039" s="277">
        <f>INDEX(HWI!$F$6:$I$131,MATCH(F2039,HWI!$A$6:$A$131,0),MATCH(D2039,HWI!$F$5:$I$5,0))</f>
        <v>26.246153846153845</v>
      </c>
      <c r="J2039" s="277">
        <f t="shared" si="62"/>
        <v>12322382.883076923</v>
      </c>
      <c r="L2039" s="277">
        <f t="shared" si="63"/>
        <v>227.24961056131829</v>
      </c>
    </row>
    <row r="2040" spans="1:12" x14ac:dyDescent="0.25">
      <c r="A2040" s="274" t="s">
        <v>606</v>
      </c>
      <c r="B2040" s="274" t="s">
        <v>588</v>
      </c>
      <c r="C2040" s="274" t="s">
        <v>589</v>
      </c>
      <c r="D2040" s="274" t="s">
        <v>603</v>
      </c>
      <c r="E2040" s="274">
        <v>6</v>
      </c>
      <c r="F2040" s="274">
        <v>1967</v>
      </c>
      <c r="G2040" s="277">
        <v>55013</v>
      </c>
      <c r="H2040" s="277">
        <v>484748.78</v>
      </c>
      <c r="I2040" s="277">
        <f>INDEX(HWI!$F$6:$I$131,MATCH(F2040,HWI!$A$6:$A$131,0),MATCH(D2040,HWI!$F$5:$I$5,0))</f>
        <v>25.088235294117649</v>
      </c>
      <c r="J2040" s="277">
        <f t="shared" si="62"/>
        <v>12161491.451176472</v>
      </c>
      <c r="L2040" s="277">
        <f t="shared" si="63"/>
        <v>221.06577447469638</v>
      </c>
    </row>
    <row r="2041" spans="1:12" x14ac:dyDescent="0.25">
      <c r="A2041" s="274" t="s">
        <v>606</v>
      </c>
      <c r="B2041" s="274" t="s">
        <v>588</v>
      </c>
      <c r="C2041" s="274" t="s">
        <v>589</v>
      </c>
      <c r="D2041" s="274" t="s">
        <v>603</v>
      </c>
      <c r="E2041" s="274">
        <v>6</v>
      </c>
      <c r="F2041" s="274">
        <v>1968</v>
      </c>
      <c r="G2041" s="277">
        <v>72625</v>
      </c>
      <c r="H2041" s="277">
        <v>787853.63</v>
      </c>
      <c r="I2041" s="277">
        <f>INDEX(HWI!$F$6:$I$131,MATCH(F2041,HWI!$A$6:$A$131,0),MATCH(D2041,HWI!$F$5:$I$5,0))</f>
        <v>24.028169014084508</v>
      </c>
      <c r="J2041" s="277">
        <f t="shared" si="62"/>
        <v>18930680.18</v>
      </c>
      <c r="L2041" s="277">
        <f t="shared" si="63"/>
        <v>260.66341039586916</v>
      </c>
    </row>
    <row r="2042" spans="1:12" x14ac:dyDescent="0.25">
      <c r="A2042" s="274" t="s">
        <v>606</v>
      </c>
      <c r="B2042" s="274" t="s">
        <v>588</v>
      </c>
      <c r="C2042" s="274" t="s">
        <v>589</v>
      </c>
      <c r="D2042" s="274" t="s">
        <v>603</v>
      </c>
      <c r="E2042" s="274">
        <v>6</v>
      </c>
      <c r="F2042" s="274">
        <v>1969</v>
      </c>
      <c r="G2042" s="277">
        <v>39231</v>
      </c>
      <c r="H2042" s="277">
        <v>406516.66000000003</v>
      </c>
      <c r="I2042" s="277">
        <f>INDEX(HWI!$F$6:$I$131,MATCH(F2042,HWI!$A$6:$A$131,0),MATCH(D2042,HWI!$F$5:$I$5,0))</f>
        <v>22.44736842105263</v>
      </c>
      <c r="J2042" s="277">
        <f t="shared" si="62"/>
        <v>9125229.2363157887</v>
      </c>
      <c r="L2042" s="277">
        <f t="shared" si="63"/>
        <v>232.60251424424024</v>
      </c>
    </row>
    <row r="2043" spans="1:12" x14ac:dyDescent="0.25">
      <c r="A2043" s="274" t="s">
        <v>606</v>
      </c>
      <c r="B2043" s="274" t="s">
        <v>588</v>
      </c>
      <c r="C2043" s="274" t="s">
        <v>589</v>
      </c>
      <c r="D2043" s="274" t="s">
        <v>603</v>
      </c>
      <c r="E2043" s="274">
        <v>6</v>
      </c>
      <c r="F2043" s="274">
        <v>1970</v>
      </c>
      <c r="G2043" s="277">
        <v>42956</v>
      </c>
      <c r="H2043" s="277">
        <v>505078.23000000004</v>
      </c>
      <c r="I2043" s="277">
        <f>INDEX(HWI!$F$6:$I$131,MATCH(F2043,HWI!$A$6:$A$131,0),MATCH(D2043,HWI!$F$5:$I$5,0))</f>
        <v>21.594936708860761</v>
      </c>
      <c r="J2043" s="277">
        <f t="shared" si="62"/>
        <v>10907132.409873419</v>
      </c>
      <c r="L2043" s="277">
        <f t="shared" si="63"/>
        <v>253.91406112937469</v>
      </c>
    </row>
    <row r="2044" spans="1:12" x14ac:dyDescent="0.25">
      <c r="A2044" s="274" t="s">
        <v>606</v>
      </c>
      <c r="B2044" s="274" t="s">
        <v>588</v>
      </c>
      <c r="C2044" s="274" t="s">
        <v>589</v>
      </c>
      <c r="D2044" s="274" t="s">
        <v>603</v>
      </c>
      <c r="E2044" s="274">
        <v>6</v>
      </c>
      <c r="F2044" s="274">
        <v>1971</v>
      </c>
      <c r="G2044" s="277">
        <v>54777</v>
      </c>
      <c r="H2044" s="277">
        <v>698627.95000000007</v>
      </c>
      <c r="I2044" s="277">
        <f>INDEX(HWI!$F$6:$I$131,MATCH(F2044,HWI!$A$6:$A$131,0),MATCH(D2044,HWI!$F$5:$I$5,0))</f>
        <v>19.386363636363637</v>
      </c>
      <c r="J2044" s="277">
        <f t="shared" si="62"/>
        <v>13543855.485227274</v>
      </c>
      <c r="L2044" s="277">
        <f t="shared" si="63"/>
        <v>247.2544222068984</v>
      </c>
    </row>
    <row r="2045" spans="1:12" x14ac:dyDescent="0.25">
      <c r="A2045" s="274" t="s">
        <v>606</v>
      </c>
      <c r="B2045" s="274" t="s">
        <v>588</v>
      </c>
      <c r="C2045" s="274" t="s">
        <v>589</v>
      </c>
      <c r="D2045" s="274" t="s">
        <v>603</v>
      </c>
      <c r="E2045" s="274">
        <v>6</v>
      </c>
      <c r="F2045" s="274">
        <v>1972</v>
      </c>
      <c r="G2045" s="277">
        <v>58938</v>
      </c>
      <c r="H2045" s="277">
        <v>888538.08000000007</v>
      </c>
      <c r="I2045" s="277">
        <f>INDEX(HWI!$F$6:$I$131,MATCH(F2045,HWI!$A$6:$A$131,0),MATCH(D2045,HWI!$F$5:$I$5,0))</f>
        <v>17.587628865979383</v>
      </c>
      <c r="J2045" s="277">
        <f t="shared" si="62"/>
        <v>15627277.9843299</v>
      </c>
      <c r="L2045" s="277">
        <f t="shared" si="63"/>
        <v>265.14774821558075</v>
      </c>
    </row>
    <row r="2046" spans="1:12" x14ac:dyDescent="0.25">
      <c r="A2046" s="274" t="s">
        <v>606</v>
      </c>
      <c r="B2046" s="274" t="s">
        <v>588</v>
      </c>
      <c r="C2046" s="274" t="s">
        <v>589</v>
      </c>
      <c r="D2046" s="274" t="s">
        <v>603</v>
      </c>
      <c r="E2046" s="274">
        <v>6</v>
      </c>
      <c r="F2046" s="274">
        <v>1973</v>
      </c>
      <c r="G2046" s="277">
        <v>56961</v>
      </c>
      <c r="H2046" s="277">
        <v>1071356.95</v>
      </c>
      <c r="I2046" s="277">
        <f>INDEX(HWI!$F$6:$I$131,MATCH(F2046,HWI!$A$6:$A$131,0),MATCH(D2046,HWI!$F$5:$I$5,0))</f>
        <v>17.059999999999999</v>
      </c>
      <c r="J2046" s="277">
        <f t="shared" si="62"/>
        <v>18277349.566999998</v>
      </c>
      <c r="L2046" s="277">
        <f t="shared" si="63"/>
        <v>320.87480147820435</v>
      </c>
    </row>
    <row r="2047" spans="1:12" x14ac:dyDescent="0.25">
      <c r="A2047" s="274" t="s">
        <v>606</v>
      </c>
      <c r="B2047" s="274" t="s">
        <v>588</v>
      </c>
      <c r="C2047" s="274" t="s">
        <v>589</v>
      </c>
      <c r="D2047" s="274" t="s">
        <v>603</v>
      </c>
      <c r="E2047" s="274">
        <v>6</v>
      </c>
      <c r="F2047" s="274">
        <v>1974</v>
      </c>
      <c r="G2047" s="277">
        <v>40562.35</v>
      </c>
      <c r="H2047" s="277">
        <v>796429.53</v>
      </c>
      <c r="I2047" s="277">
        <f>INDEX(HWI!$F$6:$I$131,MATCH(F2047,HWI!$A$6:$A$131,0),MATCH(D2047,HWI!$F$5:$I$5,0))</f>
        <v>14.964912280701755</v>
      </c>
      <c r="J2047" s="277">
        <f t="shared" si="62"/>
        <v>11918498.054210527</v>
      </c>
      <c r="L2047" s="277">
        <f t="shared" si="63"/>
        <v>293.83154709257542</v>
      </c>
    </row>
    <row r="2048" spans="1:12" x14ac:dyDescent="0.25">
      <c r="A2048" s="274" t="s">
        <v>606</v>
      </c>
      <c r="B2048" s="274" t="s">
        <v>588</v>
      </c>
      <c r="C2048" s="274" t="s">
        <v>589</v>
      </c>
      <c r="D2048" s="274" t="s">
        <v>603</v>
      </c>
      <c r="E2048" s="274">
        <v>6</v>
      </c>
      <c r="F2048" s="274">
        <v>1975</v>
      </c>
      <c r="G2048" s="277">
        <v>22911</v>
      </c>
      <c r="H2048" s="277">
        <v>475453.24</v>
      </c>
      <c r="I2048" s="277">
        <f>INDEX(HWI!$F$6:$I$131,MATCH(F2048,HWI!$A$6:$A$131,0),MATCH(D2048,HWI!$F$5:$I$5,0))</f>
        <v>13.53968253968254</v>
      </c>
      <c r="J2048" s="277">
        <f t="shared" si="62"/>
        <v>6437485.932063492</v>
      </c>
      <c r="L2048" s="277">
        <f t="shared" si="63"/>
        <v>280.97795522078877</v>
      </c>
    </row>
    <row r="2049" spans="1:12" x14ac:dyDescent="0.25">
      <c r="A2049" s="274" t="s">
        <v>606</v>
      </c>
      <c r="B2049" s="274" t="s">
        <v>588</v>
      </c>
      <c r="C2049" s="274" t="s">
        <v>589</v>
      </c>
      <c r="D2049" s="274" t="s">
        <v>603</v>
      </c>
      <c r="E2049" s="274">
        <v>6</v>
      </c>
      <c r="F2049" s="274">
        <v>1976</v>
      </c>
      <c r="G2049" s="277">
        <v>28082</v>
      </c>
      <c r="H2049" s="277">
        <v>396477.46</v>
      </c>
      <c r="I2049" s="277">
        <f>INDEX(HWI!$F$6:$I$131,MATCH(F2049,HWI!$A$6:$A$131,0),MATCH(D2049,HWI!$F$5:$I$5,0))</f>
        <v>12.544117647058824</v>
      </c>
      <c r="J2049" s="277">
        <f t="shared" si="62"/>
        <v>4973459.9026470594</v>
      </c>
      <c r="L2049" s="277">
        <f t="shared" si="63"/>
        <v>177.10490359116372</v>
      </c>
    </row>
    <row r="2050" spans="1:12" x14ac:dyDescent="0.25">
      <c r="A2050" s="274" t="s">
        <v>606</v>
      </c>
      <c r="B2050" s="274" t="s">
        <v>588</v>
      </c>
      <c r="C2050" s="274" t="s">
        <v>589</v>
      </c>
      <c r="D2050" s="274" t="s">
        <v>603</v>
      </c>
      <c r="E2050" s="274">
        <v>6</v>
      </c>
      <c r="F2050" s="274">
        <v>1977</v>
      </c>
      <c r="G2050" s="277">
        <v>31050</v>
      </c>
      <c r="H2050" s="277">
        <v>862543.04</v>
      </c>
      <c r="I2050" s="277">
        <f>INDEX(HWI!$F$6:$I$131,MATCH(F2050,HWI!$A$6:$A$131,0),MATCH(D2050,HWI!$F$5:$I$5,0))</f>
        <v>11.605442176870747</v>
      </c>
      <c r="J2050" s="277">
        <f t="shared" ref="J2050:J2113" si="64">I2050*H2050</f>
        <v>10010193.375782313</v>
      </c>
      <c r="L2050" s="277">
        <f t="shared" ref="L2050:L2113" si="65">J2050/G2050</f>
        <v>322.38948070152378</v>
      </c>
    </row>
    <row r="2051" spans="1:12" x14ac:dyDescent="0.25">
      <c r="A2051" s="274" t="s">
        <v>606</v>
      </c>
      <c r="B2051" s="274" t="s">
        <v>588</v>
      </c>
      <c r="C2051" s="274" t="s">
        <v>589</v>
      </c>
      <c r="D2051" s="274" t="s">
        <v>603</v>
      </c>
      <c r="E2051" s="274">
        <v>6</v>
      </c>
      <c r="F2051" s="274">
        <v>1978</v>
      </c>
      <c r="G2051" s="277">
        <v>21353</v>
      </c>
      <c r="H2051" s="277">
        <v>529868.63</v>
      </c>
      <c r="I2051" s="277">
        <f>INDEX(HWI!$F$6:$I$131,MATCH(F2051,HWI!$A$6:$A$131,0),MATCH(D2051,HWI!$F$5:$I$5,0))</f>
        <v>10.6625</v>
      </c>
      <c r="J2051" s="277">
        <f t="shared" si="64"/>
        <v>5649724.2673749998</v>
      </c>
      <c r="L2051" s="277">
        <f t="shared" si="65"/>
        <v>264.58690897649041</v>
      </c>
    </row>
    <row r="2052" spans="1:12" x14ac:dyDescent="0.25">
      <c r="A2052" s="274" t="s">
        <v>606</v>
      </c>
      <c r="B2052" s="274" t="s">
        <v>588</v>
      </c>
      <c r="C2052" s="274" t="s">
        <v>589</v>
      </c>
      <c r="D2052" s="274" t="s">
        <v>603</v>
      </c>
      <c r="E2052" s="274">
        <v>6</v>
      </c>
      <c r="F2052" s="274">
        <v>1979</v>
      </c>
      <c r="G2052" s="277">
        <v>941</v>
      </c>
      <c r="H2052" s="277">
        <v>46337.58</v>
      </c>
      <c r="I2052" s="277">
        <f>INDEX(HWI!$F$6:$I$131,MATCH(F2052,HWI!$A$6:$A$131,0),MATCH(D2052,HWI!$F$5:$I$5,0))</f>
        <v>9.8612716763005785</v>
      </c>
      <c r="J2052" s="277">
        <f t="shared" si="64"/>
        <v>456947.46520231216</v>
      </c>
      <c r="L2052" s="277">
        <f t="shared" si="65"/>
        <v>485.59773135208519</v>
      </c>
    </row>
    <row r="2053" spans="1:12" x14ac:dyDescent="0.25">
      <c r="A2053" s="274" t="s">
        <v>606</v>
      </c>
      <c r="B2053" s="274" t="s">
        <v>588</v>
      </c>
      <c r="C2053" s="274" t="s">
        <v>589</v>
      </c>
      <c r="D2053" s="274" t="s">
        <v>603</v>
      </c>
      <c r="E2053" s="274">
        <v>6</v>
      </c>
      <c r="F2053" s="274">
        <v>1980</v>
      </c>
      <c r="G2053" s="277">
        <v>1944</v>
      </c>
      <c r="H2053" s="277">
        <v>92107.81</v>
      </c>
      <c r="I2053" s="277">
        <f>INDEX(HWI!$F$6:$I$131,MATCH(F2053,HWI!$A$6:$A$131,0),MATCH(D2053,HWI!$F$5:$I$5,0))</f>
        <v>9.172043010752688</v>
      </c>
      <c r="J2053" s="277">
        <f t="shared" si="64"/>
        <v>844816.79494623654</v>
      </c>
      <c r="L2053" s="277">
        <f t="shared" si="65"/>
        <v>434.57654061020401</v>
      </c>
    </row>
    <row r="2054" spans="1:12" x14ac:dyDescent="0.25">
      <c r="A2054" s="274" t="s">
        <v>606</v>
      </c>
      <c r="B2054" s="274" t="s">
        <v>588</v>
      </c>
      <c r="C2054" s="274" t="s">
        <v>589</v>
      </c>
      <c r="D2054" s="274" t="s">
        <v>603</v>
      </c>
      <c r="E2054" s="274">
        <v>6</v>
      </c>
      <c r="F2054" s="274">
        <v>1981</v>
      </c>
      <c r="G2054" s="277">
        <v>252</v>
      </c>
      <c r="H2054" s="277">
        <v>19523.14</v>
      </c>
      <c r="I2054" s="277">
        <f>INDEX(HWI!$F$6:$I$131,MATCH(F2054,HWI!$A$6:$A$131,0),MATCH(D2054,HWI!$F$5:$I$5,0))</f>
        <v>8.3219512195121954</v>
      </c>
      <c r="J2054" s="277">
        <f t="shared" si="64"/>
        <v>162470.61873170731</v>
      </c>
      <c r="L2054" s="277">
        <f t="shared" si="65"/>
        <v>644.72467750677504</v>
      </c>
    </row>
    <row r="2055" spans="1:12" x14ac:dyDescent="0.25">
      <c r="A2055" s="274" t="s">
        <v>606</v>
      </c>
      <c r="B2055" s="274" t="s">
        <v>588</v>
      </c>
      <c r="C2055" s="274" t="s">
        <v>589</v>
      </c>
      <c r="D2055" s="274" t="s">
        <v>603</v>
      </c>
      <c r="E2055" s="274">
        <v>6</v>
      </c>
      <c r="F2055" s="274">
        <v>1982</v>
      </c>
      <c r="G2055" s="277">
        <v>2750</v>
      </c>
      <c r="H2055" s="277">
        <v>138129.53</v>
      </c>
      <c r="I2055" s="277">
        <f>INDEX(HWI!$F$6:$I$131,MATCH(F2055,HWI!$A$6:$A$131,0),MATCH(D2055,HWI!$F$5:$I$5,0))</f>
        <v>7.6502242152466371</v>
      </c>
      <c r="J2055" s="277">
        <f t="shared" si="64"/>
        <v>1056721.8752466368</v>
      </c>
      <c r="L2055" s="277">
        <f t="shared" si="65"/>
        <v>384.26250008968611</v>
      </c>
    </row>
    <row r="2056" spans="1:12" x14ac:dyDescent="0.25">
      <c r="A2056" s="274" t="s">
        <v>606</v>
      </c>
      <c r="B2056" s="274" t="s">
        <v>588</v>
      </c>
      <c r="C2056" s="274" t="s">
        <v>589</v>
      </c>
      <c r="D2056" s="274" t="s">
        <v>603</v>
      </c>
      <c r="E2056" s="274">
        <v>6</v>
      </c>
      <c r="F2056" s="274">
        <v>1983</v>
      </c>
      <c r="G2056" s="277">
        <v>321</v>
      </c>
      <c r="H2056" s="277">
        <v>16743.010000000002</v>
      </c>
      <c r="I2056" s="277">
        <f>INDEX(HWI!$F$6:$I$131,MATCH(F2056,HWI!$A$6:$A$131,0),MATCH(D2056,HWI!$F$5:$I$5,0))</f>
        <v>7.3534482758620694</v>
      </c>
      <c r="J2056" s="277">
        <f t="shared" si="64"/>
        <v>123118.85801724141</v>
      </c>
      <c r="L2056" s="277">
        <f t="shared" si="65"/>
        <v>383.54784429047169</v>
      </c>
    </row>
    <row r="2057" spans="1:12" x14ac:dyDescent="0.25">
      <c r="A2057" s="274" t="s">
        <v>606</v>
      </c>
      <c r="B2057" s="274" t="s">
        <v>588</v>
      </c>
      <c r="C2057" s="274" t="s">
        <v>589</v>
      </c>
      <c r="D2057" s="274" t="s">
        <v>603</v>
      </c>
      <c r="E2057" s="274">
        <v>6</v>
      </c>
      <c r="F2057" s="274">
        <v>1984</v>
      </c>
      <c r="G2057" s="277">
        <v>193</v>
      </c>
      <c r="H2057" s="277">
        <v>7462.31</v>
      </c>
      <c r="I2057" s="277">
        <f>INDEX(HWI!$F$6:$I$131,MATCH(F2057,HWI!$A$6:$A$131,0),MATCH(D2057,HWI!$F$5:$I$5,0))</f>
        <v>7.0205761316872426</v>
      </c>
      <c r="J2057" s="277">
        <f t="shared" si="64"/>
        <v>52389.715473251032</v>
      </c>
      <c r="L2057" s="277">
        <f t="shared" si="65"/>
        <v>271.44930297021261</v>
      </c>
    </row>
    <row r="2058" spans="1:12" x14ac:dyDescent="0.25">
      <c r="A2058" s="274" t="s">
        <v>606</v>
      </c>
      <c r="B2058" s="274" t="s">
        <v>588</v>
      </c>
      <c r="C2058" s="274" t="s">
        <v>589</v>
      </c>
      <c r="D2058" s="274" t="s">
        <v>603</v>
      </c>
      <c r="E2058" s="274">
        <v>6</v>
      </c>
      <c r="F2058" s="274">
        <v>1985</v>
      </c>
      <c r="G2058" s="277">
        <v>2717</v>
      </c>
      <c r="H2058" s="277">
        <v>160616.33000000002</v>
      </c>
      <c r="I2058" s="277">
        <f>INDEX(HWI!$F$6:$I$131,MATCH(F2058,HWI!$A$6:$A$131,0),MATCH(D2058,HWI!$F$5:$I$5,0))</f>
        <v>6.9918032786885247</v>
      </c>
      <c r="J2058" s="277">
        <f t="shared" si="64"/>
        <v>1122997.7827049182</v>
      </c>
      <c r="L2058" s="277">
        <f t="shared" si="65"/>
        <v>413.32270250457054</v>
      </c>
    </row>
    <row r="2059" spans="1:12" x14ac:dyDescent="0.25">
      <c r="A2059" s="274" t="s">
        <v>606</v>
      </c>
      <c r="B2059" s="274" t="s">
        <v>588</v>
      </c>
      <c r="C2059" s="274" t="s">
        <v>589</v>
      </c>
      <c r="D2059" s="274" t="s">
        <v>603</v>
      </c>
      <c r="E2059" s="274">
        <v>6</v>
      </c>
      <c r="F2059" s="274">
        <v>1986</v>
      </c>
      <c r="G2059" s="277">
        <v>871</v>
      </c>
      <c r="H2059" s="277">
        <v>31965.66</v>
      </c>
      <c r="I2059" s="277">
        <f>INDEX(HWI!$F$6:$I$131,MATCH(F2059,HWI!$A$6:$A$131,0),MATCH(D2059,HWI!$F$5:$I$5,0))</f>
        <v>7.1680672268907566</v>
      </c>
      <c r="J2059" s="277">
        <f t="shared" si="64"/>
        <v>229131.99983193277</v>
      </c>
      <c r="L2059" s="277">
        <f t="shared" si="65"/>
        <v>263.0677380389584</v>
      </c>
    </row>
    <row r="2060" spans="1:12" x14ac:dyDescent="0.25">
      <c r="A2060" s="274" t="s">
        <v>606</v>
      </c>
      <c r="B2060" s="274" t="s">
        <v>588</v>
      </c>
      <c r="C2060" s="274" t="s">
        <v>589</v>
      </c>
      <c r="D2060" s="274" t="s">
        <v>603</v>
      </c>
      <c r="E2060" s="274">
        <v>6</v>
      </c>
      <c r="F2060" s="274">
        <v>1987</v>
      </c>
      <c r="G2060" s="277">
        <v>903</v>
      </c>
      <c r="H2060" s="277">
        <v>81605.62</v>
      </c>
      <c r="I2060" s="277">
        <f>INDEX(HWI!$F$6:$I$131,MATCH(F2060,HWI!$A$6:$A$131,0),MATCH(D2060,HWI!$F$5:$I$5,0))</f>
        <v>6.963265306122449</v>
      </c>
      <c r="J2060" s="277">
        <f t="shared" si="64"/>
        <v>568241.58253061224</v>
      </c>
      <c r="L2060" s="277">
        <f t="shared" si="65"/>
        <v>629.28192971274893</v>
      </c>
    </row>
    <row r="2061" spans="1:12" x14ac:dyDescent="0.25">
      <c r="A2061" s="274" t="s">
        <v>606</v>
      </c>
      <c r="B2061" s="274" t="s">
        <v>588</v>
      </c>
      <c r="C2061" s="274" t="s">
        <v>589</v>
      </c>
      <c r="D2061" s="274" t="s">
        <v>603</v>
      </c>
      <c r="E2061" s="274">
        <v>6</v>
      </c>
      <c r="F2061" s="274">
        <v>1988</v>
      </c>
      <c r="G2061" s="277">
        <v>1255</v>
      </c>
      <c r="H2061" s="277">
        <v>100082.75</v>
      </c>
      <c r="I2061" s="277">
        <f>INDEX(HWI!$F$6:$I$131,MATCH(F2061,HWI!$A$6:$A$131,0),MATCH(D2061,HWI!$F$5:$I$5,0))</f>
        <v>6.4316682375117811</v>
      </c>
      <c r="J2061" s="277">
        <f t="shared" si="64"/>
        <v>643699.04429783218</v>
      </c>
      <c r="L2061" s="277">
        <f t="shared" si="65"/>
        <v>512.90760501819295</v>
      </c>
    </row>
    <row r="2062" spans="1:12" x14ac:dyDescent="0.25">
      <c r="A2062" s="274" t="s">
        <v>606</v>
      </c>
      <c r="B2062" s="274" t="s">
        <v>588</v>
      </c>
      <c r="C2062" s="274" t="s">
        <v>589</v>
      </c>
      <c r="D2062" s="274" t="s">
        <v>603</v>
      </c>
      <c r="E2062" s="274">
        <v>6</v>
      </c>
      <c r="F2062" s="274">
        <v>1989</v>
      </c>
      <c r="G2062" s="277">
        <v>153</v>
      </c>
      <c r="H2062" s="277">
        <v>38990.410000000003</v>
      </c>
      <c r="I2062" s="277">
        <f>INDEX(HWI!$F$6:$I$131,MATCH(F2062,HWI!$A$6:$A$131,0),MATCH(D2062,HWI!$F$5:$I$5,0))</f>
        <v>6.0335985853227232</v>
      </c>
      <c r="J2062" s="277">
        <f t="shared" si="64"/>
        <v>235252.48261715297</v>
      </c>
      <c r="L2062" s="277">
        <f t="shared" si="65"/>
        <v>1537.597925602307</v>
      </c>
    </row>
    <row r="2063" spans="1:12" x14ac:dyDescent="0.25">
      <c r="A2063" s="274" t="s">
        <v>606</v>
      </c>
      <c r="B2063" s="274" t="s">
        <v>588</v>
      </c>
      <c r="C2063" s="274" t="s">
        <v>589</v>
      </c>
      <c r="D2063" s="274" t="s">
        <v>603</v>
      </c>
      <c r="E2063" s="274">
        <v>6</v>
      </c>
      <c r="F2063" s="274">
        <v>1990</v>
      </c>
      <c r="G2063" s="277">
        <v>678</v>
      </c>
      <c r="H2063" s="277">
        <v>81216.56</v>
      </c>
      <c r="I2063" s="277">
        <f>INDEX(HWI!$F$6:$I$131,MATCH(F2063,HWI!$A$6:$A$131,0),MATCH(D2063,HWI!$F$5:$I$5,0))</f>
        <v>5.8827586206896552</v>
      </c>
      <c r="J2063" s="277">
        <f t="shared" si="64"/>
        <v>477777.41848275863</v>
      </c>
      <c r="L2063" s="277">
        <f t="shared" si="65"/>
        <v>704.68645793917199</v>
      </c>
    </row>
    <row r="2064" spans="1:12" x14ac:dyDescent="0.25">
      <c r="A2064" s="274" t="s">
        <v>606</v>
      </c>
      <c r="B2064" s="274" t="s">
        <v>588</v>
      </c>
      <c r="C2064" s="274" t="s">
        <v>589</v>
      </c>
      <c r="D2064" s="274" t="s">
        <v>603</v>
      </c>
      <c r="E2064" s="274">
        <v>6</v>
      </c>
      <c r="F2064" s="274">
        <v>1991</v>
      </c>
      <c r="G2064" s="277">
        <v>985</v>
      </c>
      <c r="H2064" s="277">
        <v>53076.11</v>
      </c>
      <c r="I2064" s="277">
        <f>INDEX(HWI!$F$6:$I$131,MATCH(F2064,HWI!$A$6:$A$131,0),MATCH(D2064,HWI!$F$5:$I$5,0))</f>
        <v>5.7009189640768589</v>
      </c>
      <c r="J2064" s="277">
        <f t="shared" si="64"/>
        <v>302582.60203842941</v>
      </c>
      <c r="L2064" s="277">
        <f t="shared" si="65"/>
        <v>307.19045892226336</v>
      </c>
    </row>
    <row r="2065" spans="1:12" x14ac:dyDescent="0.25">
      <c r="A2065" s="274" t="s">
        <v>606</v>
      </c>
      <c r="B2065" s="274" t="s">
        <v>588</v>
      </c>
      <c r="C2065" s="274" t="s">
        <v>589</v>
      </c>
      <c r="D2065" s="274" t="s">
        <v>603</v>
      </c>
      <c r="E2065" s="274">
        <v>6</v>
      </c>
      <c r="F2065" s="274">
        <v>1992</v>
      </c>
      <c r="G2065" s="277">
        <v>323</v>
      </c>
      <c r="H2065" s="277">
        <v>37795.54</v>
      </c>
      <c r="I2065" s="277">
        <f>INDEX(HWI!$F$6:$I$131,MATCH(F2065,HWI!$A$6:$A$131,0),MATCH(D2065,HWI!$F$5:$I$5,0))</f>
        <v>5.5479674796747966</v>
      </c>
      <c r="J2065" s="277">
        <f t="shared" si="64"/>
        <v>209688.42679674798</v>
      </c>
      <c r="L2065" s="277">
        <f t="shared" si="65"/>
        <v>649.19017584132507</v>
      </c>
    </row>
    <row r="2066" spans="1:12" x14ac:dyDescent="0.25">
      <c r="A2066" s="274" t="s">
        <v>606</v>
      </c>
      <c r="B2066" s="274" t="s">
        <v>588</v>
      </c>
      <c r="C2066" s="274" t="s">
        <v>589</v>
      </c>
      <c r="D2066" s="274" t="s">
        <v>603</v>
      </c>
      <c r="E2066" s="274">
        <v>6</v>
      </c>
      <c r="F2066" s="274">
        <v>1993</v>
      </c>
      <c r="G2066" s="277">
        <v>366</v>
      </c>
      <c r="H2066" s="277">
        <v>36166.81</v>
      </c>
      <c r="I2066" s="277">
        <f>INDEX(HWI!$F$6:$I$131,MATCH(F2066,HWI!$A$6:$A$131,0),MATCH(D2066,HWI!$F$5:$I$5,0))</f>
        <v>5.3774625689519304</v>
      </c>
      <c r="J2066" s="277">
        <f t="shared" si="64"/>
        <v>194485.66701339636</v>
      </c>
      <c r="L2066" s="277">
        <f t="shared" si="65"/>
        <v>531.38160386173865</v>
      </c>
    </row>
    <row r="2067" spans="1:12" x14ac:dyDescent="0.25">
      <c r="A2067" s="274" t="s">
        <v>606</v>
      </c>
      <c r="B2067" s="274" t="s">
        <v>588</v>
      </c>
      <c r="C2067" s="274" t="s">
        <v>589</v>
      </c>
      <c r="D2067" s="274" t="s">
        <v>603</v>
      </c>
      <c r="E2067" s="274">
        <v>6</v>
      </c>
      <c r="F2067" s="274">
        <v>1994</v>
      </c>
      <c r="G2067" s="277">
        <v>282.89</v>
      </c>
      <c r="H2067" s="277">
        <v>23759.7</v>
      </c>
      <c r="I2067" s="277">
        <f>INDEX(HWI!$F$6:$I$131,MATCH(F2067,HWI!$A$6:$A$131,0),MATCH(D2067,HWI!$F$5:$I$5,0))</f>
        <v>5.0623145400593472</v>
      </c>
      <c r="J2067" s="277">
        <f t="shared" si="64"/>
        <v>120279.07477744807</v>
      </c>
      <c r="L2067" s="277">
        <f t="shared" si="65"/>
        <v>425.17966268672654</v>
      </c>
    </row>
    <row r="2068" spans="1:12" x14ac:dyDescent="0.25">
      <c r="A2068" s="274" t="s">
        <v>606</v>
      </c>
      <c r="B2068" s="274" t="s">
        <v>588</v>
      </c>
      <c r="C2068" s="274" t="s">
        <v>589</v>
      </c>
      <c r="D2068" s="274" t="s">
        <v>603</v>
      </c>
      <c r="E2068" s="274">
        <v>6</v>
      </c>
      <c r="F2068" s="274">
        <v>1995</v>
      </c>
      <c r="G2068" s="277">
        <v>181</v>
      </c>
      <c r="H2068" s="277">
        <v>12312.01</v>
      </c>
      <c r="I2068" s="277">
        <f>INDEX(HWI!$F$6:$I$131,MATCH(F2068,HWI!$A$6:$A$131,0),MATCH(D2068,HWI!$F$5:$I$5,0))</f>
        <v>4.9342010122921183</v>
      </c>
      <c r="J2068" s="277">
        <f t="shared" si="64"/>
        <v>60749.932205350684</v>
      </c>
      <c r="L2068" s="277">
        <f t="shared" si="65"/>
        <v>335.63498455994852</v>
      </c>
    </row>
    <row r="2069" spans="1:12" x14ac:dyDescent="0.25">
      <c r="A2069" s="274" t="s">
        <v>606</v>
      </c>
      <c r="B2069" s="274" t="s">
        <v>588</v>
      </c>
      <c r="C2069" s="274" t="s">
        <v>589</v>
      </c>
      <c r="D2069" s="274" t="s">
        <v>603</v>
      </c>
      <c r="E2069" s="274">
        <v>6</v>
      </c>
      <c r="F2069" s="274">
        <v>1996</v>
      </c>
      <c r="G2069" s="277">
        <v>275</v>
      </c>
      <c r="H2069" s="277">
        <v>7400.52</v>
      </c>
      <c r="I2069" s="277">
        <f>INDEX(HWI!$F$6:$I$131,MATCH(F2069,HWI!$A$6:$A$131,0),MATCH(D2069,HWI!$F$5:$I$5,0))</f>
        <v>4.8847530422333572</v>
      </c>
      <c r="J2069" s="277">
        <f t="shared" si="64"/>
        <v>36149.712584108805</v>
      </c>
      <c r="L2069" s="277">
        <f t="shared" si="65"/>
        <v>131.45350030585021</v>
      </c>
    </row>
    <row r="2070" spans="1:12" x14ac:dyDescent="0.25">
      <c r="A2070" s="274" t="s">
        <v>606</v>
      </c>
      <c r="B2070" s="274" t="s">
        <v>588</v>
      </c>
      <c r="C2070" s="274" t="s">
        <v>589</v>
      </c>
      <c r="D2070" s="274" t="s">
        <v>603</v>
      </c>
      <c r="E2070" s="274">
        <v>6</v>
      </c>
      <c r="F2070" s="274">
        <v>1997</v>
      </c>
      <c r="G2070" s="277">
        <v>100</v>
      </c>
      <c r="H2070" s="277">
        <v>4508.29</v>
      </c>
      <c r="I2070" s="277">
        <f>INDEX(HWI!$F$6:$I$131,MATCH(F2070,HWI!$A$6:$A$131,0),MATCH(D2070,HWI!$F$5:$I$5,0))</f>
        <v>4.7454798331015295</v>
      </c>
      <c r="J2070" s="277">
        <f t="shared" si="64"/>
        <v>21393.999276773295</v>
      </c>
      <c r="L2070" s="277">
        <f t="shared" si="65"/>
        <v>213.93999276773295</v>
      </c>
    </row>
    <row r="2071" spans="1:12" x14ac:dyDescent="0.25">
      <c r="A2071" s="274" t="s">
        <v>606</v>
      </c>
      <c r="B2071" s="274" t="s">
        <v>588</v>
      </c>
      <c r="C2071" s="274" t="s">
        <v>589</v>
      </c>
      <c r="D2071" s="274" t="s">
        <v>603</v>
      </c>
      <c r="E2071" s="274">
        <v>6</v>
      </c>
      <c r="F2071" s="274">
        <v>1998</v>
      </c>
      <c r="G2071" s="277">
        <v>68</v>
      </c>
      <c r="H2071" s="277">
        <v>1986.8600000000001</v>
      </c>
      <c r="I2071" s="277">
        <f>INDEX(HWI!$F$6:$I$131,MATCH(F2071,HWI!$A$6:$A$131,0),MATCH(D2071,HWI!$F$5:$I$5,0))</f>
        <v>4.6580204778156995</v>
      </c>
      <c r="J2071" s="277">
        <f t="shared" si="64"/>
        <v>9254.8345665529014</v>
      </c>
      <c r="L2071" s="277">
        <f t="shared" si="65"/>
        <v>136.10050833166031</v>
      </c>
    </row>
    <row r="2072" spans="1:12" x14ac:dyDescent="0.25">
      <c r="A2072" s="274" t="s">
        <v>606</v>
      </c>
      <c r="B2072" s="274" t="s">
        <v>588</v>
      </c>
      <c r="C2072" s="274" t="s">
        <v>589</v>
      </c>
      <c r="D2072" s="274" t="s">
        <v>603</v>
      </c>
      <c r="E2072" s="274">
        <v>6</v>
      </c>
      <c r="F2072" s="274">
        <v>1999</v>
      </c>
      <c r="G2072" s="277">
        <v>285</v>
      </c>
      <c r="H2072" s="277">
        <v>12815.83</v>
      </c>
      <c r="I2072" s="277">
        <f>INDEX(HWI!$F$6:$I$131,MATCH(F2072,HWI!$A$6:$A$131,0),MATCH(D2072,HWI!$F$5:$I$5,0))</f>
        <v>4.5251989389920428</v>
      </c>
      <c r="J2072" s="277">
        <f t="shared" si="64"/>
        <v>57994.180318302395</v>
      </c>
      <c r="L2072" s="277">
        <f t="shared" si="65"/>
        <v>203.48835199404348</v>
      </c>
    </row>
    <row r="2073" spans="1:12" x14ac:dyDescent="0.25">
      <c r="A2073" s="274" t="s">
        <v>606</v>
      </c>
      <c r="B2073" s="274" t="s">
        <v>588</v>
      </c>
      <c r="C2073" s="274" t="s">
        <v>589</v>
      </c>
      <c r="D2073" s="274" t="s">
        <v>603</v>
      </c>
      <c r="E2073" s="274">
        <v>6</v>
      </c>
      <c r="F2073" s="274">
        <v>2000</v>
      </c>
      <c r="G2073" s="277">
        <v>76</v>
      </c>
      <c r="H2073" s="277">
        <v>4044.61</v>
      </c>
      <c r="I2073" s="277">
        <f>INDEX(HWI!$F$6:$I$131,MATCH(F2073,HWI!$A$6:$A$131,0),MATCH(D2073,HWI!$F$5:$I$5,0))</f>
        <v>4.308080808080808</v>
      </c>
      <c r="J2073" s="277">
        <f t="shared" si="64"/>
        <v>17424.506717171716</v>
      </c>
      <c r="L2073" s="277">
        <f t="shared" si="65"/>
        <v>229.26982522594363</v>
      </c>
    </row>
    <row r="2074" spans="1:12" x14ac:dyDescent="0.25">
      <c r="A2074" s="274" t="s">
        <v>606</v>
      </c>
      <c r="B2074" s="274" t="s">
        <v>588</v>
      </c>
      <c r="C2074" s="274" t="s">
        <v>589</v>
      </c>
      <c r="D2074" s="274" t="s">
        <v>603</v>
      </c>
      <c r="E2074" s="274">
        <v>6</v>
      </c>
      <c r="F2074" s="274">
        <v>2001</v>
      </c>
      <c r="G2074" s="277">
        <v>127</v>
      </c>
      <c r="H2074" s="277">
        <v>26706.46</v>
      </c>
      <c r="I2074" s="277">
        <f>INDEX(HWI!$F$6:$I$131,MATCH(F2074,HWI!$A$6:$A$131,0),MATCH(D2074,HWI!$F$5:$I$5,0))</f>
        <v>4.217552533992583</v>
      </c>
      <c r="J2074" s="277">
        <f t="shared" si="64"/>
        <v>112635.89804697156</v>
      </c>
      <c r="L2074" s="277">
        <f t="shared" si="65"/>
        <v>886.89683501552406</v>
      </c>
    </row>
    <row r="2075" spans="1:12" x14ac:dyDescent="0.25">
      <c r="A2075" s="274" t="s">
        <v>606</v>
      </c>
      <c r="B2075" s="274" t="s">
        <v>588</v>
      </c>
      <c r="C2075" s="274" t="s">
        <v>589</v>
      </c>
      <c r="D2075" s="274" t="s">
        <v>603</v>
      </c>
      <c r="E2075" s="274">
        <v>6</v>
      </c>
      <c r="F2075" s="274">
        <v>2002</v>
      </c>
      <c r="G2075" s="277">
        <v>46</v>
      </c>
      <c r="H2075" s="277">
        <v>1861.08</v>
      </c>
      <c r="I2075" s="277">
        <f>INDEX(HWI!$F$6:$I$131,MATCH(F2075,HWI!$A$6:$A$131,0),MATCH(D2075,HWI!$F$5:$I$5,0))</f>
        <v>4.1508515815085154</v>
      </c>
      <c r="J2075" s="277">
        <f t="shared" si="64"/>
        <v>7725.0668613138678</v>
      </c>
      <c r="L2075" s="277">
        <f t="shared" si="65"/>
        <v>167.93623611551885</v>
      </c>
    </row>
    <row r="2076" spans="1:12" x14ac:dyDescent="0.25">
      <c r="A2076" s="274" t="s">
        <v>606</v>
      </c>
      <c r="B2076" s="274" t="s">
        <v>588</v>
      </c>
      <c r="C2076" s="274" t="s">
        <v>589</v>
      </c>
      <c r="D2076" s="274" t="s">
        <v>603</v>
      </c>
      <c r="E2076" s="274">
        <v>6</v>
      </c>
      <c r="F2076" s="274">
        <v>2003</v>
      </c>
      <c r="G2076" s="277">
        <v>4125</v>
      </c>
      <c r="H2076" s="277">
        <v>179012.67</v>
      </c>
      <c r="I2076" s="277">
        <f>INDEX(HWI!$F$6:$I$131,MATCH(F2076,HWI!$A$6:$A$131,0),MATCH(D2076,HWI!$F$5:$I$5,0))</f>
        <v>4.0023460410557181</v>
      </c>
      <c r="J2076" s="277">
        <f t="shared" si="64"/>
        <v>716470.65107331378</v>
      </c>
      <c r="L2076" s="277">
        <f t="shared" si="65"/>
        <v>173.68985480565183</v>
      </c>
    </row>
    <row r="2077" spans="1:12" x14ac:dyDescent="0.25">
      <c r="A2077" s="274" t="s">
        <v>606</v>
      </c>
      <c r="B2077" s="274" t="s">
        <v>588</v>
      </c>
      <c r="C2077" s="274" t="s">
        <v>589</v>
      </c>
      <c r="D2077" s="274" t="s">
        <v>603</v>
      </c>
      <c r="E2077" s="274">
        <v>6</v>
      </c>
      <c r="F2077" s="274">
        <v>2004</v>
      </c>
      <c r="G2077" s="277">
        <v>87</v>
      </c>
      <c r="H2077" s="277">
        <v>24563.82</v>
      </c>
      <c r="I2077" s="277">
        <f>INDEX(HWI!$F$6:$I$131,MATCH(F2077,HWI!$A$6:$A$131,0),MATCH(D2077,HWI!$F$5:$I$5,0))</f>
        <v>3.3748763600395648</v>
      </c>
      <c r="J2077" s="277">
        <f t="shared" si="64"/>
        <v>82899.855430267067</v>
      </c>
      <c r="L2077" s="277">
        <f t="shared" si="65"/>
        <v>952.8719014973226</v>
      </c>
    </row>
    <row r="2078" spans="1:12" x14ac:dyDescent="0.25">
      <c r="A2078" s="274" t="s">
        <v>606</v>
      </c>
      <c r="B2078" s="274" t="s">
        <v>588</v>
      </c>
      <c r="C2078" s="274" t="s">
        <v>589</v>
      </c>
      <c r="D2078" s="274" t="s">
        <v>603</v>
      </c>
      <c r="E2078" s="274">
        <v>6</v>
      </c>
      <c r="F2078" s="274">
        <v>2005</v>
      </c>
      <c r="G2078" s="277">
        <v>499</v>
      </c>
      <c r="H2078" s="277">
        <v>134815.78</v>
      </c>
      <c r="I2078" s="277">
        <f>INDEX(HWI!$F$6:$I$131,MATCH(F2078,HWI!$A$6:$A$131,0),MATCH(D2078,HWI!$F$5:$I$5,0))</f>
        <v>2.8445185493955814</v>
      </c>
      <c r="J2078" s="277">
        <f t="shared" si="64"/>
        <v>383485.98696123384</v>
      </c>
      <c r="L2078" s="277">
        <f t="shared" si="65"/>
        <v>768.50899190628024</v>
      </c>
    </row>
    <row r="2079" spans="1:12" x14ac:dyDescent="0.25">
      <c r="A2079" s="274" t="s">
        <v>606</v>
      </c>
      <c r="B2079" s="274" t="s">
        <v>588</v>
      </c>
      <c r="C2079" s="274" t="s">
        <v>589</v>
      </c>
      <c r="D2079" s="274" t="s">
        <v>603</v>
      </c>
      <c r="E2079" s="274">
        <v>6</v>
      </c>
      <c r="F2079" s="274">
        <v>2006</v>
      </c>
      <c r="G2079" s="277">
        <v>408</v>
      </c>
      <c r="H2079" s="277">
        <v>66570.12</v>
      </c>
      <c r="I2079" s="277">
        <f>INDEX(HWI!$F$6:$I$131,MATCH(F2079,HWI!$A$6:$A$131,0),MATCH(D2079,HWI!$F$5:$I$5,0))</f>
        <v>2.7285085965613756</v>
      </c>
      <c r="J2079" s="277">
        <f t="shared" si="64"/>
        <v>181637.14469412234</v>
      </c>
      <c r="L2079" s="277">
        <f t="shared" si="65"/>
        <v>445.1890801326528</v>
      </c>
    </row>
    <row r="2080" spans="1:12" x14ac:dyDescent="0.25">
      <c r="A2080" s="274" t="s">
        <v>606</v>
      </c>
      <c r="B2080" s="274" t="s">
        <v>588</v>
      </c>
      <c r="C2080" s="274" t="s">
        <v>589</v>
      </c>
      <c r="D2080" s="274" t="s">
        <v>603</v>
      </c>
      <c r="E2080" s="274">
        <v>6</v>
      </c>
      <c r="F2080" s="274">
        <v>2007</v>
      </c>
      <c r="G2080" s="277">
        <v>235</v>
      </c>
      <c r="H2080" s="277">
        <v>38717.17</v>
      </c>
      <c r="I2080" s="277">
        <f>INDEX(HWI!$F$6:$I$131,MATCH(F2080,HWI!$A$6:$A$131,0),MATCH(D2080,HWI!$F$5:$I$5,0))</f>
        <v>2.7758205436989973</v>
      </c>
      <c r="J2080" s="277">
        <f t="shared" si="64"/>
        <v>107471.91587988651</v>
      </c>
      <c r="L2080" s="277">
        <f t="shared" si="65"/>
        <v>457.32730161653836</v>
      </c>
    </row>
    <row r="2081" spans="1:12" x14ac:dyDescent="0.25">
      <c r="A2081" s="274" t="s">
        <v>606</v>
      </c>
      <c r="B2081" s="274" t="s">
        <v>588</v>
      </c>
      <c r="C2081" s="274" t="s">
        <v>589</v>
      </c>
      <c r="D2081" s="274" t="s">
        <v>603</v>
      </c>
      <c r="E2081" s="274">
        <v>6</v>
      </c>
      <c r="F2081" s="274">
        <v>2008</v>
      </c>
      <c r="G2081" s="277">
        <v>191</v>
      </c>
      <c r="H2081" s="277">
        <v>17564.41</v>
      </c>
      <c r="I2081" s="277">
        <f>INDEX(HWI!$F$6:$I$131,MATCH(F2081,HWI!$A$6:$A$131,0),MATCH(D2081,HWI!$F$5:$I$5,0))</f>
        <v>2.4362727597286682</v>
      </c>
      <c r="J2081" s="277">
        <f t="shared" si="64"/>
        <v>42791.693623705818</v>
      </c>
      <c r="L2081" s="277">
        <f t="shared" si="65"/>
        <v>224.04028075238648</v>
      </c>
    </row>
    <row r="2082" spans="1:12" x14ac:dyDescent="0.25">
      <c r="A2082" s="274" t="s">
        <v>606</v>
      </c>
      <c r="B2082" s="274" t="s">
        <v>588</v>
      </c>
      <c r="C2082" s="274" t="s">
        <v>589</v>
      </c>
      <c r="D2082" s="274" t="s">
        <v>603</v>
      </c>
      <c r="E2082" s="274">
        <v>6</v>
      </c>
      <c r="F2082" s="274">
        <v>2009</v>
      </c>
      <c r="G2082" s="277">
        <v>26</v>
      </c>
      <c r="H2082" s="277">
        <v>2450.12</v>
      </c>
      <c r="I2082" s="277">
        <f>INDEX(HWI!$F$6:$I$131,MATCH(F2082,HWI!$A$6:$A$131,0),MATCH(D2082,HWI!$F$5:$I$5,0))</f>
        <v>2.4671005061460591</v>
      </c>
      <c r="J2082" s="277">
        <f t="shared" si="64"/>
        <v>6044.6922921185824</v>
      </c>
      <c r="L2082" s="277">
        <f t="shared" si="65"/>
        <v>232.48816508148394</v>
      </c>
    </row>
    <row r="2083" spans="1:12" x14ac:dyDescent="0.25">
      <c r="A2083" s="274" t="s">
        <v>606</v>
      </c>
      <c r="B2083" s="274" t="s">
        <v>588</v>
      </c>
      <c r="C2083" s="274" t="s">
        <v>589</v>
      </c>
      <c r="D2083" s="274" t="s">
        <v>603</v>
      </c>
      <c r="E2083" s="274">
        <v>6</v>
      </c>
      <c r="F2083" s="274">
        <v>2010</v>
      </c>
      <c r="G2083" s="277">
        <v>73</v>
      </c>
      <c r="H2083" s="277">
        <v>18040.73</v>
      </c>
      <c r="I2083" s="277">
        <f>INDEX(HWI!$F$6:$I$131,MATCH(F2083,HWI!$A$6:$A$131,0),MATCH(D2083,HWI!$F$5:$I$5,0))</f>
        <v>2.375217542638357</v>
      </c>
      <c r="J2083" s="277">
        <f t="shared" si="64"/>
        <v>42850.658378002088</v>
      </c>
      <c r="L2083" s="277">
        <f t="shared" si="65"/>
        <v>586.99532024660391</v>
      </c>
    </row>
    <row r="2084" spans="1:12" x14ac:dyDescent="0.25">
      <c r="A2084" s="274" t="s">
        <v>606</v>
      </c>
      <c r="B2084" s="274" t="s">
        <v>588</v>
      </c>
      <c r="C2084" s="274" t="s">
        <v>589</v>
      </c>
      <c r="D2084" s="274" t="s">
        <v>603</v>
      </c>
      <c r="E2084" s="274">
        <v>6</v>
      </c>
      <c r="F2084" s="274">
        <v>2011</v>
      </c>
      <c r="G2084" s="277">
        <v>147</v>
      </c>
      <c r="H2084" s="277">
        <v>102103.47</v>
      </c>
      <c r="I2084" s="277">
        <f>INDEX(HWI!$F$6:$I$131,MATCH(F2084,HWI!$A$6:$A$131,0),MATCH(D2084,HWI!$F$5:$I$5,0))</f>
        <v>2.1499684940138626</v>
      </c>
      <c r="J2084" s="277">
        <f t="shared" si="64"/>
        <v>219519.24362948959</v>
      </c>
      <c r="L2084" s="277">
        <f t="shared" si="65"/>
        <v>1493.3281879557114</v>
      </c>
    </row>
    <row r="2085" spans="1:12" x14ac:dyDescent="0.25">
      <c r="A2085" s="274" t="s">
        <v>606</v>
      </c>
      <c r="B2085" s="274" t="s">
        <v>588</v>
      </c>
      <c r="C2085" s="274" t="s">
        <v>589</v>
      </c>
      <c r="D2085" s="274" t="s">
        <v>603</v>
      </c>
      <c r="E2085" s="274">
        <v>6</v>
      </c>
      <c r="F2085" s="274">
        <v>2012</v>
      </c>
      <c r="G2085" s="277">
        <v>49</v>
      </c>
      <c r="H2085" s="277">
        <v>4382.2700000000004</v>
      </c>
      <c r="I2085" s="277">
        <f>INDEX(HWI!$F$6:$I$131,MATCH(F2085,HWI!$A$6:$A$131,0),MATCH(D2085,HWI!$F$5:$I$5,0))</f>
        <v>1.9918272037361355</v>
      </c>
      <c r="J2085" s="277">
        <f t="shared" si="64"/>
        <v>8728.724600116755</v>
      </c>
      <c r="L2085" s="277">
        <f t="shared" si="65"/>
        <v>178.13723673707662</v>
      </c>
    </row>
    <row r="2086" spans="1:12" x14ac:dyDescent="0.25">
      <c r="A2086" s="274" t="s">
        <v>606</v>
      </c>
      <c r="B2086" s="274" t="s">
        <v>588</v>
      </c>
      <c r="C2086" s="274" t="s">
        <v>589</v>
      </c>
      <c r="D2086" s="274" t="s">
        <v>603</v>
      </c>
      <c r="E2086" s="274">
        <v>6</v>
      </c>
      <c r="F2086" s="274">
        <v>2013</v>
      </c>
      <c r="G2086" s="277">
        <v>13</v>
      </c>
      <c r="H2086" s="277">
        <v>3003.19</v>
      </c>
      <c r="I2086" s="277">
        <f>INDEX(HWI!$F$6:$I$131,MATCH(F2086,HWI!$A$6:$A$131,0),MATCH(D2086,HWI!$F$5:$I$5,0))</f>
        <v>2.0159527326440179</v>
      </c>
      <c r="J2086" s="277">
        <f t="shared" si="64"/>
        <v>6054.2890871491882</v>
      </c>
      <c r="L2086" s="277">
        <f t="shared" si="65"/>
        <v>465.71454516532219</v>
      </c>
    </row>
    <row r="2087" spans="1:12" x14ac:dyDescent="0.25">
      <c r="A2087" s="274" t="s">
        <v>606</v>
      </c>
      <c r="B2087" s="274" t="s">
        <v>588</v>
      </c>
      <c r="C2087" s="274" t="s">
        <v>589</v>
      </c>
      <c r="D2087" s="274" t="s">
        <v>603</v>
      </c>
      <c r="E2087" s="274">
        <v>6</v>
      </c>
      <c r="F2087" s="274">
        <v>2014</v>
      </c>
      <c r="G2087" s="277">
        <v>13</v>
      </c>
      <c r="H2087" s="277">
        <v>2278.83</v>
      </c>
      <c r="I2087" s="277">
        <f>INDEX(HWI!$F$6:$I$131,MATCH(F2087,HWI!$A$6:$A$131,0),MATCH(D2087,HWI!$F$5:$I$5,0))</f>
        <v>2.0041116005873714</v>
      </c>
      <c r="J2087" s="277">
        <f t="shared" si="64"/>
        <v>4567.0296387665194</v>
      </c>
      <c r="L2087" s="277">
        <f t="shared" si="65"/>
        <v>351.30997221280916</v>
      </c>
    </row>
    <row r="2088" spans="1:12" x14ac:dyDescent="0.25">
      <c r="A2088" s="274" t="s">
        <v>606</v>
      </c>
      <c r="B2088" s="274" t="s">
        <v>588</v>
      </c>
      <c r="C2088" s="274" t="s">
        <v>589</v>
      </c>
      <c r="D2088" s="274" t="s">
        <v>603</v>
      </c>
      <c r="E2088" s="274">
        <v>6</v>
      </c>
      <c r="F2088" s="274">
        <v>2020</v>
      </c>
      <c r="G2088" s="277">
        <v>44</v>
      </c>
      <c r="H2088" s="277">
        <v>46460.06</v>
      </c>
      <c r="I2088" s="277">
        <f>INDEX(HWI!$F$6:$I$131,MATCH(F2088,HWI!$A$6:$A$131,0),MATCH(D2088,HWI!$F$5:$I$5,0))</f>
        <v>1.6713201077638991</v>
      </c>
      <c r="J2088" s="277">
        <f t="shared" si="64"/>
        <v>77649.632485917216</v>
      </c>
      <c r="L2088" s="277">
        <f t="shared" si="65"/>
        <v>1764.7643746799367</v>
      </c>
    </row>
    <row r="2089" spans="1:12" x14ac:dyDescent="0.25">
      <c r="A2089" s="274" t="s">
        <v>606</v>
      </c>
      <c r="B2089" s="274" t="s">
        <v>588</v>
      </c>
      <c r="C2089" s="274" t="s">
        <v>589</v>
      </c>
      <c r="D2089" s="274" t="s">
        <v>603</v>
      </c>
      <c r="E2089" s="274">
        <v>6</v>
      </c>
      <c r="F2089" s="274">
        <v>2021</v>
      </c>
      <c r="G2089" s="277">
        <v>64</v>
      </c>
      <c r="H2089" s="277">
        <v>83761.740000000005</v>
      </c>
      <c r="I2089" s="277">
        <f>INDEX(HWI!$F$6:$I$131,MATCH(F2089,HWI!$A$6:$A$131,0),MATCH(D2089,HWI!$F$5:$I$5,0))</f>
        <v>1.439662447257384</v>
      </c>
      <c r="J2089" s="277">
        <f t="shared" si="64"/>
        <v>120588.63159493673</v>
      </c>
      <c r="L2089" s="277">
        <f t="shared" si="65"/>
        <v>1884.1973686708864</v>
      </c>
    </row>
    <row r="2090" spans="1:12" x14ac:dyDescent="0.25">
      <c r="A2090" s="274" t="s">
        <v>606</v>
      </c>
      <c r="B2090" s="274" t="s">
        <v>588</v>
      </c>
      <c r="C2090" s="274" t="s">
        <v>589</v>
      </c>
      <c r="D2090" s="274" t="s">
        <v>603</v>
      </c>
      <c r="E2090" s="274">
        <v>6</v>
      </c>
      <c r="F2090" s="274">
        <v>2022</v>
      </c>
      <c r="G2090" s="277">
        <v>129</v>
      </c>
      <c r="H2090" s="277">
        <v>60428.160000000003</v>
      </c>
      <c r="I2090" s="277">
        <f>INDEX(HWI!$F$6:$I$131,MATCH(F2090,HWI!$A$6:$A$131,0),MATCH(D2090,HWI!$F$5:$I$5,0))</f>
        <v>1.2295495495495496</v>
      </c>
      <c r="J2090" s="277">
        <f t="shared" si="64"/>
        <v>74299.41690810812</v>
      </c>
      <c r="L2090" s="277">
        <f t="shared" si="65"/>
        <v>575.96447215587693</v>
      </c>
    </row>
    <row r="2091" spans="1:12" x14ac:dyDescent="0.25">
      <c r="A2091" s="274" t="s">
        <v>606</v>
      </c>
      <c r="B2091" s="274" t="s">
        <v>588</v>
      </c>
      <c r="C2091" s="274" t="s">
        <v>589</v>
      </c>
      <c r="D2091" s="274" t="s">
        <v>603</v>
      </c>
      <c r="E2091" s="274">
        <v>6</v>
      </c>
      <c r="F2091" s="274">
        <v>2023</v>
      </c>
      <c r="G2091" s="277">
        <v>20</v>
      </c>
      <c r="H2091" s="277">
        <v>8751.43</v>
      </c>
      <c r="I2091" s="277">
        <f>INDEX(HWI!$F$6:$I$131,MATCH(F2091,HWI!$A$6:$A$131,0),MATCH(D2091,HWI!$F$5:$I$5,0))</f>
        <v>1.045503294009499</v>
      </c>
      <c r="J2091" s="277">
        <f t="shared" si="64"/>
        <v>9149.6488922935496</v>
      </c>
      <c r="L2091" s="277">
        <f t="shared" si="65"/>
        <v>457.48244461467749</v>
      </c>
    </row>
    <row r="2092" spans="1:12" x14ac:dyDescent="0.25">
      <c r="A2092" s="274" t="s">
        <v>606</v>
      </c>
      <c r="B2092" s="274" t="s">
        <v>588</v>
      </c>
      <c r="C2092" s="274" t="s">
        <v>589</v>
      </c>
      <c r="D2092" s="274" t="s">
        <v>603</v>
      </c>
      <c r="E2092" s="274">
        <v>7</v>
      </c>
      <c r="F2092" s="274">
        <v>1900</v>
      </c>
      <c r="G2092" s="277">
        <v>2484</v>
      </c>
      <c r="H2092" s="277">
        <v>5416.79</v>
      </c>
      <c r="I2092" s="277">
        <f>INDEX(HWI!$F$6:$I$131,MATCH(F2092,HWI!$A$6:$A$131,0),MATCH(D2092,HWI!$F$5:$I$5,0))</f>
        <v>243.71428571428572</v>
      </c>
      <c r="J2092" s="277">
        <f t="shared" si="64"/>
        <v>1320149.1057142857</v>
      </c>
      <c r="L2092" s="277">
        <f t="shared" si="65"/>
        <v>531.4609926386014</v>
      </c>
    </row>
    <row r="2093" spans="1:12" x14ac:dyDescent="0.25">
      <c r="A2093" s="274" t="s">
        <v>606</v>
      </c>
      <c r="B2093" s="274" t="s">
        <v>588</v>
      </c>
      <c r="C2093" s="274" t="s">
        <v>589</v>
      </c>
      <c r="D2093" s="274" t="s">
        <v>603</v>
      </c>
      <c r="E2093" s="274">
        <v>7</v>
      </c>
      <c r="F2093" s="274">
        <v>1901</v>
      </c>
      <c r="G2093" s="277">
        <v>1070</v>
      </c>
      <c r="H2093" s="277">
        <v>924.81000000000006</v>
      </c>
      <c r="I2093" s="277">
        <f>INDEX(HWI!$F$6:$I$131,MATCH(F2093,HWI!$A$6:$A$131,0),MATCH(D2093,HWI!$F$5:$I$5,0))</f>
        <v>243.71428571428572</v>
      </c>
      <c r="J2093" s="277">
        <f t="shared" si="64"/>
        <v>225389.40857142859</v>
      </c>
      <c r="L2093" s="277">
        <f t="shared" si="65"/>
        <v>210.64430707610148</v>
      </c>
    </row>
    <row r="2094" spans="1:12" x14ac:dyDescent="0.25">
      <c r="A2094" s="274" t="s">
        <v>606</v>
      </c>
      <c r="B2094" s="274" t="s">
        <v>588</v>
      </c>
      <c r="C2094" s="274" t="s">
        <v>589</v>
      </c>
      <c r="D2094" s="274" t="s">
        <v>603</v>
      </c>
      <c r="E2094" s="274">
        <v>7</v>
      </c>
      <c r="F2094" s="274">
        <v>1903</v>
      </c>
      <c r="G2094" s="277">
        <v>1798</v>
      </c>
      <c r="H2094" s="277">
        <v>1232.67</v>
      </c>
      <c r="I2094" s="277">
        <f>INDEX(HWI!$F$6:$I$131,MATCH(F2094,HWI!$A$6:$A$131,0),MATCH(D2094,HWI!$F$5:$I$5,0))</f>
        <v>243.71428571428572</v>
      </c>
      <c r="J2094" s="277">
        <f t="shared" si="64"/>
        <v>300419.28857142862</v>
      </c>
      <c r="L2094" s="277">
        <f t="shared" si="65"/>
        <v>167.08525504528845</v>
      </c>
    </row>
    <row r="2095" spans="1:12" x14ac:dyDescent="0.25">
      <c r="A2095" s="274" t="s">
        <v>606</v>
      </c>
      <c r="B2095" s="274" t="s">
        <v>588</v>
      </c>
      <c r="C2095" s="274" t="s">
        <v>589</v>
      </c>
      <c r="D2095" s="274" t="s">
        <v>603</v>
      </c>
      <c r="E2095" s="274">
        <v>7</v>
      </c>
      <c r="F2095" s="274">
        <v>1904</v>
      </c>
      <c r="G2095" s="277">
        <v>948</v>
      </c>
      <c r="H2095" s="277">
        <v>357.96</v>
      </c>
      <c r="I2095" s="277">
        <f>INDEX(HWI!$F$6:$I$131,MATCH(F2095,HWI!$A$6:$A$131,0),MATCH(D2095,HWI!$F$5:$I$5,0))</f>
        <v>243.71428571428572</v>
      </c>
      <c r="J2095" s="277">
        <f t="shared" si="64"/>
        <v>87239.965714285718</v>
      </c>
      <c r="L2095" s="277">
        <f t="shared" si="65"/>
        <v>92.025280289330922</v>
      </c>
    </row>
    <row r="2096" spans="1:12" x14ac:dyDescent="0.25">
      <c r="A2096" s="274" t="s">
        <v>606</v>
      </c>
      <c r="B2096" s="274" t="s">
        <v>588</v>
      </c>
      <c r="C2096" s="274" t="s">
        <v>589</v>
      </c>
      <c r="D2096" s="274" t="s">
        <v>603</v>
      </c>
      <c r="E2096" s="274">
        <v>7</v>
      </c>
      <c r="F2096" s="274">
        <v>1905</v>
      </c>
      <c r="G2096" s="277">
        <v>123</v>
      </c>
      <c r="H2096" s="277">
        <v>73.820000000000007</v>
      </c>
      <c r="I2096" s="277">
        <f>INDEX(HWI!$F$6:$I$131,MATCH(F2096,HWI!$A$6:$A$131,0),MATCH(D2096,HWI!$F$5:$I$5,0))</f>
        <v>243.71428571428572</v>
      </c>
      <c r="J2096" s="277">
        <f t="shared" si="64"/>
        <v>17990.988571428574</v>
      </c>
      <c r="L2096" s="277">
        <f t="shared" si="65"/>
        <v>146.26819976771199</v>
      </c>
    </row>
    <row r="2097" spans="1:12" x14ac:dyDescent="0.25">
      <c r="A2097" s="274" t="s">
        <v>606</v>
      </c>
      <c r="B2097" s="274" t="s">
        <v>588</v>
      </c>
      <c r="C2097" s="274" t="s">
        <v>589</v>
      </c>
      <c r="D2097" s="274" t="s">
        <v>603</v>
      </c>
      <c r="E2097" s="274">
        <v>7</v>
      </c>
      <c r="F2097" s="274">
        <v>1906</v>
      </c>
      <c r="G2097" s="277">
        <v>1350</v>
      </c>
      <c r="H2097" s="277">
        <v>693.26</v>
      </c>
      <c r="I2097" s="277">
        <f>INDEX(HWI!$F$6:$I$131,MATCH(F2097,HWI!$A$6:$A$131,0),MATCH(D2097,HWI!$F$5:$I$5,0))</f>
        <v>243.71428571428572</v>
      </c>
      <c r="J2097" s="277">
        <f t="shared" si="64"/>
        <v>168957.36571428573</v>
      </c>
      <c r="L2097" s="277">
        <f t="shared" si="65"/>
        <v>125.15360423280424</v>
      </c>
    </row>
    <row r="2098" spans="1:12" x14ac:dyDescent="0.25">
      <c r="A2098" s="274" t="s">
        <v>606</v>
      </c>
      <c r="B2098" s="274" t="s">
        <v>588</v>
      </c>
      <c r="C2098" s="274" t="s">
        <v>589</v>
      </c>
      <c r="D2098" s="274" t="s">
        <v>603</v>
      </c>
      <c r="E2098" s="274">
        <v>7</v>
      </c>
      <c r="F2098" s="274">
        <v>1907</v>
      </c>
      <c r="G2098" s="277">
        <v>478</v>
      </c>
      <c r="H2098" s="277">
        <v>337.12</v>
      </c>
      <c r="I2098" s="277">
        <f>INDEX(HWI!$F$6:$I$131,MATCH(F2098,HWI!$A$6:$A$131,0),MATCH(D2098,HWI!$F$5:$I$5,0))</f>
        <v>243.71428571428572</v>
      </c>
      <c r="J2098" s="277">
        <f t="shared" si="64"/>
        <v>82160.960000000006</v>
      </c>
      <c r="L2098" s="277">
        <f t="shared" si="65"/>
        <v>171.88485355648538</v>
      </c>
    </row>
    <row r="2099" spans="1:12" x14ac:dyDescent="0.25">
      <c r="A2099" s="274" t="s">
        <v>606</v>
      </c>
      <c r="B2099" s="274" t="s">
        <v>588</v>
      </c>
      <c r="C2099" s="274" t="s">
        <v>589</v>
      </c>
      <c r="D2099" s="274" t="s">
        <v>603</v>
      </c>
      <c r="E2099" s="274">
        <v>7</v>
      </c>
      <c r="F2099" s="274">
        <v>1908</v>
      </c>
      <c r="G2099" s="277">
        <v>371</v>
      </c>
      <c r="H2099" s="277">
        <v>211</v>
      </c>
      <c r="I2099" s="277">
        <f>INDEX(HWI!$F$6:$I$131,MATCH(F2099,HWI!$A$6:$A$131,0),MATCH(D2099,HWI!$F$5:$I$5,0))</f>
        <v>243.71428571428572</v>
      </c>
      <c r="J2099" s="277">
        <f t="shared" si="64"/>
        <v>51423.71428571429</v>
      </c>
      <c r="L2099" s="277">
        <f t="shared" si="65"/>
        <v>138.60839430111668</v>
      </c>
    </row>
    <row r="2100" spans="1:12" x14ac:dyDescent="0.25">
      <c r="A2100" s="274" t="s">
        <v>606</v>
      </c>
      <c r="B2100" s="274" t="s">
        <v>588</v>
      </c>
      <c r="C2100" s="274" t="s">
        <v>589</v>
      </c>
      <c r="D2100" s="274" t="s">
        <v>603</v>
      </c>
      <c r="E2100" s="274">
        <v>7</v>
      </c>
      <c r="F2100" s="274">
        <v>1909</v>
      </c>
      <c r="G2100" s="277">
        <v>878</v>
      </c>
      <c r="H2100" s="277">
        <v>434.1</v>
      </c>
      <c r="I2100" s="277">
        <f>INDEX(HWI!$F$6:$I$131,MATCH(F2100,HWI!$A$6:$A$131,0),MATCH(D2100,HWI!$F$5:$I$5,0))</f>
        <v>243.71428571428572</v>
      </c>
      <c r="J2100" s="277">
        <f t="shared" si="64"/>
        <v>105796.37142857144</v>
      </c>
      <c r="L2100" s="277">
        <f t="shared" si="65"/>
        <v>120.49700618288318</v>
      </c>
    </row>
    <row r="2101" spans="1:12" x14ac:dyDescent="0.25">
      <c r="A2101" s="274" t="s">
        <v>606</v>
      </c>
      <c r="B2101" s="274" t="s">
        <v>588</v>
      </c>
      <c r="C2101" s="274" t="s">
        <v>589</v>
      </c>
      <c r="D2101" s="274" t="s">
        <v>603</v>
      </c>
      <c r="E2101" s="274">
        <v>7</v>
      </c>
      <c r="F2101" s="274">
        <v>1911</v>
      </c>
      <c r="G2101" s="277">
        <v>233</v>
      </c>
      <c r="H2101" s="277">
        <v>296.74</v>
      </c>
      <c r="I2101" s="277">
        <f>INDEX(HWI!$F$6:$I$131,MATCH(F2101,HWI!$A$6:$A$131,0),MATCH(D2101,HWI!$F$5:$I$5,0))</f>
        <v>243.71428571428572</v>
      </c>
      <c r="J2101" s="277">
        <f t="shared" si="64"/>
        <v>72319.777142857143</v>
      </c>
      <c r="L2101" s="277">
        <f t="shared" si="65"/>
        <v>310.38530962599634</v>
      </c>
    </row>
    <row r="2102" spans="1:12" x14ac:dyDescent="0.25">
      <c r="A2102" s="274" t="s">
        <v>606</v>
      </c>
      <c r="B2102" s="274" t="s">
        <v>588</v>
      </c>
      <c r="C2102" s="274" t="s">
        <v>589</v>
      </c>
      <c r="D2102" s="274" t="s">
        <v>603</v>
      </c>
      <c r="E2102" s="274">
        <v>7</v>
      </c>
      <c r="F2102" s="274">
        <v>1915</v>
      </c>
      <c r="G2102" s="277">
        <v>910</v>
      </c>
      <c r="H2102" s="277">
        <v>693.13</v>
      </c>
      <c r="I2102" s="277">
        <f>INDEX(HWI!$F$6:$I$131,MATCH(F2102,HWI!$A$6:$A$131,0),MATCH(D2102,HWI!$F$5:$I$5,0))</f>
        <v>243.71428571428572</v>
      </c>
      <c r="J2102" s="277">
        <f t="shared" si="64"/>
        <v>168925.68285714285</v>
      </c>
      <c r="L2102" s="277">
        <f t="shared" si="65"/>
        <v>185.6326185243328</v>
      </c>
    </row>
    <row r="2103" spans="1:12" x14ac:dyDescent="0.25">
      <c r="A2103" s="274" t="s">
        <v>606</v>
      </c>
      <c r="B2103" s="274" t="s">
        <v>588</v>
      </c>
      <c r="C2103" s="274" t="s">
        <v>589</v>
      </c>
      <c r="D2103" s="274" t="s">
        <v>603</v>
      </c>
      <c r="E2103" s="274">
        <v>7</v>
      </c>
      <c r="F2103" s="274">
        <v>1930</v>
      </c>
      <c r="G2103" s="277">
        <v>1201</v>
      </c>
      <c r="H2103" s="277">
        <v>1404.5</v>
      </c>
      <c r="I2103" s="277">
        <f>INDEX(HWI!$F$6:$I$131,MATCH(F2103,HWI!$A$6:$A$131,0),MATCH(D2103,HWI!$F$5:$I$5,0))</f>
        <v>106.625</v>
      </c>
      <c r="J2103" s="277">
        <f t="shared" si="64"/>
        <v>149754.8125</v>
      </c>
      <c r="L2103" s="277">
        <f t="shared" si="65"/>
        <v>124.69176727726894</v>
      </c>
    </row>
    <row r="2104" spans="1:12" x14ac:dyDescent="0.25">
      <c r="A2104" s="274" t="s">
        <v>606</v>
      </c>
      <c r="B2104" s="274" t="s">
        <v>588</v>
      </c>
      <c r="C2104" s="274" t="s">
        <v>589</v>
      </c>
      <c r="D2104" s="274" t="s">
        <v>603</v>
      </c>
      <c r="E2104" s="274">
        <v>7</v>
      </c>
      <c r="F2104" s="274">
        <v>1931</v>
      </c>
      <c r="G2104" s="277">
        <v>2194</v>
      </c>
      <c r="H2104" s="277">
        <v>3718.83</v>
      </c>
      <c r="I2104" s="277">
        <f>INDEX(HWI!$F$6:$I$131,MATCH(F2104,HWI!$A$6:$A$131,0),MATCH(D2104,HWI!$F$5:$I$5,0))</f>
        <v>106.625</v>
      </c>
      <c r="J2104" s="277">
        <f t="shared" si="64"/>
        <v>396520.24874999997</v>
      </c>
      <c r="L2104" s="277">
        <f t="shared" si="65"/>
        <v>180.72937499999998</v>
      </c>
    </row>
    <row r="2105" spans="1:12" x14ac:dyDescent="0.25">
      <c r="A2105" s="274" t="s">
        <v>606</v>
      </c>
      <c r="B2105" s="274" t="s">
        <v>588</v>
      </c>
      <c r="C2105" s="274" t="s">
        <v>589</v>
      </c>
      <c r="D2105" s="274" t="s">
        <v>603</v>
      </c>
      <c r="E2105" s="274">
        <v>7</v>
      </c>
      <c r="F2105" s="274">
        <v>1933</v>
      </c>
      <c r="G2105" s="277">
        <v>176</v>
      </c>
      <c r="H2105" s="277">
        <v>354.53000000000003</v>
      </c>
      <c r="I2105" s="277">
        <f>INDEX(HWI!$F$6:$I$131,MATCH(F2105,HWI!$A$6:$A$131,0),MATCH(D2105,HWI!$F$5:$I$5,0))</f>
        <v>121.85714285714286</v>
      </c>
      <c r="J2105" s="277">
        <f t="shared" si="64"/>
        <v>43202.012857142865</v>
      </c>
      <c r="L2105" s="277">
        <f t="shared" si="65"/>
        <v>245.4659821428572</v>
      </c>
    </row>
    <row r="2106" spans="1:12" x14ac:dyDescent="0.25">
      <c r="A2106" s="274" t="s">
        <v>606</v>
      </c>
      <c r="B2106" s="274" t="s">
        <v>588</v>
      </c>
      <c r="C2106" s="274" t="s">
        <v>589</v>
      </c>
      <c r="D2106" s="274" t="s">
        <v>603</v>
      </c>
      <c r="E2106" s="274">
        <v>7</v>
      </c>
      <c r="F2106" s="274">
        <v>1935</v>
      </c>
      <c r="G2106" s="277">
        <v>41</v>
      </c>
      <c r="H2106" s="277">
        <v>46.01</v>
      </c>
      <c r="I2106" s="277">
        <f>INDEX(HWI!$F$6:$I$131,MATCH(F2106,HWI!$A$6:$A$131,0),MATCH(D2106,HWI!$F$5:$I$5,0))</f>
        <v>113.73333333333333</v>
      </c>
      <c r="J2106" s="277">
        <f t="shared" si="64"/>
        <v>5232.8706666666667</v>
      </c>
      <c r="L2106" s="277">
        <f t="shared" si="65"/>
        <v>127.6309918699187</v>
      </c>
    </row>
    <row r="2107" spans="1:12" x14ac:dyDescent="0.25">
      <c r="A2107" s="274" t="s">
        <v>606</v>
      </c>
      <c r="B2107" s="274" t="s">
        <v>588</v>
      </c>
      <c r="C2107" s="274" t="s">
        <v>589</v>
      </c>
      <c r="D2107" s="274" t="s">
        <v>603</v>
      </c>
      <c r="E2107" s="274">
        <v>7</v>
      </c>
      <c r="F2107" s="274">
        <v>1937</v>
      </c>
      <c r="G2107" s="277">
        <v>14</v>
      </c>
      <c r="H2107" s="277">
        <v>15.98</v>
      </c>
      <c r="I2107" s="277">
        <f>INDEX(HWI!$F$6:$I$131,MATCH(F2107,HWI!$A$6:$A$131,0),MATCH(D2107,HWI!$F$5:$I$5,0))</f>
        <v>106.625</v>
      </c>
      <c r="J2107" s="277">
        <f t="shared" si="64"/>
        <v>1703.8675000000001</v>
      </c>
      <c r="L2107" s="277">
        <f t="shared" si="65"/>
        <v>121.70482142857144</v>
      </c>
    </row>
    <row r="2108" spans="1:12" x14ac:dyDescent="0.25">
      <c r="A2108" s="274" t="s">
        <v>606</v>
      </c>
      <c r="B2108" s="274" t="s">
        <v>588</v>
      </c>
      <c r="C2108" s="274" t="s">
        <v>589</v>
      </c>
      <c r="D2108" s="274" t="s">
        <v>603</v>
      </c>
      <c r="E2108" s="274">
        <v>7</v>
      </c>
      <c r="F2108" s="274">
        <v>1938</v>
      </c>
      <c r="G2108" s="277">
        <v>438</v>
      </c>
      <c r="H2108" s="277">
        <v>438.03000000000003</v>
      </c>
      <c r="I2108" s="277">
        <f>INDEX(HWI!$F$6:$I$131,MATCH(F2108,HWI!$A$6:$A$131,0),MATCH(D2108,HWI!$F$5:$I$5,0))</f>
        <v>106.625</v>
      </c>
      <c r="J2108" s="277">
        <f t="shared" si="64"/>
        <v>46704.948750000003</v>
      </c>
      <c r="L2108" s="277">
        <f t="shared" si="65"/>
        <v>106.63230308219178</v>
      </c>
    </row>
    <row r="2109" spans="1:12" x14ac:dyDescent="0.25">
      <c r="A2109" s="274" t="s">
        <v>606</v>
      </c>
      <c r="B2109" s="274" t="s">
        <v>588</v>
      </c>
      <c r="C2109" s="274" t="s">
        <v>589</v>
      </c>
      <c r="D2109" s="274" t="s">
        <v>603</v>
      </c>
      <c r="E2109" s="274">
        <v>7</v>
      </c>
      <c r="F2109" s="274">
        <v>1939</v>
      </c>
      <c r="G2109" s="277">
        <v>4848</v>
      </c>
      <c r="H2109" s="277">
        <v>7646.26</v>
      </c>
      <c r="I2109" s="277">
        <f>INDEX(HWI!$F$6:$I$131,MATCH(F2109,HWI!$A$6:$A$131,0),MATCH(D2109,HWI!$F$5:$I$5,0))</f>
        <v>106.625</v>
      </c>
      <c r="J2109" s="277">
        <f t="shared" si="64"/>
        <v>815282.47250000003</v>
      </c>
      <c r="L2109" s="277">
        <f t="shared" si="65"/>
        <v>168.16882683580857</v>
      </c>
    </row>
    <row r="2110" spans="1:12" x14ac:dyDescent="0.25">
      <c r="A2110" s="274" t="s">
        <v>606</v>
      </c>
      <c r="B2110" s="274" t="s">
        <v>588</v>
      </c>
      <c r="C2110" s="274" t="s">
        <v>589</v>
      </c>
      <c r="D2110" s="274" t="s">
        <v>603</v>
      </c>
      <c r="E2110" s="274">
        <v>7</v>
      </c>
      <c r="F2110" s="274">
        <v>1940</v>
      </c>
      <c r="G2110" s="277">
        <v>3244</v>
      </c>
      <c r="H2110" s="277">
        <v>10918.48</v>
      </c>
      <c r="I2110" s="277">
        <f>INDEX(HWI!$F$6:$I$131,MATCH(F2110,HWI!$A$6:$A$131,0),MATCH(D2110,HWI!$F$5:$I$5,0))</f>
        <v>100.35294117647059</v>
      </c>
      <c r="J2110" s="277">
        <f t="shared" si="64"/>
        <v>1095701.5811764705</v>
      </c>
      <c r="L2110" s="277">
        <f t="shared" si="65"/>
        <v>337.7625096105026</v>
      </c>
    </row>
    <row r="2111" spans="1:12" x14ac:dyDescent="0.25">
      <c r="A2111" s="274" t="s">
        <v>606</v>
      </c>
      <c r="B2111" s="274" t="s">
        <v>588</v>
      </c>
      <c r="C2111" s="274" t="s">
        <v>589</v>
      </c>
      <c r="D2111" s="274" t="s">
        <v>603</v>
      </c>
      <c r="E2111" s="274">
        <v>7</v>
      </c>
      <c r="F2111" s="274">
        <v>1941</v>
      </c>
      <c r="G2111" s="277">
        <v>1570</v>
      </c>
      <c r="H2111" s="277">
        <v>1541.7</v>
      </c>
      <c r="I2111" s="277">
        <f>INDEX(HWI!$F$6:$I$131,MATCH(F2111,HWI!$A$6:$A$131,0),MATCH(D2111,HWI!$F$5:$I$5,0))</f>
        <v>100.35294117647059</v>
      </c>
      <c r="J2111" s="277">
        <f t="shared" si="64"/>
        <v>154714.12941176473</v>
      </c>
      <c r="L2111" s="277">
        <f t="shared" si="65"/>
        <v>98.544031472461612</v>
      </c>
    </row>
    <row r="2112" spans="1:12" x14ac:dyDescent="0.25">
      <c r="A2112" s="274" t="s">
        <v>606</v>
      </c>
      <c r="B2112" s="274" t="s">
        <v>588</v>
      </c>
      <c r="C2112" s="274" t="s">
        <v>589</v>
      </c>
      <c r="D2112" s="274" t="s">
        <v>603</v>
      </c>
      <c r="E2112" s="274">
        <v>7</v>
      </c>
      <c r="F2112" s="274">
        <v>1944</v>
      </c>
      <c r="G2112" s="277">
        <v>44</v>
      </c>
      <c r="H2112" s="277">
        <v>213.69</v>
      </c>
      <c r="I2112" s="277">
        <f>INDEX(HWI!$F$6:$I$131,MATCH(F2112,HWI!$A$6:$A$131,0),MATCH(D2112,HWI!$F$5:$I$5,0))</f>
        <v>89.78947368421052</v>
      </c>
      <c r="J2112" s="277">
        <f t="shared" si="64"/>
        <v>19187.112631578944</v>
      </c>
      <c r="L2112" s="277">
        <f t="shared" si="65"/>
        <v>436.07074162679419</v>
      </c>
    </row>
    <row r="2113" spans="1:12" x14ac:dyDescent="0.25">
      <c r="A2113" s="274" t="s">
        <v>606</v>
      </c>
      <c r="B2113" s="274" t="s">
        <v>588</v>
      </c>
      <c r="C2113" s="274" t="s">
        <v>589</v>
      </c>
      <c r="D2113" s="274" t="s">
        <v>603</v>
      </c>
      <c r="E2113" s="274">
        <v>7</v>
      </c>
      <c r="F2113" s="274">
        <v>1946</v>
      </c>
      <c r="G2113" s="277">
        <v>1513</v>
      </c>
      <c r="H2113" s="277">
        <v>2695.06</v>
      </c>
      <c r="I2113" s="277">
        <f>INDEX(HWI!$F$6:$I$131,MATCH(F2113,HWI!$A$6:$A$131,0),MATCH(D2113,HWI!$F$5:$I$5,0))</f>
        <v>81.238095238095241</v>
      </c>
      <c r="J2113" s="277">
        <f t="shared" si="64"/>
        <v>218941.54095238095</v>
      </c>
      <c r="L2113" s="277">
        <f t="shared" si="65"/>
        <v>144.70690082774684</v>
      </c>
    </row>
    <row r="2114" spans="1:12" x14ac:dyDescent="0.25">
      <c r="A2114" s="274" t="s">
        <v>606</v>
      </c>
      <c r="B2114" s="274" t="s">
        <v>588</v>
      </c>
      <c r="C2114" s="274" t="s">
        <v>589</v>
      </c>
      <c r="D2114" s="274" t="s">
        <v>603</v>
      </c>
      <c r="E2114" s="274">
        <v>7</v>
      </c>
      <c r="F2114" s="274">
        <v>1947</v>
      </c>
      <c r="G2114" s="277">
        <v>3113</v>
      </c>
      <c r="H2114" s="277">
        <v>9718.24</v>
      </c>
      <c r="I2114" s="277">
        <f>INDEX(HWI!$F$6:$I$131,MATCH(F2114,HWI!$A$6:$A$131,0),MATCH(D2114,HWI!$F$5:$I$5,0))</f>
        <v>71.083333333333329</v>
      </c>
      <c r="J2114" s="277">
        <f t="shared" ref="J2114:J2177" si="66">I2114*H2114</f>
        <v>690804.89333333331</v>
      </c>
      <c r="L2114" s="277">
        <f t="shared" ref="L2114:L2177" si="67">J2114/G2114</f>
        <v>221.90969911125387</v>
      </c>
    </row>
    <row r="2115" spans="1:12" x14ac:dyDescent="0.25">
      <c r="A2115" s="274" t="s">
        <v>606</v>
      </c>
      <c r="B2115" s="274" t="s">
        <v>588</v>
      </c>
      <c r="C2115" s="274" t="s">
        <v>589</v>
      </c>
      <c r="D2115" s="274" t="s">
        <v>603</v>
      </c>
      <c r="E2115" s="274">
        <v>7</v>
      </c>
      <c r="F2115" s="274">
        <v>1948</v>
      </c>
      <c r="G2115" s="277">
        <v>8849</v>
      </c>
      <c r="H2115" s="277">
        <v>21624.55</v>
      </c>
      <c r="I2115" s="277">
        <f>INDEX(HWI!$F$6:$I$131,MATCH(F2115,HWI!$A$6:$A$131,0),MATCH(D2115,HWI!$F$5:$I$5,0))</f>
        <v>60.928571428571431</v>
      </c>
      <c r="J2115" s="277">
        <f t="shared" si="66"/>
        <v>1317552.9392857142</v>
      </c>
      <c r="L2115" s="277">
        <f t="shared" si="67"/>
        <v>148.89286238961625</v>
      </c>
    </row>
    <row r="2116" spans="1:12" x14ac:dyDescent="0.25">
      <c r="A2116" s="274" t="s">
        <v>606</v>
      </c>
      <c r="B2116" s="274" t="s">
        <v>588</v>
      </c>
      <c r="C2116" s="274" t="s">
        <v>589</v>
      </c>
      <c r="D2116" s="274" t="s">
        <v>603</v>
      </c>
      <c r="E2116" s="274">
        <v>7</v>
      </c>
      <c r="F2116" s="274">
        <v>1949</v>
      </c>
      <c r="G2116" s="277">
        <v>4994</v>
      </c>
      <c r="H2116" s="277">
        <v>15118.26</v>
      </c>
      <c r="I2116" s="277">
        <f>INDEX(HWI!$F$6:$I$131,MATCH(F2116,HWI!$A$6:$A$131,0),MATCH(D2116,HWI!$F$5:$I$5,0))</f>
        <v>56.866666666666667</v>
      </c>
      <c r="J2116" s="277">
        <f t="shared" si="66"/>
        <v>859725.05200000003</v>
      </c>
      <c r="L2116" s="277">
        <f t="shared" si="67"/>
        <v>172.15159231077294</v>
      </c>
    </row>
    <row r="2117" spans="1:12" x14ac:dyDescent="0.25">
      <c r="A2117" s="274" t="s">
        <v>606</v>
      </c>
      <c r="B2117" s="274" t="s">
        <v>588</v>
      </c>
      <c r="C2117" s="274" t="s">
        <v>589</v>
      </c>
      <c r="D2117" s="274" t="s">
        <v>603</v>
      </c>
      <c r="E2117" s="274">
        <v>7</v>
      </c>
      <c r="F2117" s="274">
        <v>1950</v>
      </c>
      <c r="G2117" s="277">
        <v>10437</v>
      </c>
      <c r="H2117" s="277">
        <v>36507.96</v>
      </c>
      <c r="I2117" s="277">
        <f>INDEX(HWI!$F$6:$I$131,MATCH(F2117,HWI!$A$6:$A$131,0),MATCH(D2117,HWI!$F$5:$I$5,0))</f>
        <v>53.3125</v>
      </c>
      <c r="J2117" s="277">
        <f t="shared" si="66"/>
        <v>1946330.6174999999</v>
      </c>
      <c r="L2117" s="277">
        <f t="shared" si="67"/>
        <v>186.48372305260131</v>
      </c>
    </row>
    <row r="2118" spans="1:12" x14ac:dyDescent="0.25">
      <c r="A2118" s="274" t="s">
        <v>606</v>
      </c>
      <c r="B2118" s="274" t="s">
        <v>588</v>
      </c>
      <c r="C2118" s="274" t="s">
        <v>589</v>
      </c>
      <c r="D2118" s="274" t="s">
        <v>603</v>
      </c>
      <c r="E2118" s="274">
        <v>7</v>
      </c>
      <c r="F2118" s="274">
        <v>1951</v>
      </c>
      <c r="G2118" s="277">
        <v>4869</v>
      </c>
      <c r="H2118" s="277">
        <v>29001.68</v>
      </c>
      <c r="I2118" s="277">
        <f>INDEX(HWI!$F$6:$I$131,MATCH(F2118,HWI!$A$6:$A$131,0),MATCH(D2118,HWI!$F$5:$I$5,0))</f>
        <v>51.696969696969695</v>
      </c>
      <c r="J2118" s="277">
        <f t="shared" si="66"/>
        <v>1499298.9721212122</v>
      </c>
      <c r="L2118" s="277">
        <f t="shared" si="67"/>
        <v>307.92749478767962</v>
      </c>
    </row>
    <row r="2119" spans="1:12" x14ac:dyDescent="0.25">
      <c r="A2119" s="274" t="s">
        <v>606</v>
      </c>
      <c r="B2119" s="274" t="s">
        <v>588</v>
      </c>
      <c r="C2119" s="274" t="s">
        <v>589</v>
      </c>
      <c r="D2119" s="274" t="s">
        <v>603</v>
      </c>
      <c r="E2119" s="274">
        <v>7</v>
      </c>
      <c r="F2119" s="274">
        <v>1952</v>
      </c>
      <c r="G2119" s="277">
        <v>2730</v>
      </c>
      <c r="H2119" s="277">
        <v>8063.59</v>
      </c>
      <c r="I2119" s="277">
        <f>INDEX(HWI!$F$6:$I$131,MATCH(F2119,HWI!$A$6:$A$131,0),MATCH(D2119,HWI!$F$5:$I$5,0))</f>
        <v>50.176470588235297</v>
      </c>
      <c r="J2119" s="277">
        <f t="shared" si="66"/>
        <v>404602.48647058825</v>
      </c>
      <c r="L2119" s="277">
        <f t="shared" si="67"/>
        <v>148.20603900021547</v>
      </c>
    </row>
    <row r="2120" spans="1:12" x14ac:dyDescent="0.25">
      <c r="A2120" s="274" t="s">
        <v>606</v>
      </c>
      <c r="B2120" s="274" t="s">
        <v>588</v>
      </c>
      <c r="C2120" s="274" t="s">
        <v>589</v>
      </c>
      <c r="D2120" s="274" t="s">
        <v>603</v>
      </c>
      <c r="E2120" s="274">
        <v>7</v>
      </c>
      <c r="F2120" s="274">
        <v>1953</v>
      </c>
      <c r="G2120" s="277">
        <v>2411</v>
      </c>
      <c r="H2120" s="277">
        <v>9864.5</v>
      </c>
      <c r="I2120" s="277">
        <f>INDEX(HWI!$F$6:$I$131,MATCH(F2120,HWI!$A$6:$A$131,0),MATCH(D2120,HWI!$F$5:$I$5,0))</f>
        <v>46.108108108108105</v>
      </c>
      <c r="J2120" s="277">
        <f t="shared" si="66"/>
        <v>454833.43243243243</v>
      </c>
      <c r="L2120" s="277">
        <f t="shared" si="67"/>
        <v>188.6492876119587</v>
      </c>
    </row>
    <row r="2121" spans="1:12" x14ac:dyDescent="0.25">
      <c r="A2121" s="274" t="s">
        <v>606</v>
      </c>
      <c r="B2121" s="274" t="s">
        <v>588</v>
      </c>
      <c r="C2121" s="274" t="s">
        <v>589</v>
      </c>
      <c r="D2121" s="274" t="s">
        <v>603</v>
      </c>
      <c r="E2121" s="274">
        <v>7</v>
      </c>
      <c r="F2121" s="274">
        <v>1955</v>
      </c>
      <c r="G2121" s="277">
        <v>2159</v>
      </c>
      <c r="H2121" s="277">
        <v>7916.01</v>
      </c>
      <c r="I2121" s="277">
        <f>INDEX(HWI!$F$6:$I$131,MATCH(F2121,HWI!$A$6:$A$131,0),MATCH(D2121,HWI!$F$5:$I$5,0))</f>
        <v>41.609756097560975</v>
      </c>
      <c r="J2121" s="277">
        <f t="shared" si="66"/>
        <v>329383.24536585365</v>
      </c>
      <c r="L2121" s="277">
        <f t="shared" si="67"/>
        <v>152.56287418520319</v>
      </c>
    </row>
    <row r="2122" spans="1:12" x14ac:dyDescent="0.25">
      <c r="A2122" s="274" t="s">
        <v>606</v>
      </c>
      <c r="B2122" s="274" t="s">
        <v>588</v>
      </c>
      <c r="C2122" s="274" t="s">
        <v>589</v>
      </c>
      <c r="D2122" s="274" t="s">
        <v>603</v>
      </c>
      <c r="E2122" s="274">
        <v>7</v>
      </c>
      <c r="F2122" s="274">
        <v>1956</v>
      </c>
      <c r="G2122" s="277">
        <v>2322</v>
      </c>
      <c r="H2122" s="277">
        <v>12800.16</v>
      </c>
      <c r="I2122" s="277">
        <f>INDEX(HWI!$F$6:$I$131,MATCH(F2122,HWI!$A$6:$A$131,0),MATCH(D2122,HWI!$F$5:$I$5,0))</f>
        <v>39.674418604651166</v>
      </c>
      <c r="J2122" s="277">
        <f t="shared" si="66"/>
        <v>507838.90604651166</v>
      </c>
      <c r="L2122" s="277">
        <f t="shared" si="67"/>
        <v>218.707539210384</v>
      </c>
    </row>
    <row r="2123" spans="1:12" x14ac:dyDescent="0.25">
      <c r="A2123" s="274" t="s">
        <v>606</v>
      </c>
      <c r="B2123" s="274" t="s">
        <v>588</v>
      </c>
      <c r="C2123" s="274" t="s">
        <v>589</v>
      </c>
      <c r="D2123" s="274" t="s">
        <v>603</v>
      </c>
      <c r="E2123" s="274">
        <v>7</v>
      </c>
      <c r="F2123" s="274">
        <v>1957</v>
      </c>
      <c r="G2123" s="277">
        <v>864</v>
      </c>
      <c r="H2123" s="277">
        <v>2008.5</v>
      </c>
      <c r="I2123" s="277">
        <f>INDEX(HWI!$F$6:$I$131,MATCH(F2123,HWI!$A$6:$A$131,0),MATCH(D2123,HWI!$F$5:$I$5,0))</f>
        <v>37.086956521739133</v>
      </c>
      <c r="J2123" s="277">
        <f t="shared" si="66"/>
        <v>74489.152173913055</v>
      </c>
      <c r="L2123" s="277">
        <f t="shared" si="67"/>
        <v>86.214296497584556</v>
      </c>
    </row>
    <row r="2124" spans="1:12" x14ac:dyDescent="0.25">
      <c r="A2124" s="274" t="s">
        <v>606</v>
      </c>
      <c r="B2124" s="274" t="s">
        <v>588</v>
      </c>
      <c r="C2124" s="274" t="s">
        <v>589</v>
      </c>
      <c r="D2124" s="274" t="s">
        <v>603</v>
      </c>
      <c r="E2124" s="274">
        <v>7</v>
      </c>
      <c r="F2124" s="274">
        <v>1958</v>
      </c>
      <c r="G2124" s="277">
        <v>403</v>
      </c>
      <c r="H2124" s="277">
        <v>4423.51</v>
      </c>
      <c r="I2124" s="277">
        <f>INDEX(HWI!$F$6:$I$131,MATCH(F2124,HWI!$A$6:$A$131,0),MATCH(D2124,HWI!$F$5:$I$5,0))</f>
        <v>34.816326530612244</v>
      </c>
      <c r="J2124" s="277">
        <f t="shared" si="66"/>
        <v>154010.36857142858</v>
      </c>
      <c r="L2124" s="277">
        <f t="shared" si="67"/>
        <v>382.15972350230419</v>
      </c>
    </row>
    <row r="2125" spans="1:12" x14ac:dyDescent="0.25">
      <c r="A2125" s="274" t="s">
        <v>606</v>
      </c>
      <c r="B2125" s="274" t="s">
        <v>588</v>
      </c>
      <c r="C2125" s="274" t="s">
        <v>589</v>
      </c>
      <c r="D2125" s="274" t="s">
        <v>603</v>
      </c>
      <c r="E2125" s="274">
        <v>7</v>
      </c>
      <c r="F2125" s="274">
        <v>1959</v>
      </c>
      <c r="G2125" s="277">
        <v>9</v>
      </c>
      <c r="H2125" s="277">
        <v>217.97</v>
      </c>
      <c r="I2125" s="277">
        <f>INDEX(HWI!$F$6:$I$131,MATCH(F2125,HWI!$A$6:$A$131,0),MATCH(D2125,HWI!$F$5:$I$5,0))</f>
        <v>33.450980392156865</v>
      </c>
      <c r="J2125" s="277">
        <f t="shared" si="66"/>
        <v>7291.3101960784315</v>
      </c>
      <c r="L2125" s="277">
        <f t="shared" si="67"/>
        <v>810.145577342048</v>
      </c>
    </row>
    <row r="2126" spans="1:12" x14ac:dyDescent="0.25">
      <c r="A2126" s="274" t="s">
        <v>606</v>
      </c>
      <c r="B2126" s="274" t="s">
        <v>588</v>
      </c>
      <c r="C2126" s="274" t="s">
        <v>589</v>
      </c>
      <c r="D2126" s="274" t="s">
        <v>603</v>
      </c>
      <c r="E2126" s="274">
        <v>7</v>
      </c>
      <c r="F2126" s="274">
        <v>1960</v>
      </c>
      <c r="G2126" s="277">
        <v>1</v>
      </c>
      <c r="H2126" s="277">
        <v>3.56</v>
      </c>
      <c r="I2126" s="277">
        <f>INDEX(HWI!$F$6:$I$131,MATCH(F2126,HWI!$A$6:$A$131,0),MATCH(D2126,HWI!$F$5:$I$5,0))</f>
        <v>32.188679245283019</v>
      </c>
      <c r="J2126" s="277">
        <f t="shared" si="66"/>
        <v>114.59169811320756</v>
      </c>
      <c r="L2126" s="277">
        <f t="shared" si="67"/>
        <v>114.59169811320756</v>
      </c>
    </row>
    <row r="2127" spans="1:12" x14ac:dyDescent="0.25">
      <c r="A2127" s="274" t="s">
        <v>606</v>
      </c>
      <c r="B2127" s="274" t="s">
        <v>588</v>
      </c>
      <c r="C2127" s="274" t="s">
        <v>589</v>
      </c>
      <c r="D2127" s="274" t="s">
        <v>603</v>
      </c>
      <c r="E2127" s="274">
        <v>7</v>
      </c>
      <c r="F2127" s="274">
        <v>1961</v>
      </c>
      <c r="G2127" s="277">
        <v>245</v>
      </c>
      <c r="H2127" s="277">
        <v>951.34</v>
      </c>
      <c r="I2127" s="277">
        <f>INDEX(HWI!$F$6:$I$131,MATCH(F2127,HWI!$A$6:$A$131,0),MATCH(D2127,HWI!$F$5:$I$5,0))</f>
        <v>31.018181818181819</v>
      </c>
      <c r="J2127" s="277">
        <f t="shared" si="66"/>
        <v>29508.837090909092</v>
      </c>
      <c r="L2127" s="277">
        <f t="shared" si="67"/>
        <v>120.44423302411874</v>
      </c>
    </row>
    <row r="2128" spans="1:12" x14ac:dyDescent="0.25">
      <c r="A2128" s="274" t="s">
        <v>606</v>
      </c>
      <c r="B2128" s="274" t="s">
        <v>588</v>
      </c>
      <c r="C2128" s="274" t="s">
        <v>589</v>
      </c>
      <c r="D2128" s="274" t="s">
        <v>603</v>
      </c>
      <c r="E2128" s="274">
        <v>7</v>
      </c>
      <c r="F2128" s="274">
        <v>1982</v>
      </c>
      <c r="G2128" s="277">
        <v>22</v>
      </c>
      <c r="H2128" s="277">
        <v>1082.1100000000001</v>
      </c>
      <c r="I2128" s="277">
        <f>INDEX(HWI!$F$6:$I$131,MATCH(F2128,HWI!$A$6:$A$131,0),MATCH(D2128,HWI!$F$5:$I$5,0))</f>
        <v>7.6502242152466371</v>
      </c>
      <c r="J2128" s="277">
        <f t="shared" si="66"/>
        <v>8278.3841255605403</v>
      </c>
      <c r="L2128" s="277">
        <f t="shared" si="67"/>
        <v>376.2901875254791</v>
      </c>
    </row>
    <row r="2129" spans="1:12" x14ac:dyDescent="0.25">
      <c r="A2129" s="274" t="s">
        <v>606</v>
      </c>
      <c r="B2129" s="274" t="s">
        <v>588</v>
      </c>
      <c r="C2129" s="274" t="s">
        <v>589</v>
      </c>
      <c r="D2129" s="274" t="s">
        <v>603</v>
      </c>
      <c r="E2129" s="274">
        <v>7</v>
      </c>
      <c r="F2129" s="274">
        <v>1999</v>
      </c>
      <c r="G2129" s="277">
        <v>360</v>
      </c>
      <c r="H2129" s="277">
        <v>10534.43</v>
      </c>
      <c r="I2129" s="277">
        <f>INDEX(HWI!$F$6:$I$131,MATCH(F2129,HWI!$A$6:$A$131,0),MATCH(D2129,HWI!$F$5:$I$5,0))</f>
        <v>4.5251989389920428</v>
      </c>
      <c r="J2129" s="277">
        <f t="shared" si="66"/>
        <v>47670.391458885948</v>
      </c>
      <c r="L2129" s="277">
        <f t="shared" si="67"/>
        <v>132.41775405246096</v>
      </c>
    </row>
    <row r="2130" spans="1:12" x14ac:dyDescent="0.25">
      <c r="A2130" s="274" t="s">
        <v>606</v>
      </c>
      <c r="B2130" s="274" t="s">
        <v>588</v>
      </c>
      <c r="C2130" s="274" t="s">
        <v>589</v>
      </c>
      <c r="D2130" s="274" t="s">
        <v>603</v>
      </c>
      <c r="E2130" s="274">
        <v>8</v>
      </c>
      <c r="F2130" s="274">
        <v>1900</v>
      </c>
      <c r="G2130" s="277">
        <v>5247.02</v>
      </c>
      <c r="H2130" s="277">
        <v>11350.51</v>
      </c>
      <c r="I2130" s="277">
        <f>INDEX(HWI!$F$6:$I$131,MATCH(F2130,HWI!$A$6:$A$131,0),MATCH(D2130,HWI!$F$5:$I$5,0))</f>
        <v>243.71428571428572</v>
      </c>
      <c r="J2130" s="277">
        <f t="shared" si="66"/>
        <v>2766281.4371428574</v>
      </c>
      <c r="L2130" s="277">
        <f t="shared" si="67"/>
        <v>527.21000437254997</v>
      </c>
    </row>
    <row r="2131" spans="1:12" x14ac:dyDescent="0.25">
      <c r="A2131" s="274" t="s">
        <v>606</v>
      </c>
      <c r="B2131" s="274" t="s">
        <v>588</v>
      </c>
      <c r="C2131" s="274" t="s">
        <v>589</v>
      </c>
      <c r="D2131" s="274" t="s">
        <v>603</v>
      </c>
      <c r="E2131" s="274">
        <v>8</v>
      </c>
      <c r="F2131" s="274">
        <v>1901</v>
      </c>
      <c r="G2131" s="277">
        <v>909</v>
      </c>
      <c r="H2131" s="277">
        <v>839.27</v>
      </c>
      <c r="I2131" s="277">
        <f>INDEX(HWI!$F$6:$I$131,MATCH(F2131,HWI!$A$6:$A$131,0),MATCH(D2131,HWI!$F$5:$I$5,0))</f>
        <v>243.71428571428572</v>
      </c>
      <c r="J2131" s="277">
        <f t="shared" si="66"/>
        <v>204542.08857142858</v>
      </c>
      <c r="L2131" s="277">
        <f t="shared" si="67"/>
        <v>225.01879930850228</v>
      </c>
    </row>
    <row r="2132" spans="1:12" x14ac:dyDescent="0.25">
      <c r="A2132" s="274" t="s">
        <v>606</v>
      </c>
      <c r="B2132" s="274" t="s">
        <v>588</v>
      </c>
      <c r="C2132" s="274" t="s">
        <v>589</v>
      </c>
      <c r="D2132" s="274" t="s">
        <v>603</v>
      </c>
      <c r="E2132" s="274">
        <v>8</v>
      </c>
      <c r="F2132" s="274">
        <v>1902</v>
      </c>
      <c r="G2132" s="277">
        <v>469</v>
      </c>
      <c r="H2132" s="277">
        <v>434.03000000000003</v>
      </c>
      <c r="I2132" s="277">
        <f>INDEX(HWI!$F$6:$I$131,MATCH(F2132,HWI!$A$6:$A$131,0),MATCH(D2132,HWI!$F$5:$I$5,0))</f>
        <v>243.71428571428572</v>
      </c>
      <c r="J2132" s="277">
        <f t="shared" si="66"/>
        <v>105779.31142857144</v>
      </c>
      <c r="L2132" s="277">
        <f t="shared" si="67"/>
        <v>225.54224185196469</v>
      </c>
    </row>
    <row r="2133" spans="1:12" x14ac:dyDescent="0.25">
      <c r="A2133" s="274" t="s">
        <v>606</v>
      </c>
      <c r="B2133" s="274" t="s">
        <v>588</v>
      </c>
      <c r="C2133" s="274" t="s">
        <v>589</v>
      </c>
      <c r="D2133" s="274" t="s">
        <v>603</v>
      </c>
      <c r="E2133" s="274">
        <v>8</v>
      </c>
      <c r="F2133" s="274">
        <v>1903</v>
      </c>
      <c r="G2133" s="277">
        <v>15020</v>
      </c>
      <c r="H2133" s="277">
        <v>10372.130000000001</v>
      </c>
      <c r="I2133" s="277">
        <f>INDEX(HWI!$F$6:$I$131,MATCH(F2133,HWI!$A$6:$A$131,0),MATCH(D2133,HWI!$F$5:$I$5,0))</f>
        <v>243.71428571428572</v>
      </c>
      <c r="J2133" s="277">
        <f t="shared" si="66"/>
        <v>2527836.2542857146</v>
      </c>
      <c r="L2133" s="277">
        <f t="shared" si="67"/>
        <v>168.29801959292374</v>
      </c>
    </row>
    <row r="2134" spans="1:12" x14ac:dyDescent="0.25">
      <c r="A2134" s="274" t="s">
        <v>606</v>
      </c>
      <c r="B2134" s="274" t="s">
        <v>588</v>
      </c>
      <c r="C2134" s="274" t="s">
        <v>589</v>
      </c>
      <c r="D2134" s="274" t="s">
        <v>603</v>
      </c>
      <c r="E2134" s="274">
        <v>8</v>
      </c>
      <c r="F2134" s="274">
        <v>1904</v>
      </c>
      <c r="G2134" s="277">
        <v>5544</v>
      </c>
      <c r="H2134" s="277">
        <v>2489.54</v>
      </c>
      <c r="I2134" s="277">
        <f>INDEX(HWI!$F$6:$I$131,MATCH(F2134,HWI!$A$6:$A$131,0),MATCH(D2134,HWI!$F$5:$I$5,0))</f>
        <v>243.71428571428572</v>
      </c>
      <c r="J2134" s="277">
        <f t="shared" si="66"/>
        <v>606736.46285714291</v>
      </c>
      <c r="L2134" s="277">
        <f t="shared" si="67"/>
        <v>109.44019892805608</v>
      </c>
    </row>
    <row r="2135" spans="1:12" x14ac:dyDescent="0.25">
      <c r="A2135" s="274" t="s">
        <v>606</v>
      </c>
      <c r="B2135" s="274" t="s">
        <v>588</v>
      </c>
      <c r="C2135" s="274" t="s">
        <v>589</v>
      </c>
      <c r="D2135" s="274" t="s">
        <v>603</v>
      </c>
      <c r="E2135" s="274">
        <v>8</v>
      </c>
      <c r="F2135" s="274">
        <v>1905</v>
      </c>
      <c r="G2135" s="277">
        <v>5671</v>
      </c>
      <c r="H2135" s="277">
        <v>3651.81</v>
      </c>
      <c r="I2135" s="277">
        <f>INDEX(HWI!$F$6:$I$131,MATCH(F2135,HWI!$A$6:$A$131,0),MATCH(D2135,HWI!$F$5:$I$5,0))</f>
        <v>243.71428571428572</v>
      </c>
      <c r="J2135" s="277">
        <f t="shared" si="66"/>
        <v>889998.26571428578</v>
      </c>
      <c r="L2135" s="277">
        <f t="shared" si="67"/>
        <v>156.93850568053003</v>
      </c>
    </row>
    <row r="2136" spans="1:12" x14ac:dyDescent="0.25">
      <c r="A2136" s="274" t="s">
        <v>606</v>
      </c>
      <c r="B2136" s="274" t="s">
        <v>588</v>
      </c>
      <c r="C2136" s="274" t="s">
        <v>589</v>
      </c>
      <c r="D2136" s="274" t="s">
        <v>603</v>
      </c>
      <c r="E2136" s="274">
        <v>8</v>
      </c>
      <c r="F2136" s="274">
        <v>1906</v>
      </c>
      <c r="G2136" s="277">
        <v>10974</v>
      </c>
      <c r="H2136" s="277">
        <v>8449.86</v>
      </c>
      <c r="I2136" s="277">
        <f>INDEX(HWI!$F$6:$I$131,MATCH(F2136,HWI!$A$6:$A$131,0),MATCH(D2136,HWI!$F$5:$I$5,0))</f>
        <v>243.71428571428572</v>
      </c>
      <c r="J2136" s="277">
        <f t="shared" si="66"/>
        <v>2059351.5942857144</v>
      </c>
      <c r="L2136" s="277">
        <f t="shared" si="67"/>
        <v>187.65733499960947</v>
      </c>
    </row>
    <row r="2137" spans="1:12" x14ac:dyDescent="0.25">
      <c r="A2137" s="274" t="s">
        <v>606</v>
      </c>
      <c r="B2137" s="274" t="s">
        <v>588</v>
      </c>
      <c r="C2137" s="274" t="s">
        <v>589</v>
      </c>
      <c r="D2137" s="274" t="s">
        <v>603</v>
      </c>
      <c r="E2137" s="274">
        <v>8</v>
      </c>
      <c r="F2137" s="274">
        <v>1907</v>
      </c>
      <c r="G2137" s="277">
        <v>5874</v>
      </c>
      <c r="H2137" s="277">
        <v>5742.05</v>
      </c>
      <c r="I2137" s="277">
        <f>INDEX(HWI!$F$6:$I$131,MATCH(F2137,HWI!$A$6:$A$131,0),MATCH(D2137,HWI!$F$5:$I$5,0))</f>
        <v>243.71428571428572</v>
      </c>
      <c r="J2137" s="277">
        <f t="shared" si="66"/>
        <v>1399419.6142857145</v>
      </c>
      <c r="L2137" s="277">
        <f t="shared" si="67"/>
        <v>238.23963470985944</v>
      </c>
    </row>
    <row r="2138" spans="1:12" x14ac:dyDescent="0.25">
      <c r="A2138" s="274" t="s">
        <v>606</v>
      </c>
      <c r="B2138" s="274" t="s">
        <v>588</v>
      </c>
      <c r="C2138" s="274" t="s">
        <v>589</v>
      </c>
      <c r="D2138" s="274" t="s">
        <v>603</v>
      </c>
      <c r="E2138" s="274">
        <v>8</v>
      </c>
      <c r="F2138" s="274">
        <v>1908</v>
      </c>
      <c r="G2138" s="277">
        <v>8086.99</v>
      </c>
      <c r="H2138" s="277">
        <v>4532.92</v>
      </c>
      <c r="I2138" s="277">
        <f>INDEX(HWI!$F$6:$I$131,MATCH(F2138,HWI!$A$6:$A$131,0),MATCH(D2138,HWI!$F$5:$I$5,0))</f>
        <v>243.71428571428572</v>
      </c>
      <c r="J2138" s="277">
        <f t="shared" si="66"/>
        <v>1104737.3600000001</v>
      </c>
      <c r="L2138" s="277">
        <f t="shared" si="67"/>
        <v>136.60674243445337</v>
      </c>
    </row>
    <row r="2139" spans="1:12" x14ac:dyDescent="0.25">
      <c r="A2139" s="274" t="s">
        <v>606</v>
      </c>
      <c r="B2139" s="274" t="s">
        <v>588</v>
      </c>
      <c r="C2139" s="274" t="s">
        <v>589</v>
      </c>
      <c r="D2139" s="274" t="s">
        <v>603</v>
      </c>
      <c r="E2139" s="274">
        <v>8</v>
      </c>
      <c r="F2139" s="274">
        <v>1909</v>
      </c>
      <c r="G2139" s="277">
        <v>2600</v>
      </c>
      <c r="H2139" s="277">
        <v>577.48</v>
      </c>
      <c r="I2139" s="277">
        <f>INDEX(HWI!$F$6:$I$131,MATCH(F2139,HWI!$A$6:$A$131,0),MATCH(D2139,HWI!$F$5:$I$5,0))</f>
        <v>243.71428571428572</v>
      </c>
      <c r="J2139" s="277">
        <f t="shared" si="66"/>
        <v>140740.12571428574</v>
      </c>
      <c r="L2139" s="277">
        <f t="shared" si="67"/>
        <v>54.130817582417592</v>
      </c>
    </row>
    <row r="2140" spans="1:12" x14ac:dyDescent="0.25">
      <c r="A2140" s="274" t="s">
        <v>606</v>
      </c>
      <c r="B2140" s="274" t="s">
        <v>588</v>
      </c>
      <c r="C2140" s="274" t="s">
        <v>589</v>
      </c>
      <c r="D2140" s="274" t="s">
        <v>603</v>
      </c>
      <c r="E2140" s="274">
        <v>8</v>
      </c>
      <c r="F2140" s="274">
        <v>1911</v>
      </c>
      <c r="G2140" s="277">
        <v>2709</v>
      </c>
      <c r="H2140" s="277">
        <v>2994.94</v>
      </c>
      <c r="I2140" s="277">
        <f>INDEX(HWI!$F$6:$I$131,MATCH(F2140,HWI!$A$6:$A$131,0),MATCH(D2140,HWI!$F$5:$I$5,0))</f>
        <v>243.71428571428572</v>
      </c>
      <c r="J2140" s="277">
        <f t="shared" si="66"/>
        <v>729909.66285714286</v>
      </c>
      <c r="L2140" s="277">
        <f t="shared" si="67"/>
        <v>269.43878289300216</v>
      </c>
    </row>
    <row r="2141" spans="1:12" x14ac:dyDescent="0.25">
      <c r="A2141" s="274" t="s">
        <v>606</v>
      </c>
      <c r="B2141" s="274" t="s">
        <v>588</v>
      </c>
      <c r="C2141" s="274" t="s">
        <v>589</v>
      </c>
      <c r="D2141" s="274" t="s">
        <v>603</v>
      </c>
      <c r="E2141" s="274">
        <v>8</v>
      </c>
      <c r="F2141" s="274">
        <v>1912</v>
      </c>
      <c r="G2141" s="277">
        <v>548</v>
      </c>
      <c r="H2141" s="277">
        <v>390.61</v>
      </c>
      <c r="I2141" s="277">
        <f>INDEX(HWI!$F$6:$I$131,MATCH(F2141,HWI!$A$6:$A$131,0),MATCH(D2141,HWI!$F$5:$I$5,0))</f>
        <v>243.71428571428572</v>
      </c>
      <c r="J2141" s="277">
        <f t="shared" si="66"/>
        <v>95197.23714285715</v>
      </c>
      <c r="L2141" s="277">
        <f t="shared" si="67"/>
        <v>173.71758602711159</v>
      </c>
    </row>
    <row r="2142" spans="1:12" x14ac:dyDescent="0.25">
      <c r="A2142" s="274" t="s">
        <v>606</v>
      </c>
      <c r="B2142" s="274" t="s">
        <v>588</v>
      </c>
      <c r="C2142" s="274" t="s">
        <v>589</v>
      </c>
      <c r="D2142" s="274" t="s">
        <v>603</v>
      </c>
      <c r="E2142" s="274">
        <v>8</v>
      </c>
      <c r="F2142" s="274">
        <v>1913</v>
      </c>
      <c r="G2142" s="277">
        <v>8556</v>
      </c>
      <c r="H2142" s="277">
        <v>11892.28</v>
      </c>
      <c r="I2142" s="277">
        <f>INDEX(HWI!$F$6:$I$131,MATCH(F2142,HWI!$A$6:$A$131,0),MATCH(D2142,HWI!$F$5:$I$5,0))</f>
        <v>243.71428571428572</v>
      </c>
      <c r="J2142" s="277">
        <f t="shared" si="66"/>
        <v>2898318.5257142861</v>
      </c>
      <c r="L2142" s="277">
        <f t="shared" si="67"/>
        <v>338.74690576370807</v>
      </c>
    </row>
    <row r="2143" spans="1:12" x14ac:dyDescent="0.25">
      <c r="A2143" s="274" t="s">
        <v>606</v>
      </c>
      <c r="B2143" s="274" t="s">
        <v>588</v>
      </c>
      <c r="C2143" s="274" t="s">
        <v>589</v>
      </c>
      <c r="D2143" s="274" t="s">
        <v>603</v>
      </c>
      <c r="E2143" s="274">
        <v>8</v>
      </c>
      <c r="F2143" s="274">
        <v>1914</v>
      </c>
      <c r="G2143" s="277">
        <v>16009</v>
      </c>
      <c r="H2143" s="277">
        <v>17545.080000000002</v>
      </c>
      <c r="I2143" s="277">
        <f>INDEX(HWI!$F$6:$I$131,MATCH(F2143,HWI!$A$6:$A$131,0),MATCH(D2143,HWI!$F$5:$I$5,0))</f>
        <v>243.71428571428572</v>
      </c>
      <c r="J2143" s="277">
        <f t="shared" si="66"/>
        <v>4275986.6400000006</v>
      </c>
      <c r="L2143" s="277">
        <f t="shared" si="67"/>
        <v>267.09892185645577</v>
      </c>
    </row>
    <row r="2144" spans="1:12" x14ac:dyDescent="0.25">
      <c r="A2144" s="274" t="s">
        <v>606</v>
      </c>
      <c r="B2144" s="274" t="s">
        <v>588</v>
      </c>
      <c r="C2144" s="274" t="s">
        <v>589</v>
      </c>
      <c r="D2144" s="274" t="s">
        <v>603</v>
      </c>
      <c r="E2144" s="274">
        <v>8</v>
      </c>
      <c r="F2144" s="274">
        <v>1915</v>
      </c>
      <c r="G2144" s="277">
        <v>1074</v>
      </c>
      <c r="H2144" s="277">
        <v>1247.95</v>
      </c>
      <c r="I2144" s="277">
        <f>INDEX(HWI!$F$6:$I$131,MATCH(F2144,HWI!$A$6:$A$131,0),MATCH(D2144,HWI!$F$5:$I$5,0))</f>
        <v>243.71428571428572</v>
      </c>
      <c r="J2144" s="277">
        <f t="shared" si="66"/>
        <v>304143.24285714288</v>
      </c>
      <c r="L2144" s="277">
        <f t="shared" si="67"/>
        <v>283.18737696195797</v>
      </c>
    </row>
    <row r="2145" spans="1:12" x14ac:dyDescent="0.25">
      <c r="A2145" s="274" t="s">
        <v>606</v>
      </c>
      <c r="B2145" s="274" t="s">
        <v>588</v>
      </c>
      <c r="C2145" s="274" t="s">
        <v>589</v>
      </c>
      <c r="D2145" s="274" t="s">
        <v>603</v>
      </c>
      <c r="E2145" s="274">
        <v>8</v>
      </c>
      <c r="F2145" s="274">
        <v>1916</v>
      </c>
      <c r="G2145" s="277">
        <v>3709</v>
      </c>
      <c r="H2145" s="277">
        <v>4022.07</v>
      </c>
      <c r="I2145" s="277">
        <f>INDEX(HWI!$F$6:$I$131,MATCH(F2145,HWI!$A$6:$A$131,0),MATCH(D2145,HWI!$F$5:$I$5,0))</f>
        <v>189.55555555555554</v>
      </c>
      <c r="J2145" s="277">
        <f t="shared" si="66"/>
        <v>762405.71333333326</v>
      </c>
      <c r="L2145" s="277">
        <f t="shared" si="67"/>
        <v>205.55559809472453</v>
      </c>
    </row>
    <row r="2146" spans="1:12" x14ac:dyDescent="0.25">
      <c r="A2146" s="274" t="s">
        <v>606</v>
      </c>
      <c r="B2146" s="274" t="s">
        <v>588</v>
      </c>
      <c r="C2146" s="274" t="s">
        <v>589</v>
      </c>
      <c r="D2146" s="274" t="s">
        <v>603</v>
      </c>
      <c r="E2146" s="274">
        <v>8</v>
      </c>
      <c r="F2146" s="274">
        <v>1917</v>
      </c>
      <c r="G2146" s="277">
        <v>2459</v>
      </c>
      <c r="H2146" s="277">
        <v>2936.55</v>
      </c>
      <c r="I2146" s="277">
        <f>INDEX(HWI!$F$6:$I$131,MATCH(F2146,HWI!$A$6:$A$131,0),MATCH(D2146,HWI!$F$5:$I$5,0))</f>
        <v>142.16666666666666</v>
      </c>
      <c r="J2146" s="277">
        <f t="shared" si="66"/>
        <v>417479.52500000002</v>
      </c>
      <c r="L2146" s="277">
        <f t="shared" si="67"/>
        <v>169.77613867425785</v>
      </c>
    </row>
    <row r="2147" spans="1:12" x14ac:dyDescent="0.25">
      <c r="A2147" s="274" t="s">
        <v>606</v>
      </c>
      <c r="B2147" s="274" t="s">
        <v>588</v>
      </c>
      <c r="C2147" s="274" t="s">
        <v>589</v>
      </c>
      <c r="D2147" s="274" t="s">
        <v>603</v>
      </c>
      <c r="E2147" s="274">
        <v>8</v>
      </c>
      <c r="F2147" s="274">
        <v>1918</v>
      </c>
      <c r="G2147" s="277">
        <v>5835.1</v>
      </c>
      <c r="H2147" s="277">
        <v>4576.1400000000003</v>
      </c>
      <c r="I2147" s="277">
        <f>INDEX(HWI!$F$6:$I$131,MATCH(F2147,HWI!$A$6:$A$131,0),MATCH(D2147,HWI!$F$5:$I$5,0))</f>
        <v>121.85714285714286</v>
      </c>
      <c r="J2147" s="277">
        <f t="shared" si="66"/>
        <v>557635.34571428574</v>
      </c>
      <c r="L2147" s="277">
        <f t="shared" si="67"/>
        <v>95.565687942672056</v>
      </c>
    </row>
    <row r="2148" spans="1:12" x14ac:dyDescent="0.25">
      <c r="A2148" s="274" t="s">
        <v>606</v>
      </c>
      <c r="B2148" s="274" t="s">
        <v>588</v>
      </c>
      <c r="C2148" s="274" t="s">
        <v>589</v>
      </c>
      <c r="D2148" s="274" t="s">
        <v>603</v>
      </c>
      <c r="E2148" s="274">
        <v>8</v>
      </c>
      <c r="F2148" s="274">
        <v>1919</v>
      </c>
      <c r="G2148" s="277">
        <v>81</v>
      </c>
      <c r="H2148" s="277">
        <v>162.64000000000001</v>
      </c>
      <c r="I2148" s="277">
        <f>INDEX(HWI!$F$6:$I$131,MATCH(F2148,HWI!$A$6:$A$131,0),MATCH(D2148,HWI!$F$5:$I$5,0))</f>
        <v>121.85714285714286</v>
      </c>
      <c r="J2148" s="277">
        <f t="shared" si="66"/>
        <v>19818.845714285715</v>
      </c>
      <c r="L2148" s="277">
        <f t="shared" si="67"/>
        <v>244.67710758377427</v>
      </c>
    </row>
    <row r="2149" spans="1:12" x14ac:dyDescent="0.25">
      <c r="A2149" s="274" t="s">
        <v>606</v>
      </c>
      <c r="B2149" s="274" t="s">
        <v>588</v>
      </c>
      <c r="C2149" s="274" t="s">
        <v>589</v>
      </c>
      <c r="D2149" s="274" t="s">
        <v>603</v>
      </c>
      <c r="E2149" s="274">
        <v>8</v>
      </c>
      <c r="F2149" s="274">
        <v>1922</v>
      </c>
      <c r="G2149" s="277">
        <v>1104</v>
      </c>
      <c r="H2149" s="277">
        <v>880.47</v>
      </c>
      <c r="I2149" s="277">
        <f>INDEX(HWI!$F$6:$I$131,MATCH(F2149,HWI!$A$6:$A$131,0),MATCH(D2149,HWI!$F$5:$I$5,0))</f>
        <v>106.625</v>
      </c>
      <c r="J2149" s="277">
        <f t="shared" si="66"/>
        <v>93880.113750000004</v>
      </c>
      <c r="L2149" s="277">
        <f t="shared" si="67"/>
        <v>85.036334918478261</v>
      </c>
    </row>
    <row r="2150" spans="1:12" x14ac:dyDescent="0.25">
      <c r="A2150" s="274" t="s">
        <v>606</v>
      </c>
      <c r="B2150" s="274" t="s">
        <v>588</v>
      </c>
      <c r="C2150" s="274" t="s">
        <v>589</v>
      </c>
      <c r="D2150" s="274" t="s">
        <v>603</v>
      </c>
      <c r="E2150" s="274">
        <v>8</v>
      </c>
      <c r="F2150" s="274">
        <v>1923</v>
      </c>
      <c r="G2150" s="277">
        <v>5100</v>
      </c>
      <c r="H2150" s="277">
        <v>11911.76</v>
      </c>
      <c r="I2150" s="277">
        <f>INDEX(HWI!$F$6:$I$131,MATCH(F2150,HWI!$A$6:$A$131,0),MATCH(D2150,HWI!$F$5:$I$5,0))</f>
        <v>113.73333333333333</v>
      </c>
      <c r="J2150" s="277">
        <f t="shared" si="66"/>
        <v>1354764.1706666667</v>
      </c>
      <c r="L2150" s="277">
        <f t="shared" si="67"/>
        <v>265.64003346405229</v>
      </c>
    </row>
    <row r="2151" spans="1:12" x14ac:dyDescent="0.25">
      <c r="A2151" s="274" t="s">
        <v>606</v>
      </c>
      <c r="B2151" s="274" t="s">
        <v>588</v>
      </c>
      <c r="C2151" s="274" t="s">
        <v>589</v>
      </c>
      <c r="D2151" s="274" t="s">
        <v>603</v>
      </c>
      <c r="E2151" s="274">
        <v>8</v>
      </c>
      <c r="F2151" s="274">
        <v>1924</v>
      </c>
      <c r="G2151" s="277">
        <v>1620</v>
      </c>
      <c r="H2151" s="277">
        <v>1858.24</v>
      </c>
      <c r="I2151" s="277">
        <f>INDEX(HWI!$F$6:$I$131,MATCH(F2151,HWI!$A$6:$A$131,0),MATCH(D2151,HWI!$F$5:$I$5,0))</f>
        <v>113.73333333333333</v>
      </c>
      <c r="J2151" s="277">
        <f t="shared" si="66"/>
        <v>211343.82933333333</v>
      </c>
      <c r="L2151" s="277">
        <f t="shared" si="67"/>
        <v>130.45915390946502</v>
      </c>
    </row>
    <row r="2152" spans="1:12" x14ac:dyDescent="0.25">
      <c r="A2152" s="274" t="s">
        <v>606</v>
      </c>
      <c r="B2152" s="274" t="s">
        <v>588</v>
      </c>
      <c r="C2152" s="274" t="s">
        <v>589</v>
      </c>
      <c r="D2152" s="274" t="s">
        <v>603</v>
      </c>
      <c r="E2152" s="274">
        <v>8</v>
      </c>
      <c r="F2152" s="274">
        <v>1925</v>
      </c>
      <c r="G2152" s="277">
        <v>29153</v>
      </c>
      <c r="H2152" s="277">
        <v>37498.15</v>
      </c>
      <c r="I2152" s="277">
        <f>INDEX(HWI!$F$6:$I$131,MATCH(F2152,HWI!$A$6:$A$131,0),MATCH(D2152,HWI!$F$5:$I$5,0))</f>
        <v>113.73333333333333</v>
      </c>
      <c r="J2152" s="277">
        <f t="shared" si="66"/>
        <v>4264789.5933333337</v>
      </c>
      <c r="L2152" s="277">
        <f t="shared" si="67"/>
        <v>146.28990475537111</v>
      </c>
    </row>
    <row r="2153" spans="1:12" x14ac:dyDescent="0.25">
      <c r="A2153" s="274" t="s">
        <v>606</v>
      </c>
      <c r="B2153" s="274" t="s">
        <v>588</v>
      </c>
      <c r="C2153" s="274" t="s">
        <v>589</v>
      </c>
      <c r="D2153" s="274" t="s">
        <v>603</v>
      </c>
      <c r="E2153" s="274">
        <v>8</v>
      </c>
      <c r="F2153" s="274">
        <v>1926</v>
      </c>
      <c r="G2153" s="277">
        <v>5846</v>
      </c>
      <c r="H2153" s="277">
        <v>3250.67</v>
      </c>
      <c r="I2153" s="277">
        <f>INDEX(HWI!$F$6:$I$131,MATCH(F2153,HWI!$A$6:$A$131,0),MATCH(D2153,HWI!$F$5:$I$5,0))</f>
        <v>106.625</v>
      </c>
      <c r="J2153" s="277">
        <f t="shared" si="66"/>
        <v>346602.68875000003</v>
      </c>
      <c r="L2153" s="277">
        <f t="shared" si="67"/>
        <v>59.28886225624359</v>
      </c>
    </row>
    <row r="2154" spans="1:12" x14ac:dyDescent="0.25">
      <c r="A2154" s="274" t="s">
        <v>606</v>
      </c>
      <c r="B2154" s="274" t="s">
        <v>588</v>
      </c>
      <c r="C2154" s="274" t="s">
        <v>589</v>
      </c>
      <c r="D2154" s="274" t="s">
        <v>603</v>
      </c>
      <c r="E2154" s="274">
        <v>8</v>
      </c>
      <c r="F2154" s="274">
        <v>1927</v>
      </c>
      <c r="G2154" s="277">
        <v>3419</v>
      </c>
      <c r="H2154" s="277">
        <v>3881.53</v>
      </c>
      <c r="I2154" s="277">
        <f>INDEX(HWI!$F$6:$I$131,MATCH(F2154,HWI!$A$6:$A$131,0),MATCH(D2154,HWI!$F$5:$I$5,0))</f>
        <v>106.625</v>
      </c>
      <c r="J2154" s="277">
        <f t="shared" si="66"/>
        <v>413868.13625000004</v>
      </c>
      <c r="L2154" s="277">
        <f t="shared" si="67"/>
        <v>121.04946950862826</v>
      </c>
    </row>
    <row r="2155" spans="1:12" x14ac:dyDescent="0.25">
      <c r="A2155" s="274" t="s">
        <v>606</v>
      </c>
      <c r="B2155" s="274" t="s">
        <v>588</v>
      </c>
      <c r="C2155" s="274" t="s">
        <v>589</v>
      </c>
      <c r="D2155" s="274" t="s">
        <v>603</v>
      </c>
      <c r="E2155" s="274">
        <v>8</v>
      </c>
      <c r="F2155" s="274">
        <v>1928</v>
      </c>
      <c r="G2155" s="277">
        <v>7222</v>
      </c>
      <c r="H2155" s="277">
        <v>11926.460000000001</v>
      </c>
      <c r="I2155" s="277">
        <f>INDEX(HWI!$F$6:$I$131,MATCH(F2155,HWI!$A$6:$A$131,0),MATCH(D2155,HWI!$F$5:$I$5,0))</f>
        <v>106.625</v>
      </c>
      <c r="J2155" s="277">
        <f t="shared" si="66"/>
        <v>1271658.7975000001</v>
      </c>
      <c r="L2155" s="277">
        <f t="shared" si="67"/>
        <v>176.081251384658</v>
      </c>
    </row>
    <row r="2156" spans="1:12" x14ac:dyDescent="0.25">
      <c r="A2156" s="274" t="s">
        <v>606</v>
      </c>
      <c r="B2156" s="274" t="s">
        <v>588</v>
      </c>
      <c r="C2156" s="274" t="s">
        <v>589</v>
      </c>
      <c r="D2156" s="274" t="s">
        <v>603</v>
      </c>
      <c r="E2156" s="274">
        <v>8</v>
      </c>
      <c r="F2156" s="274">
        <v>1929</v>
      </c>
      <c r="G2156" s="277">
        <v>11673</v>
      </c>
      <c r="H2156" s="277">
        <v>12202.35</v>
      </c>
      <c r="I2156" s="277">
        <f>INDEX(HWI!$F$6:$I$131,MATCH(F2156,HWI!$A$6:$A$131,0),MATCH(D2156,HWI!$F$5:$I$5,0))</f>
        <v>106.625</v>
      </c>
      <c r="J2156" s="277">
        <f t="shared" si="66"/>
        <v>1301075.5687500001</v>
      </c>
      <c r="L2156" s="277">
        <f t="shared" si="67"/>
        <v>111.46025603957852</v>
      </c>
    </row>
    <row r="2157" spans="1:12" x14ac:dyDescent="0.25">
      <c r="A2157" s="274" t="s">
        <v>606</v>
      </c>
      <c r="B2157" s="274" t="s">
        <v>588</v>
      </c>
      <c r="C2157" s="274" t="s">
        <v>589</v>
      </c>
      <c r="D2157" s="274" t="s">
        <v>603</v>
      </c>
      <c r="E2157" s="274">
        <v>8</v>
      </c>
      <c r="F2157" s="274">
        <v>1930</v>
      </c>
      <c r="G2157" s="277">
        <v>10867</v>
      </c>
      <c r="H2157" s="277">
        <v>9829.67</v>
      </c>
      <c r="I2157" s="277">
        <f>INDEX(HWI!$F$6:$I$131,MATCH(F2157,HWI!$A$6:$A$131,0),MATCH(D2157,HWI!$F$5:$I$5,0))</f>
        <v>106.625</v>
      </c>
      <c r="J2157" s="277">
        <f t="shared" si="66"/>
        <v>1048088.56375</v>
      </c>
      <c r="L2157" s="277">
        <f t="shared" si="67"/>
        <v>96.446909335603195</v>
      </c>
    </row>
    <row r="2158" spans="1:12" x14ac:dyDescent="0.25">
      <c r="A2158" s="274" t="s">
        <v>606</v>
      </c>
      <c r="B2158" s="274" t="s">
        <v>588</v>
      </c>
      <c r="C2158" s="274" t="s">
        <v>589</v>
      </c>
      <c r="D2158" s="274" t="s">
        <v>603</v>
      </c>
      <c r="E2158" s="274">
        <v>8</v>
      </c>
      <c r="F2158" s="274">
        <v>1931</v>
      </c>
      <c r="G2158" s="277">
        <v>5580</v>
      </c>
      <c r="H2158" s="277">
        <v>8359.24</v>
      </c>
      <c r="I2158" s="277">
        <f>INDEX(HWI!$F$6:$I$131,MATCH(F2158,HWI!$A$6:$A$131,0),MATCH(D2158,HWI!$F$5:$I$5,0))</f>
        <v>106.625</v>
      </c>
      <c r="J2158" s="277">
        <f t="shared" si="66"/>
        <v>891303.96499999997</v>
      </c>
      <c r="L2158" s="277">
        <f t="shared" si="67"/>
        <v>159.73189336917562</v>
      </c>
    </row>
    <row r="2159" spans="1:12" x14ac:dyDescent="0.25">
      <c r="A2159" s="274" t="s">
        <v>606</v>
      </c>
      <c r="B2159" s="274" t="s">
        <v>588</v>
      </c>
      <c r="C2159" s="274" t="s">
        <v>589</v>
      </c>
      <c r="D2159" s="274" t="s">
        <v>603</v>
      </c>
      <c r="E2159" s="274">
        <v>8</v>
      </c>
      <c r="F2159" s="274">
        <v>1932</v>
      </c>
      <c r="G2159" s="277">
        <v>2261</v>
      </c>
      <c r="H2159" s="277">
        <v>3388.48</v>
      </c>
      <c r="I2159" s="277">
        <f>INDEX(HWI!$F$6:$I$131,MATCH(F2159,HWI!$A$6:$A$131,0),MATCH(D2159,HWI!$F$5:$I$5,0))</f>
        <v>113.73333333333333</v>
      </c>
      <c r="J2159" s="277">
        <f t="shared" si="66"/>
        <v>385383.12533333333</v>
      </c>
      <c r="L2159" s="277">
        <f t="shared" si="67"/>
        <v>170.44808727701607</v>
      </c>
    </row>
    <row r="2160" spans="1:12" x14ac:dyDescent="0.25">
      <c r="A2160" s="274" t="s">
        <v>606</v>
      </c>
      <c r="B2160" s="274" t="s">
        <v>588</v>
      </c>
      <c r="C2160" s="274" t="s">
        <v>589</v>
      </c>
      <c r="D2160" s="274" t="s">
        <v>603</v>
      </c>
      <c r="E2160" s="274">
        <v>8</v>
      </c>
      <c r="F2160" s="274">
        <v>1933</v>
      </c>
      <c r="G2160" s="277">
        <v>215</v>
      </c>
      <c r="H2160" s="277">
        <v>432.88</v>
      </c>
      <c r="I2160" s="277">
        <f>INDEX(HWI!$F$6:$I$131,MATCH(F2160,HWI!$A$6:$A$131,0),MATCH(D2160,HWI!$F$5:$I$5,0))</f>
        <v>121.85714285714286</v>
      </c>
      <c r="J2160" s="277">
        <f t="shared" si="66"/>
        <v>52749.520000000004</v>
      </c>
      <c r="L2160" s="277">
        <f t="shared" si="67"/>
        <v>245.34660465116281</v>
      </c>
    </row>
    <row r="2161" spans="1:12" x14ac:dyDescent="0.25">
      <c r="A2161" s="274" t="s">
        <v>606</v>
      </c>
      <c r="B2161" s="274" t="s">
        <v>588</v>
      </c>
      <c r="C2161" s="274" t="s">
        <v>589</v>
      </c>
      <c r="D2161" s="274" t="s">
        <v>603</v>
      </c>
      <c r="E2161" s="274">
        <v>8</v>
      </c>
      <c r="F2161" s="274">
        <v>1934</v>
      </c>
      <c r="G2161" s="277">
        <v>197</v>
      </c>
      <c r="H2161" s="277">
        <v>275.8</v>
      </c>
      <c r="I2161" s="277">
        <f>INDEX(HWI!$F$6:$I$131,MATCH(F2161,HWI!$A$6:$A$131,0),MATCH(D2161,HWI!$F$5:$I$5,0))</f>
        <v>113.73333333333333</v>
      </c>
      <c r="J2161" s="277">
        <f t="shared" si="66"/>
        <v>31367.653333333335</v>
      </c>
      <c r="L2161" s="277">
        <f t="shared" si="67"/>
        <v>159.22666666666669</v>
      </c>
    </row>
    <row r="2162" spans="1:12" x14ac:dyDescent="0.25">
      <c r="A2162" s="274" t="s">
        <v>606</v>
      </c>
      <c r="B2162" s="274" t="s">
        <v>588</v>
      </c>
      <c r="C2162" s="274" t="s">
        <v>589</v>
      </c>
      <c r="D2162" s="274" t="s">
        <v>603</v>
      </c>
      <c r="E2162" s="274">
        <v>8</v>
      </c>
      <c r="F2162" s="274">
        <v>1935</v>
      </c>
      <c r="G2162" s="277">
        <v>458</v>
      </c>
      <c r="H2162" s="277">
        <v>665.88</v>
      </c>
      <c r="I2162" s="277">
        <f>INDEX(HWI!$F$6:$I$131,MATCH(F2162,HWI!$A$6:$A$131,0),MATCH(D2162,HWI!$F$5:$I$5,0))</f>
        <v>113.73333333333333</v>
      </c>
      <c r="J2162" s="277">
        <f t="shared" si="66"/>
        <v>75732.751999999993</v>
      </c>
      <c r="L2162" s="277">
        <f t="shared" si="67"/>
        <v>165.35535371179037</v>
      </c>
    </row>
    <row r="2163" spans="1:12" x14ac:dyDescent="0.25">
      <c r="A2163" s="274" t="s">
        <v>606</v>
      </c>
      <c r="B2163" s="274" t="s">
        <v>588</v>
      </c>
      <c r="C2163" s="274" t="s">
        <v>589</v>
      </c>
      <c r="D2163" s="274" t="s">
        <v>603</v>
      </c>
      <c r="E2163" s="274">
        <v>8</v>
      </c>
      <c r="F2163" s="274">
        <v>1936</v>
      </c>
      <c r="G2163" s="277">
        <v>474</v>
      </c>
      <c r="H2163" s="277">
        <v>873.97</v>
      </c>
      <c r="I2163" s="277">
        <f>INDEX(HWI!$F$6:$I$131,MATCH(F2163,HWI!$A$6:$A$131,0),MATCH(D2163,HWI!$F$5:$I$5,0))</f>
        <v>113.73333333333333</v>
      </c>
      <c r="J2163" s="277">
        <f t="shared" si="66"/>
        <v>99399.521333333338</v>
      </c>
      <c r="L2163" s="277">
        <f t="shared" si="67"/>
        <v>209.70363150492264</v>
      </c>
    </row>
    <row r="2164" spans="1:12" x14ac:dyDescent="0.25">
      <c r="A2164" s="274" t="s">
        <v>606</v>
      </c>
      <c r="B2164" s="274" t="s">
        <v>588</v>
      </c>
      <c r="C2164" s="274" t="s">
        <v>589</v>
      </c>
      <c r="D2164" s="274" t="s">
        <v>603</v>
      </c>
      <c r="E2164" s="274">
        <v>8</v>
      </c>
      <c r="F2164" s="274">
        <v>1937</v>
      </c>
      <c r="G2164" s="277">
        <v>1935</v>
      </c>
      <c r="H2164" s="277">
        <v>3873.57</v>
      </c>
      <c r="I2164" s="277">
        <f>INDEX(HWI!$F$6:$I$131,MATCH(F2164,HWI!$A$6:$A$131,0),MATCH(D2164,HWI!$F$5:$I$5,0))</f>
        <v>106.625</v>
      </c>
      <c r="J2164" s="277">
        <f t="shared" si="66"/>
        <v>413019.40125</v>
      </c>
      <c r="L2164" s="277">
        <f t="shared" si="67"/>
        <v>213.44671899224807</v>
      </c>
    </row>
    <row r="2165" spans="1:12" x14ac:dyDescent="0.25">
      <c r="A2165" s="274" t="s">
        <v>606</v>
      </c>
      <c r="B2165" s="274" t="s">
        <v>588</v>
      </c>
      <c r="C2165" s="274" t="s">
        <v>589</v>
      </c>
      <c r="D2165" s="274" t="s">
        <v>603</v>
      </c>
      <c r="E2165" s="274">
        <v>8</v>
      </c>
      <c r="F2165" s="274">
        <v>1938</v>
      </c>
      <c r="G2165" s="277">
        <v>4406.12</v>
      </c>
      <c r="H2165" s="277">
        <v>9330.83</v>
      </c>
      <c r="I2165" s="277">
        <f>INDEX(HWI!$F$6:$I$131,MATCH(F2165,HWI!$A$6:$A$131,0),MATCH(D2165,HWI!$F$5:$I$5,0))</f>
        <v>106.625</v>
      </c>
      <c r="J2165" s="277">
        <f t="shared" si="66"/>
        <v>994899.74875000003</v>
      </c>
      <c r="L2165" s="277">
        <f t="shared" si="67"/>
        <v>225.79951266647302</v>
      </c>
    </row>
    <row r="2166" spans="1:12" x14ac:dyDescent="0.25">
      <c r="A2166" s="274" t="s">
        <v>606</v>
      </c>
      <c r="B2166" s="274" t="s">
        <v>588</v>
      </c>
      <c r="C2166" s="274" t="s">
        <v>589</v>
      </c>
      <c r="D2166" s="274" t="s">
        <v>603</v>
      </c>
      <c r="E2166" s="274">
        <v>8</v>
      </c>
      <c r="F2166" s="274">
        <v>1940</v>
      </c>
      <c r="G2166" s="277">
        <v>6249</v>
      </c>
      <c r="H2166" s="277">
        <v>5253.12</v>
      </c>
      <c r="I2166" s="277">
        <f>INDEX(HWI!$F$6:$I$131,MATCH(F2166,HWI!$A$6:$A$131,0),MATCH(D2166,HWI!$F$5:$I$5,0))</f>
        <v>100.35294117647059</v>
      </c>
      <c r="J2166" s="277">
        <f t="shared" si="66"/>
        <v>527166.04235294124</v>
      </c>
      <c r="L2166" s="277">
        <f t="shared" si="67"/>
        <v>84.360064386772478</v>
      </c>
    </row>
    <row r="2167" spans="1:12" x14ac:dyDescent="0.25">
      <c r="A2167" s="274" t="s">
        <v>606</v>
      </c>
      <c r="B2167" s="274" t="s">
        <v>588</v>
      </c>
      <c r="C2167" s="274" t="s">
        <v>589</v>
      </c>
      <c r="D2167" s="274" t="s">
        <v>603</v>
      </c>
      <c r="E2167" s="274">
        <v>8</v>
      </c>
      <c r="F2167" s="274">
        <v>1941</v>
      </c>
      <c r="G2167" s="277">
        <v>1666</v>
      </c>
      <c r="H2167" s="277">
        <v>3562.89</v>
      </c>
      <c r="I2167" s="277">
        <f>INDEX(HWI!$F$6:$I$131,MATCH(F2167,HWI!$A$6:$A$131,0),MATCH(D2167,HWI!$F$5:$I$5,0))</f>
        <v>100.35294117647059</v>
      </c>
      <c r="J2167" s="277">
        <f t="shared" si="66"/>
        <v>357546.49058823532</v>
      </c>
      <c r="L2167" s="277">
        <f t="shared" si="67"/>
        <v>214.61373984888075</v>
      </c>
    </row>
    <row r="2168" spans="1:12" x14ac:dyDescent="0.25">
      <c r="A2168" s="274" t="s">
        <v>606</v>
      </c>
      <c r="B2168" s="274" t="s">
        <v>588</v>
      </c>
      <c r="C2168" s="274" t="s">
        <v>589</v>
      </c>
      <c r="D2168" s="274" t="s">
        <v>603</v>
      </c>
      <c r="E2168" s="274">
        <v>8</v>
      </c>
      <c r="F2168" s="274">
        <v>1942</v>
      </c>
      <c r="G2168" s="277">
        <v>69</v>
      </c>
      <c r="H2168" s="277">
        <v>447.14</v>
      </c>
      <c r="I2168" s="277">
        <f>INDEX(HWI!$F$6:$I$131,MATCH(F2168,HWI!$A$6:$A$131,0),MATCH(D2168,HWI!$F$5:$I$5,0))</f>
        <v>94.777777777777771</v>
      </c>
      <c r="J2168" s="277">
        <f t="shared" si="66"/>
        <v>42378.935555555552</v>
      </c>
      <c r="L2168" s="277">
        <f t="shared" si="67"/>
        <v>614.18747181964568</v>
      </c>
    </row>
    <row r="2169" spans="1:12" x14ac:dyDescent="0.25">
      <c r="A2169" s="274" t="s">
        <v>606</v>
      </c>
      <c r="B2169" s="274" t="s">
        <v>588</v>
      </c>
      <c r="C2169" s="274" t="s">
        <v>589</v>
      </c>
      <c r="D2169" s="274" t="s">
        <v>603</v>
      </c>
      <c r="E2169" s="274">
        <v>8</v>
      </c>
      <c r="F2169" s="274">
        <v>1943</v>
      </c>
      <c r="G2169" s="277">
        <v>198</v>
      </c>
      <c r="H2169" s="277">
        <v>835.41</v>
      </c>
      <c r="I2169" s="277">
        <f>INDEX(HWI!$F$6:$I$131,MATCH(F2169,HWI!$A$6:$A$131,0),MATCH(D2169,HWI!$F$5:$I$5,0))</f>
        <v>89.78947368421052</v>
      </c>
      <c r="J2169" s="277">
        <f t="shared" si="66"/>
        <v>75011.024210526302</v>
      </c>
      <c r="L2169" s="277">
        <f t="shared" si="67"/>
        <v>378.84355661881972</v>
      </c>
    </row>
    <row r="2170" spans="1:12" x14ac:dyDescent="0.25">
      <c r="A2170" s="274" t="s">
        <v>606</v>
      </c>
      <c r="B2170" s="274" t="s">
        <v>588</v>
      </c>
      <c r="C2170" s="274" t="s">
        <v>589</v>
      </c>
      <c r="D2170" s="274" t="s">
        <v>603</v>
      </c>
      <c r="E2170" s="274">
        <v>8</v>
      </c>
      <c r="F2170" s="274">
        <v>1944</v>
      </c>
      <c r="G2170" s="277">
        <v>389</v>
      </c>
      <c r="H2170" s="277">
        <v>1786.97</v>
      </c>
      <c r="I2170" s="277">
        <f>INDEX(HWI!$F$6:$I$131,MATCH(F2170,HWI!$A$6:$A$131,0),MATCH(D2170,HWI!$F$5:$I$5,0))</f>
        <v>89.78947368421052</v>
      </c>
      <c r="J2170" s="277">
        <f t="shared" si="66"/>
        <v>160451.09578947368</v>
      </c>
      <c r="L2170" s="277">
        <f t="shared" si="67"/>
        <v>412.4706832634285</v>
      </c>
    </row>
    <row r="2171" spans="1:12" x14ac:dyDescent="0.25">
      <c r="A2171" s="274" t="s">
        <v>606</v>
      </c>
      <c r="B2171" s="274" t="s">
        <v>588</v>
      </c>
      <c r="C2171" s="274" t="s">
        <v>589</v>
      </c>
      <c r="D2171" s="274" t="s">
        <v>603</v>
      </c>
      <c r="E2171" s="274">
        <v>8</v>
      </c>
      <c r="F2171" s="274">
        <v>1945</v>
      </c>
      <c r="G2171" s="277">
        <v>187</v>
      </c>
      <c r="H2171" s="277">
        <v>698.98</v>
      </c>
      <c r="I2171" s="277">
        <f>INDEX(HWI!$F$6:$I$131,MATCH(F2171,HWI!$A$6:$A$131,0),MATCH(D2171,HWI!$F$5:$I$5,0))</f>
        <v>89.78947368421052</v>
      </c>
      <c r="J2171" s="277">
        <f t="shared" si="66"/>
        <v>62761.04631578947</v>
      </c>
      <c r="L2171" s="277">
        <f t="shared" si="67"/>
        <v>335.6205685336335</v>
      </c>
    </row>
    <row r="2172" spans="1:12" x14ac:dyDescent="0.25">
      <c r="A2172" s="274" t="s">
        <v>606</v>
      </c>
      <c r="B2172" s="274" t="s">
        <v>588</v>
      </c>
      <c r="C2172" s="274" t="s">
        <v>589</v>
      </c>
      <c r="D2172" s="274" t="s">
        <v>603</v>
      </c>
      <c r="E2172" s="274">
        <v>8</v>
      </c>
      <c r="F2172" s="274">
        <v>1946</v>
      </c>
      <c r="G2172" s="277">
        <v>546</v>
      </c>
      <c r="H2172" s="277">
        <v>1266.95</v>
      </c>
      <c r="I2172" s="277">
        <f>INDEX(HWI!$F$6:$I$131,MATCH(F2172,HWI!$A$6:$A$131,0),MATCH(D2172,HWI!$F$5:$I$5,0))</f>
        <v>81.238095238095241</v>
      </c>
      <c r="J2172" s="277">
        <f t="shared" si="66"/>
        <v>102924.60476190477</v>
      </c>
      <c r="L2172" s="277">
        <f t="shared" si="67"/>
        <v>188.50660212803072</v>
      </c>
    </row>
    <row r="2173" spans="1:12" x14ac:dyDescent="0.25">
      <c r="A2173" s="274" t="s">
        <v>606</v>
      </c>
      <c r="B2173" s="274" t="s">
        <v>588</v>
      </c>
      <c r="C2173" s="274" t="s">
        <v>589</v>
      </c>
      <c r="D2173" s="274" t="s">
        <v>603</v>
      </c>
      <c r="E2173" s="274">
        <v>8</v>
      </c>
      <c r="F2173" s="274">
        <v>1947</v>
      </c>
      <c r="G2173" s="277">
        <v>2298</v>
      </c>
      <c r="H2173" s="277">
        <v>4069.13</v>
      </c>
      <c r="I2173" s="277">
        <f>INDEX(HWI!$F$6:$I$131,MATCH(F2173,HWI!$A$6:$A$131,0),MATCH(D2173,HWI!$F$5:$I$5,0))</f>
        <v>71.083333333333329</v>
      </c>
      <c r="J2173" s="277">
        <f t="shared" si="66"/>
        <v>289247.32416666666</v>
      </c>
      <c r="L2173" s="277">
        <f t="shared" si="67"/>
        <v>125.8691576008123</v>
      </c>
    </row>
    <row r="2174" spans="1:12" x14ac:dyDescent="0.25">
      <c r="A2174" s="274" t="s">
        <v>606</v>
      </c>
      <c r="B2174" s="274" t="s">
        <v>588</v>
      </c>
      <c r="C2174" s="274" t="s">
        <v>589</v>
      </c>
      <c r="D2174" s="274" t="s">
        <v>603</v>
      </c>
      <c r="E2174" s="274">
        <v>8</v>
      </c>
      <c r="F2174" s="274">
        <v>1949</v>
      </c>
      <c r="G2174" s="277">
        <v>11122</v>
      </c>
      <c r="H2174" s="277">
        <v>28846.57</v>
      </c>
      <c r="I2174" s="277">
        <f>INDEX(HWI!$F$6:$I$131,MATCH(F2174,HWI!$A$6:$A$131,0),MATCH(D2174,HWI!$F$5:$I$5,0))</f>
        <v>56.866666666666667</v>
      </c>
      <c r="J2174" s="277">
        <f t="shared" si="66"/>
        <v>1640408.2806666666</v>
      </c>
      <c r="L2174" s="277">
        <f t="shared" si="67"/>
        <v>147.49220290115684</v>
      </c>
    </row>
    <row r="2175" spans="1:12" x14ac:dyDescent="0.25">
      <c r="A2175" s="274" t="s">
        <v>606</v>
      </c>
      <c r="B2175" s="274" t="s">
        <v>588</v>
      </c>
      <c r="C2175" s="274" t="s">
        <v>589</v>
      </c>
      <c r="D2175" s="274" t="s">
        <v>603</v>
      </c>
      <c r="E2175" s="274">
        <v>8</v>
      </c>
      <c r="F2175" s="274">
        <v>1950</v>
      </c>
      <c r="G2175" s="277">
        <v>16263</v>
      </c>
      <c r="H2175" s="277">
        <v>77264.37</v>
      </c>
      <c r="I2175" s="277">
        <f>INDEX(HWI!$F$6:$I$131,MATCH(F2175,HWI!$A$6:$A$131,0),MATCH(D2175,HWI!$F$5:$I$5,0))</f>
        <v>53.3125</v>
      </c>
      <c r="J2175" s="277">
        <f t="shared" si="66"/>
        <v>4119156.725625</v>
      </c>
      <c r="L2175" s="277">
        <f t="shared" si="67"/>
        <v>253.28394057830658</v>
      </c>
    </row>
    <row r="2176" spans="1:12" x14ac:dyDescent="0.25">
      <c r="A2176" s="274" t="s">
        <v>606</v>
      </c>
      <c r="B2176" s="274" t="s">
        <v>588</v>
      </c>
      <c r="C2176" s="274" t="s">
        <v>589</v>
      </c>
      <c r="D2176" s="274" t="s">
        <v>603</v>
      </c>
      <c r="E2176" s="274">
        <v>8</v>
      </c>
      <c r="F2176" s="274">
        <v>1951</v>
      </c>
      <c r="G2176" s="277">
        <v>18411</v>
      </c>
      <c r="H2176" s="277">
        <v>84049.09</v>
      </c>
      <c r="I2176" s="277">
        <f>INDEX(HWI!$F$6:$I$131,MATCH(F2176,HWI!$A$6:$A$131,0),MATCH(D2176,HWI!$F$5:$I$5,0))</f>
        <v>51.696969696969695</v>
      </c>
      <c r="J2176" s="277">
        <f t="shared" si="66"/>
        <v>4345083.2587878788</v>
      </c>
      <c r="L2176" s="277">
        <f t="shared" si="67"/>
        <v>236.00473949203621</v>
      </c>
    </row>
    <row r="2177" spans="1:12" x14ac:dyDescent="0.25">
      <c r="A2177" s="274" t="s">
        <v>606</v>
      </c>
      <c r="B2177" s="274" t="s">
        <v>588</v>
      </c>
      <c r="C2177" s="274" t="s">
        <v>589</v>
      </c>
      <c r="D2177" s="274" t="s">
        <v>603</v>
      </c>
      <c r="E2177" s="274">
        <v>8</v>
      </c>
      <c r="F2177" s="274">
        <v>1952</v>
      </c>
      <c r="G2177" s="277">
        <v>34155</v>
      </c>
      <c r="H2177" s="277">
        <v>220863.85</v>
      </c>
      <c r="I2177" s="277">
        <f>INDEX(HWI!$F$6:$I$131,MATCH(F2177,HWI!$A$6:$A$131,0),MATCH(D2177,HWI!$F$5:$I$5,0))</f>
        <v>50.176470588235297</v>
      </c>
      <c r="J2177" s="277">
        <f t="shared" si="66"/>
        <v>11082168.473529413</v>
      </c>
      <c r="L2177" s="277">
        <f t="shared" si="67"/>
        <v>324.46694403540954</v>
      </c>
    </row>
    <row r="2178" spans="1:12" x14ac:dyDescent="0.25">
      <c r="A2178" s="274" t="s">
        <v>606</v>
      </c>
      <c r="B2178" s="274" t="s">
        <v>588</v>
      </c>
      <c r="C2178" s="274" t="s">
        <v>589</v>
      </c>
      <c r="D2178" s="274" t="s">
        <v>603</v>
      </c>
      <c r="E2178" s="274">
        <v>8</v>
      </c>
      <c r="F2178" s="274">
        <v>1953</v>
      </c>
      <c r="G2178" s="277">
        <v>47897</v>
      </c>
      <c r="H2178" s="277">
        <v>317382.58</v>
      </c>
      <c r="I2178" s="277">
        <f>INDEX(HWI!$F$6:$I$131,MATCH(F2178,HWI!$A$6:$A$131,0),MATCH(D2178,HWI!$F$5:$I$5,0))</f>
        <v>46.108108108108105</v>
      </c>
      <c r="J2178" s="277">
        <f t="shared" ref="J2178:J2241" si="68">I2178*H2178</f>
        <v>14633910.31027027</v>
      </c>
      <c r="L2178" s="277">
        <f t="shared" ref="L2178:L2241" si="69">J2178/G2178</f>
        <v>305.52874522976953</v>
      </c>
    </row>
    <row r="2179" spans="1:12" x14ac:dyDescent="0.25">
      <c r="A2179" s="274" t="s">
        <v>606</v>
      </c>
      <c r="B2179" s="274" t="s">
        <v>588</v>
      </c>
      <c r="C2179" s="274" t="s">
        <v>589</v>
      </c>
      <c r="D2179" s="274" t="s">
        <v>603</v>
      </c>
      <c r="E2179" s="274">
        <v>8</v>
      </c>
      <c r="F2179" s="274">
        <v>1954</v>
      </c>
      <c r="G2179" s="277">
        <v>9098</v>
      </c>
      <c r="H2179" s="277">
        <v>53822.86</v>
      </c>
      <c r="I2179" s="277">
        <f>INDEX(HWI!$F$6:$I$131,MATCH(F2179,HWI!$A$6:$A$131,0),MATCH(D2179,HWI!$F$5:$I$5,0))</f>
        <v>43.743589743589745</v>
      </c>
      <c r="J2179" s="277">
        <f t="shared" si="68"/>
        <v>2354405.1066666669</v>
      </c>
      <c r="L2179" s="277">
        <f t="shared" si="69"/>
        <v>258.78271121858285</v>
      </c>
    </row>
    <row r="2180" spans="1:12" x14ac:dyDescent="0.25">
      <c r="A2180" s="274" t="s">
        <v>606</v>
      </c>
      <c r="B2180" s="274" t="s">
        <v>588</v>
      </c>
      <c r="C2180" s="274" t="s">
        <v>589</v>
      </c>
      <c r="D2180" s="274" t="s">
        <v>603</v>
      </c>
      <c r="E2180" s="274">
        <v>8</v>
      </c>
      <c r="F2180" s="274">
        <v>1955</v>
      </c>
      <c r="G2180" s="277">
        <v>20558</v>
      </c>
      <c r="H2180" s="277">
        <v>102645.07</v>
      </c>
      <c r="I2180" s="277">
        <f>INDEX(HWI!$F$6:$I$131,MATCH(F2180,HWI!$A$6:$A$131,0),MATCH(D2180,HWI!$F$5:$I$5,0))</f>
        <v>41.609756097560975</v>
      </c>
      <c r="J2180" s="277">
        <f t="shared" si="68"/>
        <v>4271036.327317073</v>
      </c>
      <c r="L2180" s="277">
        <f t="shared" si="69"/>
        <v>207.75543960098614</v>
      </c>
    </row>
    <row r="2181" spans="1:12" x14ac:dyDescent="0.25">
      <c r="A2181" s="274" t="s">
        <v>606</v>
      </c>
      <c r="B2181" s="274" t="s">
        <v>588</v>
      </c>
      <c r="C2181" s="274" t="s">
        <v>589</v>
      </c>
      <c r="D2181" s="274" t="s">
        <v>603</v>
      </c>
      <c r="E2181" s="274">
        <v>8</v>
      </c>
      <c r="F2181" s="274">
        <v>1956</v>
      </c>
      <c r="G2181" s="277">
        <v>22832.880000000001</v>
      </c>
      <c r="H2181" s="277">
        <v>147324.35</v>
      </c>
      <c r="I2181" s="277">
        <f>INDEX(HWI!$F$6:$I$131,MATCH(F2181,HWI!$A$6:$A$131,0),MATCH(D2181,HWI!$F$5:$I$5,0))</f>
        <v>39.674418604651166</v>
      </c>
      <c r="J2181" s="277">
        <f t="shared" si="68"/>
        <v>5845007.9325581398</v>
      </c>
      <c r="L2181" s="277">
        <f t="shared" si="69"/>
        <v>255.99083131686146</v>
      </c>
    </row>
    <row r="2182" spans="1:12" x14ac:dyDescent="0.25">
      <c r="A2182" s="274" t="s">
        <v>606</v>
      </c>
      <c r="B2182" s="274" t="s">
        <v>588</v>
      </c>
      <c r="C2182" s="274" t="s">
        <v>589</v>
      </c>
      <c r="D2182" s="274" t="s">
        <v>603</v>
      </c>
      <c r="E2182" s="274">
        <v>8</v>
      </c>
      <c r="F2182" s="274">
        <v>1957</v>
      </c>
      <c r="G2182" s="277">
        <v>15236</v>
      </c>
      <c r="H2182" s="277">
        <v>111807.01000000001</v>
      </c>
      <c r="I2182" s="277">
        <f>INDEX(HWI!$F$6:$I$131,MATCH(F2182,HWI!$A$6:$A$131,0),MATCH(D2182,HWI!$F$5:$I$5,0))</f>
        <v>37.086956521739133</v>
      </c>
      <c r="J2182" s="277">
        <f t="shared" si="68"/>
        <v>4146581.7186956527</v>
      </c>
      <c r="L2182" s="277">
        <f t="shared" si="69"/>
        <v>272.15684685584489</v>
      </c>
    </row>
    <row r="2183" spans="1:12" x14ac:dyDescent="0.25">
      <c r="A2183" s="274" t="s">
        <v>606</v>
      </c>
      <c r="B2183" s="274" t="s">
        <v>588</v>
      </c>
      <c r="C2183" s="274" t="s">
        <v>589</v>
      </c>
      <c r="D2183" s="274" t="s">
        <v>603</v>
      </c>
      <c r="E2183" s="274">
        <v>8</v>
      </c>
      <c r="F2183" s="274">
        <v>1958</v>
      </c>
      <c r="G2183" s="277">
        <v>19591</v>
      </c>
      <c r="H2183" s="277">
        <v>159631.14000000001</v>
      </c>
      <c r="I2183" s="277">
        <f>INDEX(HWI!$F$6:$I$131,MATCH(F2183,HWI!$A$6:$A$131,0),MATCH(D2183,HWI!$F$5:$I$5,0))</f>
        <v>34.816326530612244</v>
      </c>
      <c r="J2183" s="277">
        <f t="shared" si="68"/>
        <v>5557769.8946938775</v>
      </c>
      <c r="L2183" s="277">
        <f t="shared" si="69"/>
        <v>283.68995430013155</v>
      </c>
    </row>
    <row r="2184" spans="1:12" x14ac:dyDescent="0.25">
      <c r="A2184" s="274" t="s">
        <v>606</v>
      </c>
      <c r="B2184" s="274" t="s">
        <v>588</v>
      </c>
      <c r="C2184" s="274" t="s">
        <v>589</v>
      </c>
      <c r="D2184" s="274" t="s">
        <v>603</v>
      </c>
      <c r="E2184" s="274">
        <v>8</v>
      </c>
      <c r="F2184" s="274">
        <v>1959</v>
      </c>
      <c r="G2184" s="277">
        <v>9309</v>
      </c>
      <c r="H2184" s="277">
        <v>77732.2</v>
      </c>
      <c r="I2184" s="277">
        <f>INDEX(HWI!$F$6:$I$131,MATCH(F2184,HWI!$A$6:$A$131,0),MATCH(D2184,HWI!$F$5:$I$5,0))</f>
        <v>33.450980392156865</v>
      </c>
      <c r="J2184" s="277">
        <f t="shared" si="68"/>
        <v>2600218.2980392156</v>
      </c>
      <c r="L2184" s="277">
        <f t="shared" si="69"/>
        <v>279.32305274886835</v>
      </c>
    </row>
    <row r="2185" spans="1:12" x14ac:dyDescent="0.25">
      <c r="A2185" s="274" t="s">
        <v>606</v>
      </c>
      <c r="B2185" s="274" t="s">
        <v>588</v>
      </c>
      <c r="C2185" s="274" t="s">
        <v>589</v>
      </c>
      <c r="D2185" s="274" t="s">
        <v>603</v>
      </c>
      <c r="E2185" s="274">
        <v>8</v>
      </c>
      <c r="F2185" s="274">
        <v>1960</v>
      </c>
      <c r="G2185" s="277">
        <v>16485</v>
      </c>
      <c r="H2185" s="277">
        <v>130510.71</v>
      </c>
      <c r="I2185" s="277">
        <f>INDEX(HWI!$F$6:$I$131,MATCH(F2185,HWI!$A$6:$A$131,0),MATCH(D2185,HWI!$F$5:$I$5,0))</f>
        <v>32.188679245283019</v>
      </c>
      <c r="J2185" s="277">
        <f t="shared" si="68"/>
        <v>4200967.3822641512</v>
      </c>
      <c r="L2185" s="277">
        <f t="shared" si="69"/>
        <v>254.83575263962095</v>
      </c>
    </row>
    <row r="2186" spans="1:12" x14ac:dyDescent="0.25">
      <c r="A2186" s="274" t="s">
        <v>606</v>
      </c>
      <c r="B2186" s="274" t="s">
        <v>588</v>
      </c>
      <c r="C2186" s="274" t="s">
        <v>589</v>
      </c>
      <c r="D2186" s="274" t="s">
        <v>603</v>
      </c>
      <c r="E2186" s="274">
        <v>8</v>
      </c>
      <c r="F2186" s="274">
        <v>1961</v>
      </c>
      <c r="G2186" s="277">
        <v>23728</v>
      </c>
      <c r="H2186" s="277">
        <v>143685.47</v>
      </c>
      <c r="I2186" s="277">
        <f>INDEX(HWI!$F$6:$I$131,MATCH(F2186,HWI!$A$6:$A$131,0),MATCH(D2186,HWI!$F$5:$I$5,0))</f>
        <v>31.018181818181819</v>
      </c>
      <c r="J2186" s="277">
        <f t="shared" si="68"/>
        <v>4456862.033090909</v>
      </c>
      <c r="L2186" s="277">
        <f t="shared" si="69"/>
        <v>187.83133989762766</v>
      </c>
    </row>
    <row r="2187" spans="1:12" x14ac:dyDescent="0.25">
      <c r="A2187" s="274" t="s">
        <v>606</v>
      </c>
      <c r="B2187" s="274" t="s">
        <v>588</v>
      </c>
      <c r="C2187" s="274" t="s">
        <v>589</v>
      </c>
      <c r="D2187" s="274" t="s">
        <v>603</v>
      </c>
      <c r="E2187" s="274">
        <v>8</v>
      </c>
      <c r="F2187" s="274">
        <v>1962</v>
      </c>
      <c r="G2187" s="277">
        <v>14949</v>
      </c>
      <c r="H2187" s="277">
        <v>129143.66</v>
      </c>
      <c r="I2187" s="277">
        <f>INDEX(HWI!$F$6:$I$131,MATCH(F2187,HWI!$A$6:$A$131,0),MATCH(D2187,HWI!$F$5:$I$5,0))</f>
        <v>30.464285714285715</v>
      </c>
      <c r="J2187" s="277">
        <f t="shared" si="68"/>
        <v>3934269.3564285715</v>
      </c>
      <c r="L2187" s="277">
        <f t="shared" si="69"/>
        <v>263.17943383695041</v>
      </c>
    </row>
    <row r="2188" spans="1:12" x14ac:dyDescent="0.25">
      <c r="A2188" s="274" t="s">
        <v>606</v>
      </c>
      <c r="B2188" s="274" t="s">
        <v>588</v>
      </c>
      <c r="C2188" s="274" t="s">
        <v>589</v>
      </c>
      <c r="D2188" s="274" t="s">
        <v>603</v>
      </c>
      <c r="E2188" s="274">
        <v>8</v>
      </c>
      <c r="F2188" s="274">
        <v>1963</v>
      </c>
      <c r="G2188" s="277">
        <v>16175</v>
      </c>
      <c r="H2188" s="277">
        <v>152645.43</v>
      </c>
      <c r="I2188" s="277">
        <f>INDEX(HWI!$F$6:$I$131,MATCH(F2188,HWI!$A$6:$A$131,0),MATCH(D2188,HWI!$F$5:$I$5,0))</f>
        <v>29.413793103448278</v>
      </c>
      <c r="J2188" s="277">
        <f t="shared" si="68"/>
        <v>4489881.0962068969</v>
      </c>
      <c r="L2188" s="277">
        <f t="shared" si="69"/>
        <v>277.58152063102915</v>
      </c>
    </row>
    <row r="2189" spans="1:12" x14ac:dyDescent="0.25">
      <c r="A2189" s="274" t="s">
        <v>606</v>
      </c>
      <c r="B2189" s="274" t="s">
        <v>588</v>
      </c>
      <c r="C2189" s="274" t="s">
        <v>589</v>
      </c>
      <c r="D2189" s="274" t="s">
        <v>603</v>
      </c>
      <c r="E2189" s="274">
        <v>8</v>
      </c>
      <c r="F2189" s="274">
        <v>1964</v>
      </c>
      <c r="G2189" s="277">
        <v>11501</v>
      </c>
      <c r="H2189" s="277">
        <v>97063.96</v>
      </c>
      <c r="I2189" s="277">
        <f>INDEX(HWI!$F$6:$I$131,MATCH(F2189,HWI!$A$6:$A$131,0),MATCH(D2189,HWI!$F$5:$I$5,0))</f>
        <v>28.433333333333334</v>
      </c>
      <c r="J2189" s="277">
        <f t="shared" si="68"/>
        <v>2759851.9293333334</v>
      </c>
      <c r="L2189" s="277">
        <f t="shared" si="69"/>
        <v>239.96625765875433</v>
      </c>
    </row>
    <row r="2190" spans="1:12" x14ac:dyDescent="0.25">
      <c r="A2190" s="274" t="s">
        <v>606</v>
      </c>
      <c r="B2190" s="274" t="s">
        <v>588</v>
      </c>
      <c r="C2190" s="274" t="s">
        <v>589</v>
      </c>
      <c r="D2190" s="274" t="s">
        <v>603</v>
      </c>
      <c r="E2190" s="274">
        <v>8</v>
      </c>
      <c r="F2190" s="274">
        <v>1965</v>
      </c>
      <c r="G2190" s="277">
        <v>13031</v>
      </c>
      <c r="H2190" s="277">
        <v>194163.91</v>
      </c>
      <c r="I2190" s="277">
        <f>INDEX(HWI!$F$6:$I$131,MATCH(F2190,HWI!$A$6:$A$131,0),MATCH(D2190,HWI!$F$5:$I$5,0))</f>
        <v>27.516129032258064</v>
      </c>
      <c r="J2190" s="277">
        <f t="shared" si="68"/>
        <v>5342639.2009677421</v>
      </c>
      <c r="L2190" s="277">
        <f t="shared" si="69"/>
        <v>409.99456687650542</v>
      </c>
    </row>
    <row r="2191" spans="1:12" x14ac:dyDescent="0.25">
      <c r="A2191" s="274" t="s">
        <v>606</v>
      </c>
      <c r="B2191" s="274" t="s">
        <v>588</v>
      </c>
      <c r="C2191" s="274" t="s">
        <v>589</v>
      </c>
      <c r="D2191" s="274" t="s">
        <v>603</v>
      </c>
      <c r="E2191" s="274">
        <v>8</v>
      </c>
      <c r="F2191" s="274">
        <v>1966</v>
      </c>
      <c r="G2191" s="277">
        <v>20021</v>
      </c>
      <c r="H2191" s="277">
        <v>194692.30000000002</v>
      </c>
      <c r="I2191" s="277">
        <f>INDEX(HWI!$F$6:$I$131,MATCH(F2191,HWI!$A$6:$A$131,0),MATCH(D2191,HWI!$F$5:$I$5,0))</f>
        <v>26.246153846153845</v>
      </c>
      <c r="J2191" s="277">
        <f t="shared" si="68"/>
        <v>5109924.0584615385</v>
      </c>
      <c r="L2191" s="277">
        <f t="shared" si="69"/>
        <v>255.22821329911287</v>
      </c>
    </row>
    <row r="2192" spans="1:12" x14ac:dyDescent="0.25">
      <c r="A2192" s="274" t="s">
        <v>606</v>
      </c>
      <c r="B2192" s="274" t="s">
        <v>588</v>
      </c>
      <c r="C2192" s="274" t="s">
        <v>589</v>
      </c>
      <c r="D2192" s="274" t="s">
        <v>603</v>
      </c>
      <c r="E2192" s="274">
        <v>8</v>
      </c>
      <c r="F2192" s="274">
        <v>1967</v>
      </c>
      <c r="G2192" s="277">
        <v>23321</v>
      </c>
      <c r="H2192" s="277">
        <v>288255.07</v>
      </c>
      <c r="I2192" s="277">
        <f>INDEX(HWI!$F$6:$I$131,MATCH(F2192,HWI!$A$6:$A$131,0),MATCH(D2192,HWI!$F$5:$I$5,0))</f>
        <v>25.088235294117649</v>
      </c>
      <c r="J2192" s="277">
        <f t="shared" si="68"/>
        <v>7231811.0208823532</v>
      </c>
      <c r="L2192" s="277">
        <f t="shared" si="69"/>
        <v>310.09866733340567</v>
      </c>
    </row>
    <row r="2193" spans="1:12" x14ac:dyDescent="0.25">
      <c r="A2193" s="274" t="s">
        <v>606</v>
      </c>
      <c r="B2193" s="274" t="s">
        <v>588</v>
      </c>
      <c r="C2193" s="274" t="s">
        <v>589</v>
      </c>
      <c r="D2193" s="274" t="s">
        <v>603</v>
      </c>
      <c r="E2193" s="274">
        <v>8</v>
      </c>
      <c r="F2193" s="274">
        <v>1968</v>
      </c>
      <c r="G2193" s="277">
        <v>13255</v>
      </c>
      <c r="H2193" s="277">
        <v>154916.64000000001</v>
      </c>
      <c r="I2193" s="277">
        <f>INDEX(HWI!$F$6:$I$131,MATCH(F2193,HWI!$A$6:$A$131,0),MATCH(D2193,HWI!$F$5:$I$5,0))</f>
        <v>24.028169014084508</v>
      </c>
      <c r="J2193" s="277">
        <f t="shared" si="68"/>
        <v>3722363.2090140851</v>
      </c>
      <c r="L2193" s="277">
        <f t="shared" si="69"/>
        <v>280.82709988789776</v>
      </c>
    </row>
    <row r="2194" spans="1:12" x14ac:dyDescent="0.25">
      <c r="A2194" s="274" t="s">
        <v>606</v>
      </c>
      <c r="B2194" s="274" t="s">
        <v>588</v>
      </c>
      <c r="C2194" s="274" t="s">
        <v>589</v>
      </c>
      <c r="D2194" s="274" t="s">
        <v>603</v>
      </c>
      <c r="E2194" s="274">
        <v>8</v>
      </c>
      <c r="F2194" s="274">
        <v>1969</v>
      </c>
      <c r="G2194" s="277">
        <v>13676</v>
      </c>
      <c r="H2194" s="277">
        <v>155329.83000000002</v>
      </c>
      <c r="I2194" s="277">
        <f>INDEX(HWI!$F$6:$I$131,MATCH(F2194,HWI!$A$6:$A$131,0),MATCH(D2194,HWI!$F$5:$I$5,0))</f>
        <v>22.44736842105263</v>
      </c>
      <c r="J2194" s="277">
        <f t="shared" si="68"/>
        <v>3486745.9207894737</v>
      </c>
      <c r="L2194" s="277">
        <f t="shared" si="69"/>
        <v>254.95363562368189</v>
      </c>
    </row>
    <row r="2195" spans="1:12" x14ac:dyDescent="0.25">
      <c r="A2195" s="274" t="s">
        <v>606</v>
      </c>
      <c r="B2195" s="274" t="s">
        <v>588</v>
      </c>
      <c r="C2195" s="274" t="s">
        <v>589</v>
      </c>
      <c r="D2195" s="274" t="s">
        <v>603</v>
      </c>
      <c r="E2195" s="274">
        <v>8</v>
      </c>
      <c r="F2195" s="274">
        <v>1970</v>
      </c>
      <c r="G2195" s="277">
        <v>15610</v>
      </c>
      <c r="H2195" s="277">
        <v>182416.14</v>
      </c>
      <c r="I2195" s="277">
        <f>INDEX(HWI!$F$6:$I$131,MATCH(F2195,HWI!$A$6:$A$131,0),MATCH(D2195,HWI!$F$5:$I$5,0))</f>
        <v>21.594936708860761</v>
      </c>
      <c r="J2195" s="277">
        <f t="shared" si="68"/>
        <v>3939264.997974684</v>
      </c>
      <c r="L2195" s="277">
        <f t="shared" si="69"/>
        <v>252.35522088242689</v>
      </c>
    </row>
    <row r="2196" spans="1:12" x14ac:dyDescent="0.25">
      <c r="A2196" s="274" t="s">
        <v>606</v>
      </c>
      <c r="B2196" s="274" t="s">
        <v>588</v>
      </c>
      <c r="C2196" s="274" t="s">
        <v>589</v>
      </c>
      <c r="D2196" s="274" t="s">
        <v>603</v>
      </c>
      <c r="E2196" s="274">
        <v>8</v>
      </c>
      <c r="F2196" s="274">
        <v>1971</v>
      </c>
      <c r="G2196" s="277">
        <v>19015</v>
      </c>
      <c r="H2196" s="277">
        <v>313340.65000000002</v>
      </c>
      <c r="I2196" s="277">
        <f>INDEX(HWI!$F$6:$I$131,MATCH(F2196,HWI!$A$6:$A$131,0),MATCH(D2196,HWI!$F$5:$I$5,0))</f>
        <v>19.386363636363637</v>
      </c>
      <c r="J2196" s="277">
        <f t="shared" si="68"/>
        <v>6074535.7829545457</v>
      </c>
      <c r="L2196" s="277">
        <f t="shared" si="69"/>
        <v>319.46020420481437</v>
      </c>
    </row>
    <row r="2197" spans="1:12" x14ac:dyDescent="0.25">
      <c r="A2197" s="274" t="s">
        <v>606</v>
      </c>
      <c r="B2197" s="274" t="s">
        <v>588</v>
      </c>
      <c r="C2197" s="274" t="s">
        <v>589</v>
      </c>
      <c r="D2197" s="274" t="s">
        <v>603</v>
      </c>
      <c r="E2197" s="274">
        <v>8</v>
      </c>
      <c r="F2197" s="274">
        <v>1972</v>
      </c>
      <c r="G2197" s="277">
        <v>16992</v>
      </c>
      <c r="H2197" s="277">
        <v>313847.99</v>
      </c>
      <c r="I2197" s="277">
        <f>INDEX(HWI!$F$6:$I$131,MATCH(F2197,HWI!$A$6:$A$131,0),MATCH(D2197,HWI!$F$5:$I$5,0))</f>
        <v>17.587628865979383</v>
      </c>
      <c r="J2197" s="277">
        <f t="shared" si="68"/>
        <v>5519841.9684536085</v>
      </c>
      <c r="L2197" s="277">
        <f t="shared" si="69"/>
        <v>324.84945671219447</v>
      </c>
    </row>
    <row r="2198" spans="1:12" x14ac:dyDescent="0.25">
      <c r="A2198" s="274" t="s">
        <v>606</v>
      </c>
      <c r="B2198" s="274" t="s">
        <v>588</v>
      </c>
      <c r="C2198" s="274" t="s">
        <v>589</v>
      </c>
      <c r="D2198" s="274" t="s">
        <v>603</v>
      </c>
      <c r="E2198" s="274">
        <v>8</v>
      </c>
      <c r="F2198" s="274">
        <v>1973</v>
      </c>
      <c r="G2198" s="277">
        <v>20454</v>
      </c>
      <c r="H2198" s="277">
        <v>442345.49</v>
      </c>
      <c r="I2198" s="277">
        <f>INDEX(HWI!$F$6:$I$131,MATCH(F2198,HWI!$A$6:$A$131,0),MATCH(D2198,HWI!$F$5:$I$5,0))</f>
        <v>17.059999999999999</v>
      </c>
      <c r="J2198" s="277">
        <f t="shared" si="68"/>
        <v>7546414.0593999997</v>
      </c>
      <c r="L2198" s="277">
        <f t="shared" si="69"/>
        <v>368.94563700987578</v>
      </c>
    </row>
    <row r="2199" spans="1:12" x14ac:dyDescent="0.25">
      <c r="A2199" s="274" t="s">
        <v>606</v>
      </c>
      <c r="B2199" s="274" t="s">
        <v>588</v>
      </c>
      <c r="C2199" s="274" t="s">
        <v>589</v>
      </c>
      <c r="D2199" s="274" t="s">
        <v>603</v>
      </c>
      <c r="E2199" s="274">
        <v>8</v>
      </c>
      <c r="F2199" s="274">
        <v>1974</v>
      </c>
      <c r="G2199" s="277">
        <v>16952</v>
      </c>
      <c r="H2199" s="277">
        <v>324408.78999999998</v>
      </c>
      <c r="I2199" s="277">
        <f>INDEX(HWI!$F$6:$I$131,MATCH(F2199,HWI!$A$6:$A$131,0),MATCH(D2199,HWI!$F$5:$I$5,0))</f>
        <v>14.964912280701755</v>
      </c>
      <c r="J2199" s="277">
        <f t="shared" si="68"/>
        <v>4854749.0854385961</v>
      </c>
      <c r="L2199" s="277">
        <f t="shared" si="69"/>
        <v>286.38208385079025</v>
      </c>
    </row>
    <row r="2200" spans="1:12" x14ac:dyDescent="0.25">
      <c r="A2200" s="274" t="s">
        <v>606</v>
      </c>
      <c r="B2200" s="274" t="s">
        <v>588</v>
      </c>
      <c r="C2200" s="274" t="s">
        <v>589</v>
      </c>
      <c r="D2200" s="274" t="s">
        <v>603</v>
      </c>
      <c r="E2200" s="274">
        <v>8</v>
      </c>
      <c r="F2200" s="274">
        <v>1975</v>
      </c>
      <c r="G2200" s="277">
        <v>11387</v>
      </c>
      <c r="H2200" s="277">
        <v>223732.32</v>
      </c>
      <c r="I2200" s="277">
        <f>INDEX(HWI!$F$6:$I$131,MATCH(F2200,HWI!$A$6:$A$131,0),MATCH(D2200,HWI!$F$5:$I$5,0))</f>
        <v>13.53968253968254</v>
      </c>
      <c r="J2200" s="277">
        <f t="shared" si="68"/>
        <v>3029264.5866666669</v>
      </c>
      <c r="L2200" s="277">
        <f t="shared" si="69"/>
        <v>266.02832938145843</v>
      </c>
    </row>
    <row r="2201" spans="1:12" x14ac:dyDescent="0.25">
      <c r="A2201" s="274" t="s">
        <v>606</v>
      </c>
      <c r="B2201" s="274" t="s">
        <v>588</v>
      </c>
      <c r="C2201" s="274" t="s">
        <v>589</v>
      </c>
      <c r="D2201" s="274" t="s">
        <v>603</v>
      </c>
      <c r="E2201" s="274">
        <v>8</v>
      </c>
      <c r="F2201" s="274">
        <v>1976</v>
      </c>
      <c r="G2201" s="277">
        <v>7139</v>
      </c>
      <c r="H2201" s="277">
        <v>120592.87</v>
      </c>
      <c r="I2201" s="277">
        <f>INDEX(HWI!$F$6:$I$131,MATCH(F2201,HWI!$A$6:$A$131,0),MATCH(D2201,HWI!$F$5:$I$5,0))</f>
        <v>12.544117647058824</v>
      </c>
      <c r="J2201" s="277">
        <f t="shared" si="68"/>
        <v>1512731.1486764706</v>
      </c>
      <c r="L2201" s="277">
        <f t="shared" si="69"/>
        <v>211.89678507864835</v>
      </c>
    </row>
    <row r="2202" spans="1:12" x14ac:dyDescent="0.25">
      <c r="A2202" s="274" t="s">
        <v>606</v>
      </c>
      <c r="B2202" s="274" t="s">
        <v>588</v>
      </c>
      <c r="C2202" s="274" t="s">
        <v>589</v>
      </c>
      <c r="D2202" s="274" t="s">
        <v>603</v>
      </c>
      <c r="E2202" s="274">
        <v>8</v>
      </c>
      <c r="F2202" s="274">
        <v>1977</v>
      </c>
      <c r="G2202" s="277">
        <v>11131</v>
      </c>
      <c r="H2202" s="277">
        <v>353774.43</v>
      </c>
      <c r="I2202" s="277">
        <f>INDEX(HWI!$F$6:$I$131,MATCH(F2202,HWI!$A$6:$A$131,0),MATCH(D2202,HWI!$F$5:$I$5,0))</f>
        <v>11.605442176870747</v>
      </c>
      <c r="J2202" s="277">
        <f t="shared" si="68"/>
        <v>4105708.6910204077</v>
      </c>
      <c r="L2202" s="277">
        <f t="shared" si="69"/>
        <v>368.85353436532279</v>
      </c>
    </row>
    <row r="2203" spans="1:12" x14ac:dyDescent="0.25">
      <c r="A2203" s="274" t="s">
        <v>606</v>
      </c>
      <c r="B2203" s="274" t="s">
        <v>588</v>
      </c>
      <c r="C2203" s="274" t="s">
        <v>589</v>
      </c>
      <c r="D2203" s="274" t="s">
        <v>603</v>
      </c>
      <c r="E2203" s="274">
        <v>8</v>
      </c>
      <c r="F2203" s="274">
        <v>1978</v>
      </c>
      <c r="G2203" s="277">
        <v>25392</v>
      </c>
      <c r="H2203" s="277">
        <v>323129.24</v>
      </c>
      <c r="I2203" s="277">
        <f>INDEX(HWI!$F$6:$I$131,MATCH(F2203,HWI!$A$6:$A$131,0),MATCH(D2203,HWI!$F$5:$I$5,0))</f>
        <v>10.6625</v>
      </c>
      <c r="J2203" s="277">
        <f t="shared" si="68"/>
        <v>3445365.5214999998</v>
      </c>
      <c r="L2203" s="277">
        <f t="shared" si="69"/>
        <v>135.68704794817265</v>
      </c>
    </row>
    <row r="2204" spans="1:12" x14ac:dyDescent="0.25">
      <c r="A2204" s="274" t="s">
        <v>606</v>
      </c>
      <c r="B2204" s="274" t="s">
        <v>588</v>
      </c>
      <c r="C2204" s="274" t="s">
        <v>589</v>
      </c>
      <c r="D2204" s="274" t="s">
        <v>603</v>
      </c>
      <c r="E2204" s="274">
        <v>8</v>
      </c>
      <c r="F2204" s="274">
        <v>1979</v>
      </c>
      <c r="G2204" s="277">
        <v>3937</v>
      </c>
      <c r="H2204" s="277">
        <v>192376.52</v>
      </c>
      <c r="I2204" s="277">
        <f>INDEX(HWI!$F$6:$I$131,MATCH(F2204,HWI!$A$6:$A$131,0),MATCH(D2204,HWI!$F$5:$I$5,0))</f>
        <v>9.8612716763005785</v>
      </c>
      <c r="J2204" s="277">
        <f t="shared" si="68"/>
        <v>1897077.1278612716</v>
      </c>
      <c r="L2204" s="277">
        <f t="shared" si="69"/>
        <v>481.85855419387138</v>
      </c>
    </row>
    <row r="2205" spans="1:12" x14ac:dyDescent="0.25">
      <c r="A2205" s="274" t="s">
        <v>606</v>
      </c>
      <c r="B2205" s="274" t="s">
        <v>588</v>
      </c>
      <c r="C2205" s="274" t="s">
        <v>589</v>
      </c>
      <c r="D2205" s="274" t="s">
        <v>603</v>
      </c>
      <c r="E2205" s="274">
        <v>8</v>
      </c>
      <c r="F2205" s="274">
        <v>1980</v>
      </c>
      <c r="G2205" s="277">
        <v>6824</v>
      </c>
      <c r="H2205" s="277">
        <v>549830.21</v>
      </c>
      <c r="I2205" s="277">
        <f>INDEX(HWI!$F$6:$I$131,MATCH(F2205,HWI!$A$6:$A$131,0),MATCH(D2205,HWI!$F$5:$I$5,0))</f>
        <v>9.172043010752688</v>
      </c>
      <c r="J2205" s="277">
        <f t="shared" si="68"/>
        <v>5043066.3347311821</v>
      </c>
      <c r="L2205" s="277">
        <f t="shared" si="69"/>
        <v>739.01909946236549</v>
      </c>
    </row>
    <row r="2206" spans="1:12" x14ac:dyDescent="0.25">
      <c r="A2206" s="274" t="s">
        <v>606</v>
      </c>
      <c r="B2206" s="274" t="s">
        <v>588</v>
      </c>
      <c r="C2206" s="274" t="s">
        <v>589</v>
      </c>
      <c r="D2206" s="274" t="s">
        <v>603</v>
      </c>
      <c r="E2206" s="274">
        <v>8</v>
      </c>
      <c r="F2206" s="274">
        <v>1981</v>
      </c>
      <c r="G2206" s="277">
        <v>6427</v>
      </c>
      <c r="H2206" s="277">
        <v>393480.67</v>
      </c>
      <c r="I2206" s="277">
        <f>INDEX(HWI!$F$6:$I$131,MATCH(F2206,HWI!$A$6:$A$131,0),MATCH(D2206,HWI!$F$5:$I$5,0))</f>
        <v>8.3219512195121954</v>
      </c>
      <c r="J2206" s="277">
        <f t="shared" si="68"/>
        <v>3274526.9415609757</v>
      </c>
      <c r="L2206" s="277">
        <f t="shared" si="69"/>
        <v>509.49540089637088</v>
      </c>
    </row>
    <row r="2207" spans="1:12" x14ac:dyDescent="0.25">
      <c r="A2207" s="274" t="s">
        <v>606</v>
      </c>
      <c r="B2207" s="274" t="s">
        <v>588</v>
      </c>
      <c r="C2207" s="274" t="s">
        <v>589</v>
      </c>
      <c r="D2207" s="274" t="s">
        <v>603</v>
      </c>
      <c r="E2207" s="274">
        <v>8</v>
      </c>
      <c r="F2207" s="274">
        <v>1982</v>
      </c>
      <c r="G2207" s="277">
        <v>3873</v>
      </c>
      <c r="H2207" s="277">
        <v>192569.97</v>
      </c>
      <c r="I2207" s="277">
        <f>INDEX(HWI!$F$6:$I$131,MATCH(F2207,HWI!$A$6:$A$131,0),MATCH(D2207,HWI!$F$5:$I$5,0))</f>
        <v>7.6502242152466371</v>
      </c>
      <c r="J2207" s="277">
        <f t="shared" si="68"/>
        <v>1473203.4476233185</v>
      </c>
      <c r="L2207" s="277">
        <f t="shared" si="69"/>
        <v>380.37785892675407</v>
      </c>
    </row>
    <row r="2208" spans="1:12" x14ac:dyDescent="0.25">
      <c r="A2208" s="274" t="s">
        <v>606</v>
      </c>
      <c r="B2208" s="274" t="s">
        <v>588</v>
      </c>
      <c r="C2208" s="274" t="s">
        <v>589</v>
      </c>
      <c r="D2208" s="274" t="s">
        <v>603</v>
      </c>
      <c r="E2208" s="274">
        <v>8</v>
      </c>
      <c r="F2208" s="274">
        <v>1983</v>
      </c>
      <c r="G2208" s="277">
        <v>1533</v>
      </c>
      <c r="H2208" s="277">
        <v>86301.97</v>
      </c>
      <c r="I2208" s="277">
        <f>INDEX(HWI!$F$6:$I$131,MATCH(F2208,HWI!$A$6:$A$131,0),MATCH(D2208,HWI!$F$5:$I$5,0))</f>
        <v>7.3534482758620694</v>
      </c>
      <c r="J2208" s="277">
        <f t="shared" si="68"/>
        <v>634617.07250000001</v>
      </c>
      <c r="L2208" s="277">
        <f t="shared" si="69"/>
        <v>413.97069308545338</v>
      </c>
    </row>
    <row r="2209" spans="1:12" x14ac:dyDescent="0.25">
      <c r="A2209" s="274" t="s">
        <v>606</v>
      </c>
      <c r="B2209" s="274" t="s">
        <v>588</v>
      </c>
      <c r="C2209" s="274" t="s">
        <v>589</v>
      </c>
      <c r="D2209" s="274" t="s">
        <v>603</v>
      </c>
      <c r="E2209" s="274">
        <v>8</v>
      </c>
      <c r="F2209" s="274">
        <v>1984</v>
      </c>
      <c r="G2209" s="277">
        <v>11579</v>
      </c>
      <c r="H2209" s="277">
        <v>421066.02</v>
      </c>
      <c r="I2209" s="277">
        <f>INDEX(HWI!$F$6:$I$131,MATCH(F2209,HWI!$A$6:$A$131,0),MATCH(D2209,HWI!$F$5:$I$5,0))</f>
        <v>7.0205761316872426</v>
      </c>
      <c r="J2209" s="277">
        <f t="shared" si="68"/>
        <v>2956126.0498765432</v>
      </c>
      <c r="L2209" s="277">
        <f t="shared" si="69"/>
        <v>255.30063475917981</v>
      </c>
    </row>
    <row r="2210" spans="1:12" x14ac:dyDescent="0.25">
      <c r="A2210" s="274" t="s">
        <v>606</v>
      </c>
      <c r="B2210" s="274" t="s">
        <v>588</v>
      </c>
      <c r="C2210" s="274" t="s">
        <v>589</v>
      </c>
      <c r="D2210" s="274" t="s">
        <v>603</v>
      </c>
      <c r="E2210" s="274">
        <v>8</v>
      </c>
      <c r="F2210" s="274">
        <v>1985</v>
      </c>
      <c r="G2210" s="277">
        <v>1479</v>
      </c>
      <c r="H2210" s="277">
        <v>92430.91</v>
      </c>
      <c r="I2210" s="277">
        <f>INDEX(HWI!$F$6:$I$131,MATCH(F2210,HWI!$A$6:$A$131,0),MATCH(D2210,HWI!$F$5:$I$5,0))</f>
        <v>6.9918032786885247</v>
      </c>
      <c r="J2210" s="277">
        <f t="shared" si="68"/>
        <v>646258.73959016392</v>
      </c>
      <c r="L2210" s="277">
        <f t="shared" si="69"/>
        <v>436.95655144703443</v>
      </c>
    </row>
    <row r="2211" spans="1:12" x14ac:dyDescent="0.25">
      <c r="A2211" s="274" t="s">
        <v>606</v>
      </c>
      <c r="B2211" s="274" t="s">
        <v>588</v>
      </c>
      <c r="C2211" s="274" t="s">
        <v>589</v>
      </c>
      <c r="D2211" s="274" t="s">
        <v>603</v>
      </c>
      <c r="E2211" s="274">
        <v>8</v>
      </c>
      <c r="F2211" s="274">
        <v>1986</v>
      </c>
      <c r="G2211" s="277">
        <v>3192</v>
      </c>
      <c r="H2211" s="277">
        <v>152146.9</v>
      </c>
      <c r="I2211" s="277">
        <f>INDEX(HWI!$F$6:$I$131,MATCH(F2211,HWI!$A$6:$A$131,0),MATCH(D2211,HWI!$F$5:$I$5,0))</f>
        <v>7.1680672268907566</v>
      </c>
      <c r="J2211" s="277">
        <f t="shared" si="68"/>
        <v>1090599.2075630252</v>
      </c>
      <c r="L2211" s="277">
        <f t="shared" si="69"/>
        <v>341.66641840946903</v>
      </c>
    </row>
    <row r="2212" spans="1:12" x14ac:dyDescent="0.25">
      <c r="A2212" s="274" t="s">
        <v>606</v>
      </c>
      <c r="B2212" s="274" t="s">
        <v>588</v>
      </c>
      <c r="C2212" s="274" t="s">
        <v>589</v>
      </c>
      <c r="D2212" s="274" t="s">
        <v>603</v>
      </c>
      <c r="E2212" s="274">
        <v>8</v>
      </c>
      <c r="F2212" s="274">
        <v>1987</v>
      </c>
      <c r="G2212" s="277">
        <v>2777</v>
      </c>
      <c r="H2212" s="277">
        <v>194335.9</v>
      </c>
      <c r="I2212" s="277">
        <f>INDEX(HWI!$F$6:$I$131,MATCH(F2212,HWI!$A$6:$A$131,0),MATCH(D2212,HWI!$F$5:$I$5,0))</f>
        <v>6.963265306122449</v>
      </c>
      <c r="J2212" s="277">
        <f t="shared" si="68"/>
        <v>1353212.4302040816</v>
      </c>
      <c r="L2212" s="277">
        <f t="shared" si="69"/>
        <v>487.29291689019863</v>
      </c>
    </row>
    <row r="2213" spans="1:12" x14ac:dyDescent="0.25">
      <c r="A2213" s="274" t="s">
        <v>606</v>
      </c>
      <c r="B2213" s="274" t="s">
        <v>588</v>
      </c>
      <c r="C2213" s="274" t="s">
        <v>589</v>
      </c>
      <c r="D2213" s="274" t="s">
        <v>603</v>
      </c>
      <c r="E2213" s="274">
        <v>8</v>
      </c>
      <c r="F2213" s="274">
        <v>1988</v>
      </c>
      <c r="G2213" s="277">
        <v>321</v>
      </c>
      <c r="H2213" s="277">
        <v>36276.200000000004</v>
      </c>
      <c r="I2213" s="277">
        <f>INDEX(HWI!$F$6:$I$131,MATCH(F2213,HWI!$A$6:$A$131,0),MATCH(D2213,HWI!$F$5:$I$5,0))</f>
        <v>6.4316682375117811</v>
      </c>
      <c r="J2213" s="277">
        <f t="shared" si="68"/>
        <v>233316.48331762489</v>
      </c>
      <c r="L2213" s="277">
        <f t="shared" si="69"/>
        <v>726.8426271577099</v>
      </c>
    </row>
    <row r="2214" spans="1:12" x14ac:dyDescent="0.25">
      <c r="A2214" s="274" t="s">
        <v>606</v>
      </c>
      <c r="B2214" s="274" t="s">
        <v>588</v>
      </c>
      <c r="C2214" s="274" t="s">
        <v>589</v>
      </c>
      <c r="D2214" s="274" t="s">
        <v>603</v>
      </c>
      <c r="E2214" s="274">
        <v>8</v>
      </c>
      <c r="F2214" s="274">
        <v>1989</v>
      </c>
      <c r="G2214" s="277">
        <v>2253</v>
      </c>
      <c r="H2214" s="277">
        <v>114002.42</v>
      </c>
      <c r="I2214" s="277">
        <f>INDEX(HWI!$F$6:$I$131,MATCH(F2214,HWI!$A$6:$A$131,0),MATCH(D2214,HWI!$F$5:$I$5,0))</f>
        <v>6.0335985853227232</v>
      </c>
      <c r="J2214" s="277">
        <f t="shared" si="68"/>
        <v>687844.84003536694</v>
      </c>
      <c r="L2214" s="277">
        <f t="shared" si="69"/>
        <v>305.30174879510292</v>
      </c>
    </row>
    <row r="2215" spans="1:12" x14ac:dyDescent="0.25">
      <c r="A2215" s="274" t="s">
        <v>606</v>
      </c>
      <c r="B2215" s="274" t="s">
        <v>588</v>
      </c>
      <c r="C2215" s="274" t="s">
        <v>589</v>
      </c>
      <c r="D2215" s="274" t="s">
        <v>603</v>
      </c>
      <c r="E2215" s="274">
        <v>8</v>
      </c>
      <c r="F2215" s="274">
        <v>1990</v>
      </c>
      <c r="G2215" s="277">
        <v>188</v>
      </c>
      <c r="H2215" s="277">
        <v>15293.33</v>
      </c>
      <c r="I2215" s="277">
        <f>INDEX(HWI!$F$6:$I$131,MATCH(F2215,HWI!$A$6:$A$131,0),MATCH(D2215,HWI!$F$5:$I$5,0))</f>
        <v>5.8827586206896552</v>
      </c>
      <c r="J2215" s="277">
        <f t="shared" si="68"/>
        <v>89966.968896551727</v>
      </c>
      <c r="L2215" s="277">
        <f t="shared" si="69"/>
        <v>478.54770689655174</v>
      </c>
    </row>
    <row r="2216" spans="1:12" x14ac:dyDescent="0.25">
      <c r="A2216" s="274" t="s">
        <v>606</v>
      </c>
      <c r="B2216" s="274" t="s">
        <v>588</v>
      </c>
      <c r="C2216" s="274" t="s">
        <v>589</v>
      </c>
      <c r="D2216" s="274" t="s">
        <v>603</v>
      </c>
      <c r="E2216" s="274">
        <v>8</v>
      </c>
      <c r="F2216" s="274">
        <v>1991</v>
      </c>
      <c r="G2216" s="277">
        <v>374</v>
      </c>
      <c r="H2216" s="277">
        <v>19071.86</v>
      </c>
      <c r="I2216" s="277">
        <f>INDEX(HWI!$F$6:$I$131,MATCH(F2216,HWI!$A$6:$A$131,0),MATCH(D2216,HWI!$F$5:$I$5,0))</f>
        <v>5.7009189640768589</v>
      </c>
      <c r="J2216" s="277">
        <f t="shared" si="68"/>
        <v>108727.12835421889</v>
      </c>
      <c r="L2216" s="277">
        <f t="shared" si="69"/>
        <v>290.71424693641416</v>
      </c>
    </row>
    <row r="2217" spans="1:12" x14ac:dyDescent="0.25">
      <c r="A2217" s="274" t="s">
        <v>606</v>
      </c>
      <c r="B2217" s="274" t="s">
        <v>588</v>
      </c>
      <c r="C2217" s="274" t="s">
        <v>589</v>
      </c>
      <c r="D2217" s="274" t="s">
        <v>603</v>
      </c>
      <c r="E2217" s="274">
        <v>8</v>
      </c>
      <c r="F2217" s="274">
        <v>1992</v>
      </c>
      <c r="G2217" s="277">
        <v>341</v>
      </c>
      <c r="H2217" s="277">
        <v>22989.21</v>
      </c>
      <c r="I2217" s="277">
        <f>INDEX(HWI!$F$6:$I$131,MATCH(F2217,HWI!$A$6:$A$131,0),MATCH(D2217,HWI!$F$5:$I$5,0))</f>
        <v>5.5479674796747966</v>
      </c>
      <c r="J2217" s="277">
        <f t="shared" si="68"/>
        <v>127543.38946341463</v>
      </c>
      <c r="L2217" s="277">
        <f t="shared" si="69"/>
        <v>374.02753508332734</v>
      </c>
    </row>
    <row r="2218" spans="1:12" x14ac:dyDescent="0.25">
      <c r="A2218" s="274" t="s">
        <v>606</v>
      </c>
      <c r="B2218" s="274" t="s">
        <v>588</v>
      </c>
      <c r="C2218" s="274" t="s">
        <v>589</v>
      </c>
      <c r="D2218" s="274" t="s">
        <v>603</v>
      </c>
      <c r="E2218" s="274">
        <v>8</v>
      </c>
      <c r="F2218" s="274">
        <v>1993</v>
      </c>
      <c r="G2218" s="277">
        <v>222</v>
      </c>
      <c r="H2218" s="277">
        <v>27844.170000000002</v>
      </c>
      <c r="I2218" s="277">
        <f>INDEX(HWI!$F$6:$I$131,MATCH(F2218,HWI!$A$6:$A$131,0),MATCH(D2218,HWI!$F$5:$I$5,0))</f>
        <v>5.3774625689519304</v>
      </c>
      <c r="J2218" s="277">
        <f t="shared" si="68"/>
        <v>149730.98193853427</v>
      </c>
      <c r="L2218" s="277">
        <f t="shared" si="69"/>
        <v>674.4638826060102</v>
      </c>
    </row>
    <row r="2219" spans="1:12" x14ac:dyDescent="0.25">
      <c r="A2219" s="274" t="s">
        <v>606</v>
      </c>
      <c r="B2219" s="274" t="s">
        <v>588</v>
      </c>
      <c r="C2219" s="274" t="s">
        <v>589</v>
      </c>
      <c r="D2219" s="274" t="s">
        <v>603</v>
      </c>
      <c r="E2219" s="274">
        <v>8</v>
      </c>
      <c r="F2219" s="274">
        <v>1994</v>
      </c>
      <c r="G2219" s="277">
        <v>215</v>
      </c>
      <c r="H2219" s="277">
        <v>17074.54</v>
      </c>
      <c r="I2219" s="277">
        <f>INDEX(HWI!$F$6:$I$131,MATCH(F2219,HWI!$A$6:$A$131,0),MATCH(D2219,HWI!$F$5:$I$5,0))</f>
        <v>5.0623145400593472</v>
      </c>
      <c r="J2219" s="277">
        <f t="shared" si="68"/>
        <v>86436.692106824936</v>
      </c>
      <c r="L2219" s="277">
        <f t="shared" si="69"/>
        <v>402.03112607825551</v>
      </c>
    </row>
    <row r="2220" spans="1:12" x14ac:dyDescent="0.25">
      <c r="A2220" s="274" t="s">
        <v>606</v>
      </c>
      <c r="B2220" s="274" t="s">
        <v>588</v>
      </c>
      <c r="C2220" s="274" t="s">
        <v>589</v>
      </c>
      <c r="D2220" s="274" t="s">
        <v>603</v>
      </c>
      <c r="E2220" s="274">
        <v>8</v>
      </c>
      <c r="F2220" s="274">
        <v>1995</v>
      </c>
      <c r="G2220" s="277">
        <v>150</v>
      </c>
      <c r="H2220" s="277">
        <v>14872.550000000001</v>
      </c>
      <c r="I2220" s="277">
        <f>INDEX(HWI!$F$6:$I$131,MATCH(F2220,HWI!$A$6:$A$131,0),MATCH(D2220,HWI!$F$5:$I$5,0))</f>
        <v>4.9342010122921183</v>
      </c>
      <c r="J2220" s="277">
        <f t="shared" si="68"/>
        <v>73384.151265365144</v>
      </c>
      <c r="L2220" s="277">
        <f t="shared" si="69"/>
        <v>489.22767510243432</v>
      </c>
    </row>
    <row r="2221" spans="1:12" x14ac:dyDescent="0.25">
      <c r="A2221" s="274" t="s">
        <v>606</v>
      </c>
      <c r="B2221" s="274" t="s">
        <v>588</v>
      </c>
      <c r="C2221" s="274" t="s">
        <v>589</v>
      </c>
      <c r="D2221" s="274" t="s">
        <v>603</v>
      </c>
      <c r="E2221" s="274">
        <v>8</v>
      </c>
      <c r="F2221" s="274">
        <v>1996</v>
      </c>
      <c r="G2221" s="277">
        <v>12</v>
      </c>
      <c r="H2221" s="277">
        <v>4843.66</v>
      </c>
      <c r="I2221" s="277">
        <f>INDEX(HWI!$F$6:$I$131,MATCH(F2221,HWI!$A$6:$A$131,0),MATCH(D2221,HWI!$F$5:$I$5,0))</f>
        <v>4.8847530422333572</v>
      </c>
      <c r="J2221" s="277">
        <f t="shared" si="68"/>
        <v>23660.08292054402</v>
      </c>
      <c r="L2221" s="277">
        <f t="shared" si="69"/>
        <v>1971.6735767120017</v>
      </c>
    </row>
    <row r="2222" spans="1:12" x14ac:dyDescent="0.25">
      <c r="A2222" s="274" t="s">
        <v>606</v>
      </c>
      <c r="B2222" s="274" t="s">
        <v>588</v>
      </c>
      <c r="C2222" s="274" t="s">
        <v>589</v>
      </c>
      <c r="D2222" s="274" t="s">
        <v>603</v>
      </c>
      <c r="E2222" s="274">
        <v>8</v>
      </c>
      <c r="F2222" s="274">
        <v>1997</v>
      </c>
      <c r="G2222" s="277">
        <v>5</v>
      </c>
      <c r="H2222" s="277">
        <v>1664.21</v>
      </c>
      <c r="I2222" s="277">
        <f>INDEX(HWI!$F$6:$I$131,MATCH(F2222,HWI!$A$6:$A$131,0),MATCH(D2222,HWI!$F$5:$I$5,0))</f>
        <v>4.7454798331015295</v>
      </c>
      <c r="J2222" s="277">
        <f t="shared" si="68"/>
        <v>7897.4749930458966</v>
      </c>
      <c r="L2222" s="277">
        <f t="shared" si="69"/>
        <v>1579.4949986091792</v>
      </c>
    </row>
    <row r="2223" spans="1:12" x14ac:dyDescent="0.25">
      <c r="A2223" s="274" t="s">
        <v>606</v>
      </c>
      <c r="B2223" s="274" t="s">
        <v>588</v>
      </c>
      <c r="C2223" s="274" t="s">
        <v>589</v>
      </c>
      <c r="D2223" s="274" t="s">
        <v>603</v>
      </c>
      <c r="E2223" s="274">
        <v>8</v>
      </c>
      <c r="F2223" s="274">
        <v>1998</v>
      </c>
      <c r="G2223" s="277">
        <v>1</v>
      </c>
      <c r="H2223" s="277">
        <v>29.22</v>
      </c>
      <c r="I2223" s="277">
        <f>INDEX(HWI!$F$6:$I$131,MATCH(F2223,HWI!$A$6:$A$131,0),MATCH(D2223,HWI!$F$5:$I$5,0))</f>
        <v>4.6580204778156995</v>
      </c>
      <c r="J2223" s="277">
        <f t="shared" si="68"/>
        <v>136.10735836177474</v>
      </c>
      <c r="L2223" s="277">
        <f t="shared" si="69"/>
        <v>136.10735836177474</v>
      </c>
    </row>
    <row r="2224" spans="1:12" x14ac:dyDescent="0.25">
      <c r="A2224" s="274" t="s">
        <v>606</v>
      </c>
      <c r="B2224" s="274" t="s">
        <v>588</v>
      </c>
      <c r="C2224" s="274" t="s">
        <v>589</v>
      </c>
      <c r="D2224" s="274" t="s">
        <v>603</v>
      </c>
      <c r="E2224" s="274">
        <v>8</v>
      </c>
      <c r="F2224" s="274">
        <v>1999</v>
      </c>
      <c r="G2224" s="277">
        <v>198</v>
      </c>
      <c r="H2224" s="277">
        <v>4965.32</v>
      </c>
      <c r="I2224" s="277">
        <f>INDEX(HWI!$F$6:$I$131,MATCH(F2224,HWI!$A$6:$A$131,0),MATCH(D2224,HWI!$F$5:$I$5,0))</f>
        <v>4.5251989389920428</v>
      </c>
      <c r="J2224" s="277">
        <f t="shared" si="68"/>
        <v>22469.06079575597</v>
      </c>
      <c r="L2224" s="277">
        <f t="shared" si="69"/>
        <v>113.48010502907056</v>
      </c>
    </row>
    <row r="2225" spans="1:12" x14ac:dyDescent="0.25">
      <c r="A2225" s="274" t="s">
        <v>606</v>
      </c>
      <c r="B2225" s="274" t="s">
        <v>588</v>
      </c>
      <c r="C2225" s="274" t="s">
        <v>589</v>
      </c>
      <c r="D2225" s="274" t="s">
        <v>603</v>
      </c>
      <c r="E2225" s="274">
        <v>8</v>
      </c>
      <c r="F2225" s="274">
        <v>2000</v>
      </c>
      <c r="G2225" s="277">
        <v>14</v>
      </c>
      <c r="H2225" s="277">
        <v>469.15000000000003</v>
      </c>
      <c r="I2225" s="277">
        <f>INDEX(HWI!$F$6:$I$131,MATCH(F2225,HWI!$A$6:$A$131,0),MATCH(D2225,HWI!$F$5:$I$5,0))</f>
        <v>4.308080808080808</v>
      </c>
      <c r="J2225" s="277">
        <f t="shared" si="68"/>
        <v>2021.1361111111112</v>
      </c>
      <c r="L2225" s="277">
        <f t="shared" si="69"/>
        <v>144.36686507936508</v>
      </c>
    </row>
    <row r="2226" spans="1:12" x14ac:dyDescent="0.25">
      <c r="A2226" s="274" t="s">
        <v>606</v>
      </c>
      <c r="B2226" s="274" t="s">
        <v>588</v>
      </c>
      <c r="C2226" s="274" t="s">
        <v>589</v>
      </c>
      <c r="D2226" s="274" t="s">
        <v>603</v>
      </c>
      <c r="E2226" s="274">
        <v>8</v>
      </c>
      <c r="F2226" s="274">
        <v>2001</v>
      </c>
      <c r="G2226" s="277">
        <v>122</v>
      </c>
      <c r="H2226" s="277">
        <v>17465.920000000002</v>
      </c>
      <c r="I2226" s="277">
        <f>INDEX(HWI!$F$6:$I$131,MATCH(F2226,HWI!$A$6:$A$131,0),MATCH(D2226,HWI!$F$5:$I$5,0))</f>
        <v>4.217552533992583</v>
      </c>
      <c r="J2226" s="277">
        <f t="shared" si="68"/>
        <v>73663.435154511739</v>
      </c>
      <c r="L2226" s="277">
        <f t="shared" si="69"/>
        <v>603.79864880747323</v>
      </c>
    </row>
    <row r="2227" spans="1:12" x14ac:dyDescent="0.25">
      <c r="A2227" s="274" t="s">
        <v>606</v>
      </c>
      <c r="B2227" s="274" t="s">
        <v>588</v>
      </c>
      <c r="C2227" s="274" t="s">
        <v>589</v>
      </c>
      <c r="D2227" s="274" t="s">
        <v>603</v>
      </c>
      <c r="E2227" s="274">
        <v>8</v>
      </c>
      <c r="F2227" s="274">
        <v>2002</v>
      </c>
      <c r="G2227" s="277">
        <v>28</v>
      </c>
      <c r="H2227" s="277">
        <v>1009.62</v>
      </c>
      <c r="I2227" s="277">
        <f>INDEX(HWI!$F$6:$I$131,MATCH(F2227,HWI!$A$6:$A$131,0),MATCH(D2227,HWI!$F$5:$I$5,0))</f>
        <v>4.1508515815085154</v>
      </c>
      <c r="J2227" s="277">
        <f t="shared" si="68"/>
        <v>4190.7827737226271</v>
      </c>
      <c r="L2227" s="277">
        <f t="shared" si="69"/>
        <v>149.67081334723667</v>
      </c>
    </row>
    <row r="2228" spans="1:12" x14ac:dyDescent="0.25">
      <c r="A2228" s="274" t="s">
        <v>606</v>
      </c>
      <c r="B2228" s="274" t="s">
        <v>588</v>
      </c>
      <c r="C2228" s="274" t="s">
        <v>589</v>
      </c>
      <c r="D2228" s="274" t="s">
        <v>603</v>
      </c>
      <c r="E2228" s="274">
        <v>8</v>
      </c>
      <c r="F2228" s="274">
        <v>2003</v>
      </c>
      <c r="G2228" s="277">
        <v>383</v>
      </c>
      <c r="H2228" s="277">
        <v>16623.580000000002</v>
      </c>
      <c r="I2228" s="277">
        <f>INDEX(HWI!$F$6:$I$131,MATCH(F2228,HWI!$A$6:$A$131,0),MATCH(D2228,HWI!$F$5:$I$5,0))</f>
        <v>4.0023460410557181</v>
      </c>
      <c r="J2228" s="277">
        <f t="shared" si="68"/>
        <v>66533.319601173018</v>
      </c>
      <c r="L2228" s="277">
        <f t="shared" si="69"/>
        <v>173.71623916755357</v>
      </c>
    </row>
    <row r="2229" spans="1:12" x14ac:dyDescent="0.25">
      <c r="A2229" s="274" t="s">
        <v>606</v>
      </c>
      <c r="B2229" s="274" t="s">
        <v>588</v>
      </c>
      <c r="C2229" s="274" t="s">
        <v>589</v>
      </c>
      <c r="D2229" s="274" t="s">
        <v>603</v>
      </c>
      <c r="E2229" s="274">
        <v>8</v>
      </c>
      <c r="F2229" s="274">
        <v>2004</v>
      </c>
      <c r="G2229" s="277">
        <v>391</v>
      </c>
      <c r="H2229" s="277">
        <v>17752.73</v>
      </c>
      <c r="I2229" s="277">
        <f>INDEX(HWI!$F$6:$I$131,MATCH(F2229,HWI!$A$6:$A$131,0),MATCH(D2229,HWI!$F$5:$I$5,0))</f>
        <v>3.3748763600395648</v>
      </c>
      <c r="J2229" s="277">
        <f t="shared" si="68"/>
        <v>59913.268803165185</v>
      </c>
      <c r="L2229" s="277">
        <f t="shared" si="69"/>
        <v>153.23086650425878</v>
      </c>
    </row>
    <row r="2230" spans="1:12" x14ac:dyDescent="0.25">
      <c r="A2230" s="274" t="s">
        <v>606</v>
      </c>
      <c r="B2230" s="274" t="s">
        <v>588</v>
      </c>
      <c r="C2230" s="274" t="s">
        <v>589</v>
      </c>
      <c r="D2230" s="274" t="s">
        <v>603</v>
      </c>
      <c r="E2230" s="274">
        <v>8</v>
      </c>
      <c r="F2230" s="274">
        <v>2005</v>
      </c>
      <c r="G2230" s="277">
        <v>54</v>
      </c>
      <c r="H2230" s="277">
        <v>3102.63</v>
      </c>
      <c r="I2230" s="277">
        <f>INDEX(HWI!$F$6:$I$131,MATCH(F2230,HWI!$A$6:$A$131,0),MATCH(D2230,HWI!$F$5:$I$5,0))</f>
        <v>2.8445185493955814</v>
      </c>
      <c r="J2230" s="277">
        <f t="shared" si="68"/>
        <v>8825.4885869112131</v>
      </c>
      <c r="L2230" s="277">
        <f t="shared" si="69"/>
        <v>163.43497383168912</v>
      </c>
    </row>
    <row r="2231" spans="1:12" x14ac:dyDescent="0.25">
      <c r="A2231" s="274" t="s">
        <v>606</v>
      </c>
      <c r="B2231" s="274" t="s">
        <v>588</v>
      </c>
      <c r="C2231" s="274" t="s">
        <v>589</v>
      </c>
      <c r="D2231" s="274" t="s">
        <v>603</v>
      </c>
      <c r="E2231" s="274">
        <v>8</v>
      </c>
      <c r="F2231" s="274">
        <v>2006</v>
      </c>
      <c r="G2231" s="277">
        <v>46</v>
      </c>
      <c r="H2231" s="277">
        <v>2890.65</v>
      </c>
      <c r="I2231" s="277">
        <f>INDEX(HWI!$F$6:$I$131,MATCH(F2231,HWI!$A$6:$A$131,0),MATCH(D2231,HWI!$F$5:$I$5,0))</f>
        <v>2.7285085965613756</v>
      </c>
      <c r="J2231" s="277">
        <f t="shared" si="68"/>
        <v>7887.1633746501402</v>
      </c>
      <c r="L2231" s="277">
        <f t="shared" si="69"/>
        <v>171.46007336195956</v>
      </c>
    </row>
    <row r="2232" spans="1:12" x14ac:dyDescent="0.25">
      <c r="A2232" s="274" t="s">
        <v>606</v>
      </c>
      <c r="B2232" s="274" t="s">
        <v>588</v>
      </c>
      <c r="C2232" s="274" t="s">
        <v>589</v>
      </c>
      <c r="D2232" s="274" t="s">
        <v>603</v>
      </c>
      <c r="E2232" s="274">
        <v>8</v>
      </c>
      <c r="F2232" s="274">
        <v>2007</v>
      </c>
      <c r="G2232" s="277">
        <v>250</v>
      </c>
      <c r="H2232" s="277">
        <v>41666.879999999997</v>
      </c>
      <c r="I2232" s="277">
        <f>INDEX(HWI!$F$6:$I$131,MATCH(F2232,HWI!$A$6:$A$131,0),MATCH(D2232,HWI!$F$5:$I$5,0))</f>
        <v>2.7758205436989973</v>
      </c>
      <c r="J2232" s="277">
        <f t="shared" si="68"/>
        <v>115659.78149584087</v>
      </c>
      <c r="L2232" s="277">
        <f t="shared" si="69"/>
        <v>462.6391259833635</v>
      </c>
    </row>
    <row r="2233" spans="1:12" x14ac:dyDescent="0.25">
      <c r="A2233" s="274" t="s">
        <v>606</v>
      </c>
      <c r="B2233" s="274" t="s">
        <v>588</v>
      </c>
      <c r="C2233" s="274" t="s">
        <v>589</v>
      </c>
      <c r="D2233" s="274" t="s">
        <v>603</v>
      </c>
      <c r="E2233" s="274">
        <v>8</v>
      </c>
      <c r="F2233" s="274">
        <v>2009</v>
      </c>
      <c r="G2233" s="277">
        <v>15</v>
      </c>
      <c r="H2233" s="277">
        <v>1413.19</v>
      </c>
      <c r="I2233" s="277">
        <f>INDEX(HWI!$F$6:$I$131,MATCH(F2233,HWI!$A$6:$A$131,0),MATCH(D2233,HWI!$F$5:$I$5,0))</f>
        <v>2.4671005061460591</v>
      </c>
      <c r="J2233" s="277">
        <f t="shared" si="68"/>
        <v>3486.4817642805497</v>
      </c>
      <c r="L2233" s="277">
        <f t="shared" si="69"/>
        <v>232.4321176187033</v>
      </c>
    </row>
    <row r="2234" spans="1:12" x14ac:dyDescent="0.25">
      <c r="A2234" s="274" t="s">
        <v>606</v>
      </c>
      <c r="B2234" s="274" t="s">
        <v>588</v>
      </c>
      <c r="C2234" s="274" t="s">
        <v>589</v>
      </c>
      <c r="D2234" s="274" t="s">
        <v>603</v>
      </c>
      <c r="E2234" s="274">
        <v>8</v>
      </c>
      <c r="F2234" s="274">
        <v>2010</v>
      </c>
      <c r="G2234" s="277">
        <v>72</v>
      </c>
      <c r="H2234" s="277">
        <v>6168.1100000000006</v>
      </c>
      <c r="I2234" s="277">
        <f>INDEX(HWI!$F$6:$I$131,MATCH(F2234,HWI!$A$6:$A$131,0),MATCH(D2234,HWI!$F$5:$I$5,0))</f>
        <v>2.375217542638357</v>
      </c>
      <c r="J2234" s="277">
        <f t="shared" si="68"/>
        <v>14650.603076923078</v>
      </c>
      <c r="L2234" s="277">
        <f t="shared" si="69"/>
        <v>203.48059829059832</v>
      </c>
    </row>
    <row r="2235" spans="1:12" x14ac:dyDescent="0.25">
      <c r="A2235" s="274" t="s">
        <v>606</v>
      </c>
      <c r="B2235" s="274" t="s">
        <v>588</v>
      </c>
      <c r="C2235" s="274" t="s">
        <v>589</v>
      </c>
      <c r="D2235" s="274" t="s">
        <v>603</v>
      </c>
      <c r="E2235" s="274">
        <v>8</v>
      </c>
      <c r="F2235" s="274">
        <v>2011</v>
      </c>
      <c r="G2235" s="277">
        <v>93</v>
      </c>
      <c r="H2235" s="277">
        <v>10897.34</v>
      </c>
      <c r="I2235" s="277">
        <f>INDEX(HWI!$F$6:$I$131,MATCH(F2235,HWI!$A$6:$A$131,0),MATCH(D2235,HWI!$F$5:$I$5,0))</f>
        <v>2.1499684940138626</v>
      </c>
      <c r="J2235" s="277">
        <f t="shared" si="68"/>
        <v>23428.937668557024</v>
      </c>
      <c r="L2235" s="277">
        <f t="shared" si="69"/>
        <v>251.92406095222606</v>
      </c>
    </row>
    <row r="2236" spans="1:12" x14ac:dyDescent="0.25">
      <c r="A2236" s="274" t="s">
        <v>606</v>
      </c>
      <c r="B2236" s="274" t="s">
        <v>588</v>
      </c>
      <c r="C2236" s="274" t="s">
        <v>589</v>
      </c>
      <c r="D2236" s="274" t="s">
        <v>603</v>
      </c>
      <c r="E2236" s="274">
        <v>8</v>
      </c>
      <c r="F2236" s="274">
        <v>2012</v>
      </c>
      <c r="G2236" s="277">
        <v>3</v>
      </c>
      <c r="H2236" s="277">
        <v>473.07</v>
      </c>
      <c r="I2236" s="277">
        <f>INDEX(HWI!$F$6:$I$131,MATCH(F2236,HWI!$A$6:$A$131,0),MATCH(D2236,HWI!$F$5:$I$5,0))</f>
        <v>1.9918272037361355</v>
      </c>
      <c r="J2236" s="277">
        <f t="shared" si="68"/>
        <v>942.27369527145368</v>
      </c>
      <c r="L2236" s="277">
        <f t="shared" si="69"/>
        <v>314.09123175715121</v>
      </c>
    </row>
    <row r="2237" spans="1:12" x14ac:dyDescent="0.25">
      <c r="A2237" s="274" t="s">
        <v>606</v>
      </c>
      <c r="B2237" s="274" t="s">
        <v>588</v>
      </c>
      <c r="C2237" s="274" t="s">
        <v>589</v>
      </c>
      <c r="D2237" s="274" t="s">
        <v>603</v>
      </c>
      <c r="E2237" s="274">
        <v>8</v>
      </c>
      <c r="F2237" s="274">
        <v>2014</v>
      </c>
      <c r="G2237" s="277">
        <v>28</v>
      </c>
      <c r="H2237" s="277">
        <v>42928.1</v>
      </c>
      <c r="I2237" s="277">
        <f>INDEX(HWI!$F$6:$I$131,MATCH(F2237,HWI!$A$6:$A$131,0),MATCH(D2237,HWI!$F$5:$I$5,0))</f>
        <v>2.0041116005873714</v>
      </c>
      <c r="J2237" s="277">
        <f t="shared" si="68"/>
        <v>86032.703201174736</v>
      </c>
      <c r="L2237" s="277">
        <f t="shared" si="69"/>
        <v>3072.5965428990976</v>
      </c>
    </row>
    <row r="2238" spans="1:12" x14ac:dyDescent="0.25">
      <c r="A2238" s="274" t="s">
        <v>606</v>
      </c>
      <c r="B2238" s="274" t="s">
        <v>588</v>
      </c>
      <c r="C2238" s="274" t="s">
        <v>589</v>
      </c>
      <c r="D2238" s="274" t="s">
        <v>603</v>
      </c>
      <c r="E2238" s="274">
        <v>8</v>
      </c>
      <c r="F2238" s="274">
        <v>2015</v>
      </c>
      <c r="G2238" s="277">
        <v>68</v>
      </c>
      <c r="H2238" s="277">
        <v>43701.22</v>
      </c>
      <c r="I2238" s="277">
        <f>INDEX(HWI!$F$6:$I$131,MATCH(F2238,HWI!$A$6:$A$131,0),MATCH(D2238,HWI!$F$5:$I$5,0))</f>
        <v>2.0455635491606716</v>
      </c>
      <c r="J2238" s="277">
        <f t="shared" si="68"/>
        <v>89393.622685851326</v>
      </c>
      <c r="L2238" s="277">
        <f t="shared" si="69"/>
        <v>1314.612098321343</v>
      </c>
    </row>
    <row r="2239" spans="1:12" x14ac:dyDescent="0.25">
      <c r="A2239" s="274" t="s">
        <v>606</v>
      </c>
      <c r="B2239" s="274" t="s">
        <v>588</v>
      </c>
      <c r="C2239" s="274" t="s">
        <v>589</v>
      </c>
      <c r="D2239" s="274" t="s">
        <v>603</v>
      </c>
      <c r="E2239" s="274">
        <v>8</v>
      </c>
      <c r="F2239" s="274">
        <v>2017</v>
      </c>
      <c r="G2239" s="277">
        <v>261</v>
      </c>
      <c r="H2239" s="277">
        <v>38464.47</v>
      </c>
      <c r="I2239" s="277">
        <f>INDEX(HWI!$F$6:$I$131,MATCH(F2239,HWI!$A$6:$A$131,0),MATCH(D2239,HWI!$F$5:$I$5,0))</f>
        <v>1.9620471535365152</v>
      </c>
      <c r="J2239" s="277">
        <f t="shared" si="68"/>
        <v>75469.103875790679</v>
      </c>
      <c r="L2239" s="277">
        <f t="shared" si="69"/>
        <v>289.15365469651601</v>
      </c>
    </row>
    <row r="2240" spans="1:12" x14ac:dyDescent="0.25">
      <c r="A2240" s="274" t="s">
        <v>606</v>
      </c>
      <c r="B2240" s="274" t="s">
        <v>588</v>
      </c>
      <c r="C2240" s="274" t="s">
        <v>589</v>
      </c>
      <c r="D2240" s="274" t="s">
        <v>603</v>
      </c>
      <c r="E2240" s="274">
        <v>8</v>
      </c>
      <c r="F2240" s="274">
        <v>2021</v>
      </c>
      <c r="G2240" s="277">
        <v>0</v>
      </c>
      <c r="H2240" s="277">
        <v>4448.01</v>
      </c>
      <c r="I2240" s="277">
        <f>INDEX(HWI!$F$6:$I$131,MATCH(F2240,HWI!$A$6:$A$131,0),MATCH(D2240,HWI!$F$5:$I$5,0))</f>
        <v>1.439662447257384</v>
      </c>
      <c r="J2240" s="277">
        <f t="shared" si="68"/>
        <v>6403.6329620253173</v>
      </c>
      <c r="L2240" s="277" t="e">
        <f t="shared" si="69"/>
        <v>#DIV/0!</v>
      </c>
    </row>
    <row r="2241" spans="1:12" x14ac:dyDescent="0.25">
      <c r="A2241" s="274" t="s">
        <v>606</v>
      </c>
      <c r="B2241" s="274" t="s">
        <v>588</v>
      </c>
      <c r="C2241" s="274" t="s">
        <v>589</v>
      </c>
      <c r="D2241" s="274" t="s">
        <v>603</v>
      </c>
      <c r="E2241" s="274">
        <v>9</v>
      </c>
      <c r="F2241" s="274">
        <v>1941</v>
      </c>
      <c r="G2241" s="277">
        <v>20</v>
      </c>
      <c r="H2241" s="277">
        <v>34.15</v>
      </c>
      <c r="I2241" s="277">
        <f>INDEX(HWI!$F$6:$I$131,MATCH(F2241,HWI!$A$6:$A$131,0),MATCH(D2241,HWI!$F$5:$I$5,0))</f>
        <v>100.35294117647059</v>
      </c>
      <c r="J2241" s="277">
        <f t="shared" si="68"/>
        <v>3427.0529411764705</v>
      </c>
      <c r="L2241" s="277">
        <f t="shared" si="69"/>
        <v>171.35264705882352</v>
      </c>
    </row>
    <row r="2242" spans="1:12" x14ac:dyDescent="0.25">
      <c r="A2242" s="274" t="s">
        <v>606</v>
      </c>
      <c r="B2242" s="274" t="s">
        <v>588</v>
      </c>
      <c r="C2242" s="274" t="s">
        <v>604</v>
      </c>
      <c r="D2242" s="274" t="s">
        <v>607</v>
      </c>
      <c r="E2242" s="274">
        <v>10</v>
      </c>
      <c r="F2242" s="274">
        <v>1900</v>
      </c>
      <c r="G2242" s="277">
        <v>636</v>
      </c>
      <c r="H2242" s="277">
        <v>1407.42</v>
      </c>
      <c r="I2242" s="277">
        <f>INDEX(HWI!$F$6:$I$131,MATCH(F2242,HWI!$A$6:$A$131,0),MATCH(D2242,HWI!$F$5:$I$5,0))</f>
        <v>188</v>
      </c>
      <c r="J2242" s="277">
        <f t="shared" ref="J2242:J2305" si="70">I2242*H2242</f>
        <v>264594.96000000002</v>
      </c>
      <c r="L2242" s="277">
        <f t="shared" ref="L2242:L2305" si="71">J2242/G2242</f>
        <v>416.02981132075473</v>
      </c>
    </row>
    <row r="2243" spans="1:12" x14ac:dyDescent="0.25">
      <c r="A2243" s="274" t="s">
        <v>606</v>
      </c>
      <c r="B2243" s="274" t="s">
        <v>588</v>
      </c>
      <c r="C2243" s="274" t="s">
        <v>604</v>
      </c>
      <c r="D2243" s="274" t="s">
        <v>607</v>
      </c>
      <c r="E2243" s="274">
        <v>12</v>
      </c>
      <c r="F2243" s="274">
        <v>1900</v>
      </c>
      <c r="G2243" s="277">
        <v>2939</v>
      </c>
      <c r="H2243" s="277">
        <v>6504.06</v>
      </c>
      <c r="I2243" s="277">
        <f>INDEX(HWI!$F$6:$I$131,MATCH(F2243,HWI!$A$6:$A$131,0),MATCH(D2243,HWI!$F$5:$I$5,0))</f>
        <v>188</v>
      </c>
      <c r="J2243" s="277">
        <f t="shared" si="70"/>
        <v>1222763.28</v>
      </c>
      <c r="L2243" s="277">
        <f t="shared" si="71"/>
        <v>416.04739026879889</v>
      </c>
    </row>
    <row r="2244" spans="1:12" x14ac:dyDescent="0.25">
      <c r="A2244" s="274" t="s">
        <v>606</v>
      </c>
      <c r="B2244" s="274" t="s">
        <v>588</v>
      </c>
      <c r="C2244" s="274" t="s">
        <v>604</v>
      </c>
      <c r="D2244" s="274" t="s">
        <v>607</v>
      </c>
      <c r="E2244" s="274">
        <v>12</v>
      </c>
      <c r="F2244" s="274">
        <v>1911</v>
      </c>
      <c r="G2244" s="277">
        <v>34</v>
      </c>
      <c r="H2244" s="277">
        <v>44.230000000000004</v>
      </c>
      <c r="I2244" s="277">
        <f>INDEX(HWI!$F$6:$I$131,MATCH(F2244,HWI!$A$6:$A$131,0),MATCH(D2244,HWI!$F$5:$I$5,0))</f>
        <v>188</v>
      </c>
      <c r="J2244" s="277">
        <f t="shared" si="70"/>
        <v>8315.2400000000016</v>
      </c>
      <c r="L2244" s="277">
        <f t="shared" si="71"/>
        <v>244.56588235294123</v>
      </c>
    </row>
    <row r="2245" spans="1:12" x14ac:dyDescent="0.25">
      <c r="A2245" s="274" t="s">
        <v>606</v>
      </c>
      <c r="B2245" s="274" t="s">
        <v>588</v>
      </c>
      <c r="C2245" s="274" t="s">
        <v>604</v>
      </c>
      <c r="D2245" s="274" t="s">
        <v>607</v>
      </c>
      <c r="E2245" s="274">
        <v>12</v>
      </c>
      <c r="F2245" s="274">
        <v>1912</v>
      </c>
      <c r="G2245" s="277">
        <v>2</v>
      </c>
      <c r="H2245" s="277">
        <v>2.36</v>
      </c>
      <c r="I2245" s="277">
        <f>INDEX(HWI!$F$6:$I$131,MATCH(F2245,HWI!$A$6:$A$131,0),MATCH(D2245,HWI!$F$5:$I$5,0))</f>
        <v>188</v>
      </c>
      <c r="J2245" s="277">
        <f t="shared" si="70"/>
        <v>443.67999999999995</v>
      </c>
      <c r="L2245" s="277">
        <f t="shared" si="71"/>
        <v>221.83999999999997</v>
      </c>
    </row>
    <row r="2246" spans="1:12" x14ac:dyDescent="0.25">
      <c r="A2246" s="274" t="s">
        <v>606</v>
      </c>
      <c r="B2246" s="274" t="s">
        <v>588</v>
      </c>
      <c r="C2246" s="274" t="s">
        <v>604</v>
      </c>
      <c r="D2246" s="274" t="s">
        <v>607</v>
      </c>
      <c r="E2246" s="274">
        <v>20</v>
      </c>
      <c r="F2246" s="274">
        <v>1900</v>
      </c>
      <c r="G2246" s="277">
        <v>19340</v>
      </c>
      <c r="H2246" s="277">
        <v>42799.76</v>
      </c>
      <c r="I2246" s="277">
        <f>INDEX(HWI!$F$6:$I$131,MATCH(F2246,HWI!$A$6:$A$131,0),MATCH(D2246,HWI!$F$5:$I$5,0))</f>
        <v>188</v>
      </c>
      <c r="J2246" s="277">
        <f t="shared" si="70"/>
        <v>8046354.8800000008</v>
      </c>
      <c r="L2246" s="277">
        <f t="shared" si="71"/>
        <v>416.04730506721825</v>
      </c>
    </row>
    <row r="2247" spans="1:12" x14ac:dyDescent="0.25">
      <c r="A2247" s="274" t="s">
        <v>606</v>
      </c>
      <c r="B2247" s="274" t="s">
        <v>588</v>
      </c>
      <c r="C2247" s="274" t="s">
        <v>604</v>
      </c>
      <c r="D2247" s="274" t="s">
        <v>607</v>
      </c>
      <c r="E2247" s="274">
        <v>20</v>
      </c>
      <c r="F2247" s="274">
        <v>1908</v>
      </c>
      <c r="G2247" s="277">
        <v>384</v>
      </c>
      <c r="H2247" s="277">
        <v>218.3</v>
      </c>
      <c r="I2247" s="277">
        <f>INDEX(HWI!$F$6:$I$131,MATCH(F2247,HWI!$A$6:$A$131,0),MATCH(D2247,HWI!$F$5:$I$5,0))</f>
        <v>188</v>
      </c>
      <c r="J2247" s="277">
        <f t="shared" si="70"/>
        <v>41040.400000000001</v>
      </c>
      <c r="L2247" s="277">
        <f t="shared" si="71"/>
        <v>106.87604166666667</v>
      </c>
    </row>
    <row r="2248" spans="1:12" x14ac:dyDescent="0.25">
      <c r="A2248" s="274" t="s">
        <v>606</v>
      </c>
      <c r="B2248" s="274" t="s">
        <v>588</v>
      </c>
      <c r="C2248" s="274" t="s">
        <v>604</v>
      </c>
      <c r="D2248" s="274" t="s">
        <v>607</v>
      </c>
      <c r="E2248" s="274">
        <v>20</v>
      </c>
      <c r="F2248" s="274">
        <v>1916</v>
      </c>
      <c r="G2248" s="277">
        <v>467</v>
      </c>
      <c r="H2248" s="277">
        <v>455.94</v>
      </c>
      <c r="I2248" s="277">
        <f>INDEX(HWI!$F$6:$I$131,MATCH(F2248,HWI!$A$6:$A$131,0),MATCH(D2248,HWI!$F$5:$I$5,0))</f>
        <v>141</v>
      </c>
      <c r="J2248" s="277">
        <f t="shared" si="70"/>
        <v>64287.54</v>
      </c>
      <c r="L2248" s="277">
        <f t="shared" si="71"/>
        <v>137.6606852248394</v>
      </c>
    </row>
    <row r="2249" spans="1:12" x14ac:dyDescent="0.25">
      <c r="A2249" s="274" t="s">
        <v>606</v>
      </c>
      <c r="B2249" s="274" t="s">
        <v>588</v>
      </c>
      <c r="C2249" s="274" t="s">
        <v>604</v>
      </c>
      <c r="D2249" s="274" t="s">
        <v>607</v>
      </c>
      <c r="E2249" s="274">
        <v>20</v>
      </c>
      <c r="F2249" s="274">
        <v>1917</v>
      </c>
      <c r="G2249" s="277">
        <v>402</v>
      </c>
      <c r="H2249" s="277">
        <v>367.92</v>
      </c>
      <c r="I2249" s="277">
        <f>INDEX(HWI!$F$6:$I$131,MATCH(F2249,HWI!$A$6:$A$131,0),MATCH(D2249,HWI!$F$5:$I$5,0))</f>
        <v>99.529411764705884</v>
      </c>
      <c r="J2249" s="277">
        <f t="shared" si="70"/>
        <v>36618.861176470593</v>
      </c>
      <c r="L2249" s="277">
        <f t="shared" si="71"/>
        <v>91.091694468832316</v>
      </c>
    </row>
    <row r="2250" spans="1:12" x14ac:dyDescent="0.25">
      <c r="A2250" s="274" t="s">
        <v>606</v>
      </c>
      <c r="B2250" s="274" t="s">
        <v>588</v>
      </c>
      <c r="C2250" s="274" t="s">
        <v>604</v>
      </c>
      <c r="D2250" s="274" t="s">
        <v>607</v>
      </c>
      <c r="E2250" s="274">
        <v>24</v>
      </c>
      <c r="F2250" s="274">
        <v>1900</v>
      </c>
      <c r="G2250" s="277">
        <v>17587</v>
      </c>
      <c r="H2250" s="277">
        <v>38927.370000000003</v>
      </c>
      <c r="I2250" s="277">
        <f>INDEX(HWI!$F$6:$I$131,MATCH(F2250,HWI!$A$6:$A$131,0),MATCH(D2250,HWI!$F$5:$I$5,0))</f>
        <v>188</v>
      </c>
      <c r="J2250" s="277">
        <f t="shared" si="70"/>
        <v>7318345.5600000005</v>
      </c>
      <c r="L2250" s="277">
        <f t="shared" si="71"/>
        <v>416.12245181099678</v>
      </c>
    </row>
    <row r="2251" spans="1:12" x14ac:dyDescent="0.25">
      <c r="A2251" s="274" t="s">
        <v>606</v>
      </c>
      <c r="B2251" s="274" t="s">
        <v>588</v>
      </c>
      <c r="C2251" s="274" t="s">
        <v>604</v>
      </c>
      <c r="D2251" s="274" t="s">
        <v>607</v>
      </c>
      <c r="E2251" s="274">
        <v>24</v>
      </c>
      <c r="F2251" s="274">
        <v>1902</v>
      </c>
      <c r="G2251" s="277">
        <v>985</v>
      </c>
      <c r="H2251" s="277">
        <v>833.89</v>
      </c>
      <c r="I2251" s="277">
        <f>INDEX(HWI!$F$6:$I$131,MATCH(F2251,HWI!$A$6:$A$131,0),MATCH(D2251,HWI!$F$5:$I$5,0))</f>
        <v>188</v>
      </c>
      <c r="J2251" s="277">
        <f t="shared" si="70"/>
        <v>156771.32</v>
      </c>
      <c r="L2251" s="277">
        <f t="shared" si="71"/>
        <v>159.15870050761421</v>
      </c>
    </row>
    <row r="2252" spans="1:12" x14ac:dyDescent="0.25">
      <c r="A2252" s="274" t="s">
        <v>606</v>
      </c>
      <c r="B2252" s="274" t="s">
        <v>588</v>
      </c>
      <c r="C2252" s="274" t="s">
        <v>604</v>
      </c>
      <c r="D2252" s="274" t="s">
        <v>607</v>
      </c>
      <c r="E2252" s="274">
        <v>24</v>
      </c>
      <c r="F2252" s="274">
        <v>1907</v>
      </c>
      <c r="G2252" s="277">
        <v>218</v>
      </c>
      <c r="H2252" s="277">
        <v>147.14000000000001</v>
      </c>
      <c r="I2252" s="277">
        <f>INDEX(HWI!$F$6:$I$131,MATCH(F2252,HWI!$A$6:$A$131,0),MATCH(D2252,HWI!$F$5:$I$5,0))</f>
        <v>188</v>
      </c>
      <c r="J2252" s="277">
        <f t="shared" si="70"/>
        <v>27662.320000000003</v>
      </c>
      <c r="L2252" s="277">
        <f t="shared" si="71"/>
        <v>126.891376146789</v>
      </c>
    </row>
    <row r="2253" spans="1:12" x14ac:dyDescent="0.25">
      <c r="A2253" s="274" t="s">
        <v>606</v>
      </c>
      <c r="B2253" s="274" t="s">
        <v>588</v>
      </c>
      <c r="C2253" s="274" t="s">
        <v>604</v>
      </c>
      <c r="D2253" s="274" t="s">
        <v>607</v>
      </c>
      <c r="E2253" s="274">
        <v>24</v>
      </c>
      <c r="F2253" s="274">
        <v>1910</v>
      </c>
      <c r="G2253" s="277">
        <v>2273</v>
      </c>
      <c r="H2253" s="277">
        <v>1560.54</v>
      </c>
      <c r="I2253" s="277">
        <f>INDEX(HWI!$F$6:$I$131,MATCH(F2253,HWI!$A$6:$A$131,0),MATCH(D2253,HWI!$F$5:$I$5,0))</f>
        <v>188</v>
      </c>
      <c r="J2253" s="277">
        <f t="shared" si="70"/>
        <v>293381.52</v>
      </c>
      <c r="L2253" s="277">
        <f t="shared" si="71"/>
        <v>129.07238011438628</v>
      </c>
    </row>
    <row r="2254" spans="1:12" x14ac:dyDescent="0.25">
      <c r="A2254" s="274" t="s">
        <v>606</v>
      </c>
      <c r="B2254" s="274" t="s">
        <v>588</v>
      </c>
      <c r="C2254" s="274" t="s">
        <v>604</v>
      </c>
      <c r="D2254" s="274" t="s">
        <v>607</v>
      </c>
      <c r="E2254" s="274">
        <v>24</v>
      </c>
      <c r="F2254" s="274">
        <v>1911</v>
      </c>
      <c r="G2254" s="277">
        <v>890</v>
      </c>
      <c r="H2254" s="277">
        <v>1158.57</v>
      </c>
      <c r="I2254" s="277">
        <f>INDEX(HWI!$F$6:$I$131,MATCH(F2254,HWI!$A$6:$A$131,0),MATCH(D2254,HWI!$F$5:$I$5,0))</f>
        <v>188</v>
      </c>
      <c r="J2254" s="277">
        <f t="shared" si="70"/>
        <v>217811.15999999997</v>
      </c>
      <c r="L2254" s="277">
        <f t="shared" si="71"/>
        <v>244.73164044943817</v>
      </c>
    </row>
    <row r="2255" spans="1:12" x14ac:dyDescent="0.25">
      <c r="A2255" s="274" t="s">
        <v>606</v>
      </c>
      <c r="B2255" s="274" t="s">
        <v>588</v>
      </c>
      <c r="C2255" s="274" t="s">
        <v>604</v>
      </c>
      <c r="D2255" s="274" t="s">
        <v>607</v>
      </c>
      <c r="E2255" s="274">
        <v>3</v>
      </c>
      <c r="F2255" s="274">
        <v>1900</v>
      </c>
      <c r="G2255" s="277">
        <v>8</v>
      </c>
      <c r="H2255" s="277">
        <v>17.600000000000001</v>
      </c>
      <c r="I2255" s="277">
        <f>INDEX(HWI!$F$6:$I$131,MATCH(F2255,HWI!$A$6:$A$131,0),MATCH(D2255,HWI!$F$5:$I$5,0))</f>
        <v>188</v>
      </c>
      <c r="J2255" s="277">
        <f t="shared" si="70"/>
        <v>3308.8</v>
      </c>
      <c r="L2255" s="277">
        <f t="shared" si="71"/>
        <v>413.6</v>
      </c>
    </row>
    <row r="2256" spans="1:12" x14ac:dyDescent="0.25">
      <c r="A2256" s="274" t="s">
        <v>606</v>
      </c>
      <c r="B2256" s="274" t="s">
        <v>588</v>
      </c>
      <c r="C2256" s="274" t="s">
        <v>604</v>
      </c>
      <c r="D2256" s="274" t="s">
        <v>607</v>
      </c>
      <c r="E2256" s="274">
        <v>3</v>
      </c>
      <c r="F2256" s="274">
        <v>1929</v>
      </c>
      <c r="G2256" s="277">
        <v>63</v>
      </c>
      <c r="H2256" s="277">
        <v>116.43</v>
      </c>
      <c r="I2256" s="277">
        <f>INDEX(HWI!$F$6:$I$131,MATCH(F2256,HWI!$A$6:$A$131,0),MATCH(D2256,HWI!$F$5:$I$5,0))</f>
        <v>84.6</v>
      </c>
      <c r="J2256" s="277">
        <f t="shared" si="70"/>
        <v>9849.9779999999992</v>
      </c>
      <c r="L2256" s="277">
        <f t="shared" si="71"/>
        <v>156.34885714285713</v>
      </c>
    </row>
    <row r="2257" spans="1:12" x14ac:dyDescent="0.25">
      <c r="A2257" s="274" t="s">
        <v>606</v>
      </c>
      <c r="B2257" s="274" t="s">
        <v>588</v>
      </c>
      <c r="C2257" s="274" t="s">
        <v>604</v>
      </c>
      <c r="D2257" s="274" t="s">
        <v>607</v>
      </c>
      <c r="E2257" s="274">
        <v>30</v>
      </c>
      <c r="F2257" s="274">
        <v>1900</v>
      </c>
      <c r="G2257" s="277">
        <v>10963</v>
      </c>
      <c r="H2257" s="277">
        <v>24261.31</v>
      </c>
      <c r="I2257" s="277">
        <f>INDEX(HWI!$F$6:$I$131,MATCH(F2257,HWI!$A$6:$A$131,0),MATCH(D2257,HWI!$F$5:$I$5,0))</f>
        <v>188</v>
      </c>
      <c r="J2257" s="277">
        <f t="shared" si="70"/>
        <v>4561126.28</v>
      </c>
      <c r="L2257" s="277">
        <f t="shared" si="71"/>
        <v>416.04727538082642</v>
      </c>
    </row>
    <row r="2258" spans="1:12" x14ac:dyDescent="0.25">
      <c r="A2258" s="274" t="s">
        <v>606</v>
      </c>
      <c r="B2258" s="274" t="s">
        <v>588</v>
      </c>
      <c r="C2258" s="274" t="s">
        <v>604</v>
      </c>
      <c r="D2258" s="274" t="s">
        <v>607</v>
      </c>
      <c r="E2258" s="274">
        <v>36</v>
      </c>
      <c r="F2258" s="274">
        <v>1900</v>
      </c>
      <c r="G2258" s="277">
        <v>650</v>
      </c>
      <c r="H2258" s="277">
        <v>1438.46</v>
      </c>
      <c r="I2258" s="277">
        <f>INDEX(HWI!$F$6:$I$131,MATCH(F2258,HWI!$A$6:$A$131,0),MATCH(D2258,HWI!$F$5:$I$5,0))</f>
        <v>188</v>
      </c>
      <c r="J2258" s="277">
        <f t="shared" si="70"/>
        <v>270430.48</v>
      </c>
      <c r="L2258" s="277">
        <f t="shared" si="71"/>
        <v>416.0468923076923</v>
      </c>
    </row>
    <row r="2259" spans="1:12" x14ac:dyDescent="0.25">
      <c r="A2259" s="274" t="s">
        <v>606</v>
      </c>
      <c r="B2259" s="274" t="s">
        <v>588</v>
      </c>
      <c r="C2259" s="274" t="s">
        <v>604</v>
      </c>
      <c r="D2259" s="274" t="s">
        <v>607</v>
      </c>
      <c r="E2259" s="274">
        <v>4</v>
      </c>
      <c r="F2259" s="274">
        <v>1900</v>
      </c>
      <c r="G2259" s="277">
        <v>4</v>
      </c>
      <c r="H2259" s="277">
        <v>8.8000000000000007</v>
      </c>
      <c r="I2259" s="277">
        <f>INDEX(HWI!$F$6:$I$131,MATCH(F2259,HWI!$A$6:$A$131,0),MATCH(D2259,HWI!$F$5:$I$5,0))</f>
        <v>188</v>
      </c>
      <c r="J2259" s="277">
        <f t="shared" si="70"/>
        <v>1654.4</v>
      </c>
      <c r="L2259" s="277">
        <f t="shared" si="71"/>
        <v>413.6</v>
      </c>
    </row>
    <row r="2260" spans="1:12" x14ac:dyDescent="0.25">
      <c r="A2260" s="274" t="s">
        <v>606</v>
      </c>
      <c r="B2260" s="274" t="s">
        <v>588</v>
      </c>
      <c r="C2260" s="274" t="s">
        <v>604</v>
      </c>
      <c r="D2260" s="274" t="s">
        <v>607</v>
      </c>
      <c r="E2260" s="274">
        <v>4</v>
      </c>
      <c r="F2260" s="274">
        <v>1925</v>
      </c>
      <c r="G2260" s="277">
        <v>425</v>
      </c>
      <c r="H2260" s="277">
        <v>505.84000000000003</v>
      </c>
      <c r="I2260" s="277">
        <f>INDEX(HWI!$F$6:$I$131,MATCH(F2260,HWI!$A$6:$A$131,0),MATCH(D2260,HWI!$F$5:$I$5,0))</f>
        <v>76.909090909090907</v>
      </c>
      <c r="J2260" s="277">
        <f t="shared" si="70"/>
        <v>38903.694545454549</v>
      </c>
      <c r="L2260" s="277">
        <f t="shared" si="71"/>
        <v>91.538104812834234</v>
      </c>
    </row>
    <row r="2261" spans="1:12" x14ac:dyDescent="0.25">
      <c r="A2261" s="274" t="s">
        <v>606</v>
      </c>
      <c r="B2261" s="274" t="s">
        <v>588</v>
      </c>
      <c r="C2261" s="274" t="s">
        <v>604</v>
      </c>
      <c r="D2261" s="274" t="s">
        <v>607</v>
      </c>
      <c r="E2261" s="274">
        <v>4</v>
      </c>
      <c r="F2261" s="274">
        <v>1969</v>
      </c>
      <c r="G2261" s="277">
        <v>301</v>
      </c>
      <c r="H2261" s="277">
        <v>2253.81</v>
      </c>
      <c r="I2261" s="277">
        <f>INDEX(HWI!$F$6:$I$131,MATCH(F2261,HWI!$A$6:$A$131,0),MATCH(D2261,HWI!$F$5:$I$5,0))</f>
        <v>19.227272727272727</v>
      </c>
      <c r="J2261" s="277">
        <f t="shared" si="70"/>
        <v>43334.619545454545</v>
      </c>
      <c r="L2261" s="277">
        <f t="shared" si="71"/>
        <v>143.96883569918452</v>
      </c>
    </row>
    <row r="2262" spans="1:12" x14ac:dyDescent="0.25">
      <c r="A2262" s="274" t="s">
        <v>606</v>
      </c>
      <c r="B2262" s="274" t="s">
        <v>588</v>
      </c>
      <c r="C2262" s="274" t="s">
        <v>604</v>
      </c>
      <c r="D2262" s="274" t="s">
        <v>607</v>
      </c>
      <c r="E2262" s="274">
        <v>6</v>
      </c>
      <c r="F2262" s="274">
        <v>1952</v>
      </c>
      <c r="G2262" s="277">
        <v>148</v>
      </c>
      <c r="H2262" s="277">
        <v>408.55</v>
      </c>
      <c r="I2262" s="277">
        <f>INDEX(HWI!$F$6:$I$131,MATCH(F2262,HWI!$A$6:$A$131,0),MATCH(D2262,HWI!$F$5:$I$5,0))</f>
        <v>32.53846153846154</v>
      </c>
      <c r="J2262" s="277">
        <f t="shared" si="70"/>
        <v>13293.588461538462</v>
      </c>
      <c r="L2262" s="277">
        <f t="shared" si="71"/>
        <v>89.82154365904367</v>
      </c>
    </row>
    <row r="2263" spans="1:12" x14ac:dyDescent="0.25">
      <c r="A2263" s="274" t="s">
        <v>606</v>
      </c>
      <c r="B2263" s="274" t="s">
        <v>588</v>
      </c>
      <c r="C2263" s="274" t="s">
        <v>604</v>
      </c>
      <c r="D2263" s="274" t="s">
        <v>608</v>
      </c>
      <c r="E2263" s="274">
        <v>2</v>
      </c>
      <c r="F2263" s="274">
        <v>1900</v>
      </c>
      <c r="G2263" s="277">
        <v>3</v>
      </c>
      <c r="H2263" s="277">
        <v>6.6000000000000005</v>
      </c>
      <c r="I2263" s="277">
        <f>INDEX(HWI!$F$6:$I$131,MATCH(F2263,HWI!$A$6:$A$131,0),MATCH(D2263,HWI!$F$5:$I$5,0))</f>
        <v>188</v>
      </c>
      <c r="J2263" s="277">
        <f t="shared" si="70"/>
        <v>1240.8000000000002</v>
      </c>
      <c r="L2263" s="277">
        <f t="shared" si="71"/>
        <v>413.60000000000008</v>
      </c>
    </row>
    <row r="2264" spans="1:12" x14ac:dyDescent="0.25">
      <c r="A2264" s="274" t="s">
        <v>606</v>
      </c>
      <c r="B2264" s="274" t="s">
        <v>588</v>
      </c>
      <c r="C2264" s="274" t="s">
        <v>604</v>
      </c>
      <c r="D2264" s="274" t="s">
        <v>608</v>
      </c>
      <c r="E2264" s="274">
        <v>8</v>
      </c>
      <c r="F2264" s="274">
        <v>1900</v>
      </c>
      <c r="G2264" s="277">
        <v>563</v>
      </c>
      <c r="H2264" s="277">
        <v>1245.93</v>
      </c>
      <c r="I2264" s="277">
        <f>INDEX(HWI!$F$6:$I$131,MATCH(F2264,HWI!$A$6:$A$131,0),MATCH(D2264,HWI!$F$5:$I$5,0))</f>
        <v>188</v>
      </c>
      <c r="J2264" s="277">
        <f t="shared" si="70"/>
        <v>234234.84000000003</v>
      </c>
      <c r="L2264" s="277">
        <f t="shared" si="71"/>
        <v>416.04767317939616</v>
      </c>
    </row>
    <row r="2265" spans="1:12" x14ac:dyDescent="0.25">
      <c r="A2265" s="274" t="s">
        <v>606</v>
      </c>
      <c r="B2265" s="274" t="s">
        <v>588</v>
      </c>
      <c r="C2265" s="274" t="s">
        <v>604</v>
      </c>
      <c r="D2265" s="274" t="s">
        <v>608</v>
      </c>
      <c r="E2265" s="274">
        <v>8</v>
      </c>
      <c r="F2265" s="274">
        <v>1903</v>
      </c>
      <c r="G2265" s="277">
        <v>558</v>
      </c>
      <c r="H2265" s="277">
        <v>370.34000000000003</v>
      </c>
      <c r="I2265" s="277">
        <f>INDEX(HWI!$F$6:$I$131,MATCH(F2265,HWI!$A$6:$A$131,0),MATCH(D2265,HWI!$F$5:$I$5,0))</f>
        <v>188</v>
      </c>
      <c r="J2265" s="277">
        <f t="shared" si="70"/>
        <v>69623.920000000013</v>
      </c>
      <c r="L2265" s="277">
        <f t="shared" si="71"/>
        <v>124.77405017921149</v>
      </c>
    </row>
    <row r="2266" spans="1:12" x14ac:dyDescent="0.25">
      <c r="A2266" s="274" t="s">
        <v>606</v>
      </c>
      <c r="B2266" s="274" t="s">
        <v>588</v>
      </c>
      <c r="C2266" s="274" t="s">
        <v>604</v>
      </c>
      <c r="D2266" s="274" t="s">
        <v>608</v>
      </c>
      <c r="E2266" s="274">
        <v>8</v>
      </c>
      <c r="F2266" s="274">
        <v>1906</v>
      </c>
      <c r="G2266" s="277">
        <v>476</v>
      </c>
      <c r="H2266" s="277">
        <v>231.31</v>
      </c>
      <c r="I2266" s="277">
        <f>INDEX(HWI!$F$6:$I$131,MATCH(F2266,HWI!$A$6:$A$131,0),MATCH(D2266,HWI!$F$5:$I$5,0))</f>
        <v>188</v>
      </c>
      <c r="J2266" s="277">
        <f t="shared" si="70"/>
        <v>43486.28</v>
      </c>
      <c r="L2266" s="277">
        <f t="shared" si="71"/>
        <v>91.357731092436978</v>
      </c>
    </row>
    <row r="2267" spans="1:12" x14ac:dyDescent="0.25">
      <c r="A2267" s="274" t="s">
        <v>606</v>
      </c>
      <c r="B2267" s="274" t="s">
        <v>588</v>
      </c>
      <c r="C2267" s="274" t="s">
        <v>604</v>
      </c>
      <c r="D2267" s="274" t="s">
        <v>608</v>
      </c>
      <c r="E2267" s="274">
        <v>8</v>
      </c>
      <c r="F2267" s="274">
        <v>1969</v>
      </c>
      <c r="G2267" s="277">
        <v>115</v>
      </c>
      <c r="H2267" s="277">
        <v>861.09</v>
      </c>
      <c r="I2267" s="277">
        <f>INDEX(HWI!$F$6:$I$131,MATCH(F2267,HWI!$A$6:$A$131,0),MATCH(D2267,HWI!$F$5:$I$5,0))</f>
        <v>19.227272727272727</v>
      </c>
      <c r="J2267" s="277">
        <f t="shared" si="70"/>
        <v>16556.412272727273</v>
      </c>
      <c r="L2267" s="277">
        <f t="shared" si="71"/>
        <v>143.9688023715415</v>
      </c>
    </row>
    <row r="2268" spans="1:12" x14ac:dyDescent="0.25">
      <c r="A2268" s="274" t="s">
        <v>606</v>
      </c>
      <c r="B2268" s="274" t="s">
        <v>588</v>
      </c>
      <c r="C2268" s="274" t="s">
        <v>604</v>
      </c>
      <c r="D2268" s="274" t="s">
        <v>608</v>
      </c>
      <c r="E2268" s="274">
        <v>8</v>
      </c>
      <c r="F2268" s="274">
        <v>1973</v>
      </c>
      <c r="G2268" s="277">
        <v>31</v>
      </c>
      <c r="H2268" s="277">
        <v>708.71</v>
      </c>
      <c r="I2268" s="277">
        <f>INDEX(HWI!$F$6:$I$131,MATCH(F2268,HWI!$A$6:$A$131,0),MATCH(D2268,HWI!$F$5:$I$5,0))</f>
        <v>16.920000000000002</v>
      </c>
      <c r="J2268" s="277">
        <f t="shared" si="70"/>
        <v>11991.373200000002</v>
      </c>
      <c r="L2268" s="277">
        <f t="shared" si="71"/>
        <v>386.81849032258071</v>
      </c>
    </row>
    <row r="2269" spans="1:12" x14ac:dyDescent="0.25">
      <c r="A2269" s="274" t="s">
        <v>606</v>
      </c>
      <c r="B2269" s="274" t="s">
        <v>588</v>
      </c>
      <c r="C2269" s="274" t="s">
        <v>604</v>
      </c>
      <c r="D2269" s="274" t="s">
        <v>605</v>
      </c>
      <c r="E2269" s="274">
        <v>6</v>
      </c>
      <c r="F2269" s="274">
        <v>2000</v>
      </c>
      <c r="G2269" s="277">
        <v>113</v>
      </c>
      <c r="H2269" s="277">
        <v>19588.100000000002</v>
      </c>
      <c r="I2269" s="277" t="e">
        <f>INDEX(HWI!$F$6:$I$131,MATCH(F2269,HWI!$A$6:$A$131,0),MATCH(D2269,HWI!$F$5:$I$5,0))</f>
        <v>#N/A</v>
      </c>
      <c r="J2269" s="277" t="e">
        <f t="shared" si="70"/>
        <v>#N/A</v>
      </c>
      <c r="L2269" s="277" t="e">
        <f t="shared" si="71"/>
        <v>#N/A</v>
      </c>
    </row>
    <row r="2270" spans="1:12" x14ac:dyDescent="0.25">
      <c r="A2270" s="274" t="s">
        <v>606</v>
      </c>
      <c r="B2270" s="274" t="s">
        <v>588</v>
      </c>
      <c r="C2270" s="274" t="s">
        <v>604</v>
      </c>
      <c r="D2270" s="274" t="s">
        <v>605</v>
      </c>
      <c r="E2270" s="274">
        <v>6</v>
      </c>
      <c r="F2270" s="274">
        <v>2021</v>
      </c>
      <c r="G2270" s="277">
        <v>2193</v>
      </c>
      <c r="H2270" s="277">
        <v>23535.83</v>
      </c>
      <c r="I2270" s="277" t="e">
        <f>INDEX(HWI!$F$6:$I$131,MATCH(F2270,HWI!$A$6:$A$131,0),MATCH(D2270,HWI!$F$5:$I$5,0))</f>
        <v>#N/A</v>
      </c>
      <c r="J2270" s="277" t="e">
        <f t="shared" si="70"/>
        <v>#N/A</v>
      </c>
      <c r="L2270" s="277" t="e">
        <f t="shared" si="71"/>
        <v>#N/A</v>
      </c>
    </row>
    <row r="2271" spans="1:12" x14ac:dyDescent="0.25">
      <c r="A2271" s="274" t="s">
        <v>606</v>
      </c>
      <c r="B2271" s="274" t="s">
        <v>588</v>
      </c>
      <c r="C2271" s="274" t="s">
        <v>604</v>
      </c>
      <c r="D2271" s="274" t="s">
        <v>605</v>
      </c>
      <c r="E2271" s="274">
        <v>8</v>
      </c>
      <c r="F2271" s="274">
        <v>1999</v>
      </c>
      <c r="G2271" s="277">
        <v>2884</v>
      </c>
      <c r="H2271" s="277">
        <v>96234.559999999998</v>
      </c>
      <c r="I2271" s="277" t="e">
        <f>INDEX(HWI!$F$6:$I$131,MATCH(F2271,HWI!$A$6:$A$131,0),MATCH(D2271,HWI!$F$5:$I$5,0))</f>
        <v>#N/A</v>
      </c>
      <c r="J2271" s="277" t="e">
        <f t="shared" si="70"/>
        <v>#N/A</v>
      </c>
      <c r="L2271" s="277" t="e">
        <f t="shared" si="71"/>
        <v>#N/A</v>
      </c>
    </row>
    <row r="2272" spans="1:12" x14ac:dyDescent="0.25">
      <c r="A2272" s="274" t="s">
        <v>606</v>
      </c>
      <c r="B2272" s="274" t="s">
        <v>588</v>
      </c>
      <c r="C2272" s="274" t="s">
        <v>604</v>
      </c>
      <c r="D2272" s="274" t="s">
        <v>590</v>
      </c>
      <c r="E2272" s="274">
        <v>10</v>
      </c>
      <c r="F2272" s="274">
        <v>1984</v>
      </c>
      <c r="G2272" s="277">
        <v>14</v>
      </c>
      <c r="H2272" s="277">
        <v>176.67000000000002</v>
      </c>
      <c r="I2272" s="277">
        <f>INDEX(HWI!$F$6:$I$131,MATCH(F2272,HWI!$A$6:$A$131,0),MATCH(D2272,HWI!$F$5:$I$5,0))</f>
        <v>3.4892703862660945</v>
      </c>
      <c r="J2272" s="277">
        <f t="shared" si="70"/>
        <v>616.44939914163103</v>
      </c>
      <c r="L2272" s="277">
        <f t="shared" si="71"/>
        <v>44.032099938687928</v>
      </c>
    </row>
    <row r="2273" spans="1:12" x14ac:dyDescent="0.25">
      <c r="A2273" s="274" t="s">
        <v>606</v>
      </c>
      <c r="B2273" s="274" t="s">
        <v>588</v>
      </c>
      <c r="C2273" s="274" t="s">
        <v>604</v>
      </c>
      <c r="D2273" s="274" t="s">
        <v>590</v>
      </c>
      <c r="E2273" s="274">
        <v>10</v>
      </c>
      <c r="F2273" s="274">
        <v>1992</v>
      </c>
      <c r="G2273" s="277">
        <v>12004</v>
      </c>
      <c r="H2273" s="277">
        <v>535606.44000000006</v>
      </c>
      <c r="I2273" s="277">
        <f>INDEX(HWI!$F$6:$I$131,MATCH(F2273,HWI!$A$6:$A$131,0),MATCH(D2273,HWI!$F$5:$I$5,0))</f>
        <v>2.6942833471416736</v>
      </c>
      <c r="J2273" s="277">
        <f t="shared" si="70"/>
        <v>1443075.5119138362</v>
      </c>
      <c r="L2273" s="277">
        <f t="shared" si="71"/>
        <v>120.2162205859577</v>
      </c>
    </row>
    <row r="2274" spans="1:12" x14ac:dyDescent="0.25">
      <c r="A2274" s="274" t="s">
        <v>606</v>
      </c>
      <c r="B2274" s="274" t="s">
        <v>588</v>
      </c>
      <c r="C2274" s="274" t="s">
        <v>604</v>
      </c>
      <c r="D2274" s="274" t="s">
        <v>590</v>
      </c>
      <c r="E2274" s="274">
        <v>10</v>
      </c>
      <c r="F2274" s="274">
        <v>1993</v>
      </c>
      <c r="G2274" s="277">
        <v>475</v>
      </c>
      <c r="H2274" s="277">
        <v>24475.54</v>
      </c>
      <c r="I2274" s="277">
        <f>INDEX(HWI!$F$6:$I$131,MATCH(F2274,HWI!$A$6:$A$131,0),MATCH(D2274,HWI!$F$5:$I$5,0))</f>
        <v>2.6225806451612903</v>
      </c>
      <c r="J2274" s="277">
        <f t="shared" si="70"/>
        <v>64189.077483870969</v>
      </c>
      <c r="L2274" s="277">
        <f t="shared" si="71"/>
        <v>135.13489996604415</v>
      </c>
    </row>
    <row r="2275" spans="1:12" x14ac:dyDescent="0.25">
      <c r="A2275" s="274" t="s">
        <v>606</v>
      </c>
      <c r="B2275" s="274" t="s">
        <v>588</v>
      </c>
      <c r="C2275" s="274" t="s">
        <v>604</v>
      </c>
      <c r="D2275" s="274" t="s">
        <v>590</v>
      </c>
      <c r="E2275" s="274">
        <v>10</v>
      </c>
      <c r="F2275" s="274">
        <v>1994</v>
      </c>
      <c r="G2275" s="277">
        <v>5505</v>
      </c>
      <c r="H2275" s="277">
        <v>478602.19</v>
      </c>
      <c r="I2275" s="277">
        <f>INDEX(HWI!$F$6:$I$131,MATCH(F2275,HWI!$A$6:$A$131,0),MATCH(D2275,HWI!$F$5:$I$5,0))</f>
        <v>2.5768621236133122</v>
      </c>
      <c r="J2275" s="277">
        <f t="shared" si="70"/>
        <v>1233291.8556893819</v>
      </c>
      <c r="L2275" s="277">
        <f t="shared" si="71"/>
        <v>224.03121810887956</v>
      </c>
    </row>
    <row r="2276" spans="1:12" x14ac:dyDescent="0.25">
      <c r="A2276" s="274" t="s">
        <v>606</v>
      </c>
      <c r="B2276" s="274" t="s">
        <v>588</v>
      </c>
      <c r="C2276" s="274" t="s">
        <v>604</v>
      </c>
      <c r="D2276" s="274" t="s">
        <v>590</v>
      </c>
      <c r="E2276" s="274">
        <v>10</v>
      </c>
      <c r="F2276" s="274">
        <v>1995</v>
      </c>
      <c r="G2276" s="277">
        <v>10</v>
      </c>
      <c r="H2276" s="277">
        <v>25906.11</v>
      </c>
      <c r="I2276" s="277">
        <f>INDEX(HWI!$F$6:$I$131,MATCH(F2276,HWI!$A$6:$A$131,0),MATCH(D2276,HWI!$F$5:$I$5,0))</f>
        <v>2.5248447204968945</v>
      </c>
      <c r="J2276" s="277">
        <f t="shared" si="70"/>
        <v>65408.9050621118</v>
      </c>
      <c r="L2276" s="277">
        <f t="shared" si="71"/>
        <v>6540.8905062111799</v>
      </c>
    </row>
    <row r="2277" spans="1:12" x14ac:dyDescent="0.25">
      <c r="A2277" s="274" t="s">
        <v>606</v>
      </c>
      <c r="B2277" s="274" t="s">
        <v>588</v>
      </c>
      <c r="C2277" s="274" t="s">
        <v>604</v>
      </c>
      <c r="D2277" s="274" t="s">
        <v>590</v>
      </c>
      <c r="E2277" s="274">
        <v>10</v>
      </c>
      <c r="F2277" s="274">
        <v>1996</v>
      </c>
      <c r="G2277" s="277">
        <v>10</v>
      </c>
      <c r="H2277" s="277">
        <v>30818.81</v>
      </c>
      <c r="I2277" s="277">
        <f>INDEX(HWI!$F$6:$I$131,MATCH(F2277,HWI!$A$6:$A$131,0),MATCH(D2277,HWI!$F$5:$I$5,0))</f>
        <v>2.4673748103186646</v>
      </c>
      <c r="J2277" s="277">
        <f t="shared" si="70"/>
        <v>76041.555477996968</v>
      </c>
      <c r="L2277" s="277">
        <f t="shared" si="71"/>
        <v>7604.1555477996972</v>
      </c>
    </row>
    <row r="2278" spans="1:12" x14ac:dyDescent="0.25">
      <c r="A2278" s="274" t="s">
        <v>606</v>
      </c>
      <c r="B2278" s="274" t="s">
        <v>588</v>
      </c>
      <c r="C2278" s="274" t="s">
        <v>604</v>
      </c>
      <c r="D2278" s="274" t="s">
        <v>590</v>
      </c>
      <c r="E2278" s="274">
        <v>10</v>
      </c>
      <c r="F2278" s="274">
        <v>1998</v>
      </c>
      <c r="G2278" s="277">
        <v>2077</v>
      </c>
      <c r="H2278" s="277">
        <v>473505.84</v>
      </c>
      <c r="I2278" s="277">
        <f>INDEX(HWI!$F$6:$I$131,MATCH(F2278,HWI!$A$6:$A$131,0),MATCH(D2278,HWI!$F$5:$I$5,0))</f>
        <v>2.3650909090909091</v>
      </c>
      <c r="J2278" s="277">
        <f t="shared" si="70"/>
        <v>1119884.3575854546</v>
      </c>
      <c r="L2278" s="277">
        <f t="shared" si="71"/>
        <v>539.18360981485534</v>
      </c>
    </row>
    <row r="2279" spans="1:12" x14ac:dyDescent="0.25">
      <c r="A2279" s="274" t="s">
        <v>606</v>
      </c>
      <c r="B2279" s="274" t="s">
        <v>588</v>
      </c>
      <c r="C2279" s="274" t="s">
        <v>604</v>
      </c>
      <c r="D2279" s="274" t="s">
        <v>590</v>
      </c>
      <c r="E2279" s="274">
        <v>10</v>
      </c>
      <c r="F2279" s="274">
        <v>2000</v>
      </c>
      <c r="G2279" s="277">
        <v>429</v>
      </c>
      <c r="H2279" s="277">
        <v>18065.87</v>
      </c>
      <c r="I2279" s="277">
        <f>INDEX(HWI!$F$6:$I$131,MATCH(F2279,HWI!$A$6:$A$131,0),MATCH(D2279,HWI!$F$5:$I$5,0))</f>
        <v>2.2709497206703912</v>
      </c>
      <c r="J2279" s="277">
        <f t="shared" si="70"/>
        <v>41026.682430167602</v>
      </c>
      <c r="L2279" s="277">
        <f t="shared" si="71"/>
        <v>95.633292378013053</v>
      </c>
    </row>
    <row r="2280" spans="1:12" x14ac:dyDescent="0.25">
      <c r="A2280" s="274" t="s">
        <v>606</v>
      </c>
      <c r="B2280" s="274" t="s">
        <v>588</v>
      </c>
      <c r="C2280" s="274" t="s">
        <v>604</v>
      </c>
      <c r="D2280" s="274" t="s">
        <v>590</v>
      </c>
      <c r="E2280" s="274">
        <v>10</v>
      </c>
      <c r="F2280" s="274">
        <v>2001</v>
      </c>
      <c r="G2280" s="277">
        <v>39</v>
      </c>
      <c r="H2280" s="277">
        <v>4393.04</v>
      </c>
      <c r="I2280" s="277">
        <f>INDEX(HWI!$F$6:$I$131,MATCH(F2280,HWI!$A$6:$A$131,0),MATCH(D2280,HWI!$F$5:$I$5,0))</f>
        <v>2.2167689161554192</v>
      </c>
      <c r="J2280" s="277">
        <f t="shared" si="70"/>
        <v>9738.3545194274029</v>
      </c>
      <c r="L2280" s="277">
        <f t="shared" si="71"/>
        <v>249.70139793403598</v>
      </c>
    </row>
    <row r="2281" spans="1:12" x14ac:dyDescent="0.25">
      <c r="A2281" s="274" t="s">
        <v>606</v>
      </c>
      <c r="B2281" s="274" t="s">
        <v>588</v>
      </c>
      <c r="C2281" s="274" t="s">
        <v>604</v>
      </c>
      <c r="D2281" s="274" t="s">
        <v>590</v>
      </c>
      <c r="E2281" s="274">
        <v>10</v>
      </c>
      <c r="F2281" s="274">
        <v>2002</v>
      </c>
      <c r="G2281" s="277">
        <v>4</v>
      </c>
      <c r="H2281" s="277">
        <v>342.05</v>
      </c>
      <c r="I2281" s="277">
        <f>INDEX(HWI!$F$6:$I$131,MATCH(F2281,HWI!$A$6:$A$131,0),MATCH(D2281,HWI!$F$5:$I$5,0))</f>
        <v>2.1723446893787575</v>
      </c>
      <c r="J2281" s="277">
        <f t="shared" si="70"/>
        <v>743.05050100200401</v>
      </c>
      <c r="L2281" s="277">
        <f t="shared" si="71"/>
        <v>185.762625250501</v>
      </c>
    </row>
    <row r="2282" spans="1:12" x14ac:dyDescent="0.25">
      <c r="A2282" s="274" t="s">
        <v>606</v>
      </c>
      <c r="B2282" s="274" t="s">
        <v>588</v>
      </c>
      <c r="C2282" s="274" t="s">
        <v>604</v>
      </c>
      <c r="D2282" s="274" t="s">
        <v>590</v>
      </c>
      <c r="E2282" s="274">
        <v>10</v>
      </c>
      <c r="F2282" s="274">
        <v>2005</v>
      </c>
      <c r="G2282" s="277">
        <v>7982</v>
      </c>
      <c r="H2282" s="277">
        <v>849912.43</v>
      </c>
      <c r="I2282" s="277">
        <f>INDEX(HWI!$F$6:$I$131,MATCH(F2282,HWI!$A$6:$A$131,0),MATCH(D2282,HWI!$F$5:$I$5,0))</f>
        <v>1.9288256227758007</v>
      </c>
      <c r="J2282" s="277">
        <f t="shared" si="70"/>
        <v>1639332.8720996443</v>
      </c>
      <c r="L2282" s="277">
        <f t="shared" si="71"/>
        <v>205.37871111245857</v>
      </c>
    </row>
    <row r="2283" spans="1:12" x14ac:dyDescent="0.25">
      <c r="A2283" s="274" t="s">
        <v>606</v>
      </c>
      <c r="B2283" s="274" t="s">
        <v>588</v>
      </c>
      <c r="C2283" s="274" t="s">
        <v>604</v>
      </c>
      <c r="D2283" s="274" t="s">
        <v>590</v>
      </c>
      <c r="E2283" s="274">
        <v>10</v>
      </c>
      <c r="F2283" s="274">
        <v>2006</v>
      </c>
      <c r="G2283" s="277">
        <v>6719</v>
      </c>
      <c r="H2283" s="277">
        <v>620523.31000000006</v>
      </c>
      <c r="I2283" s="277">
        <f>INDEX(HWI!$F$6:$I$131,MATCH(F2283,HWI!$A$6:$A$131,0),MATCH(D2283,HWI!$F$5:$I$5,0))</f>
        <v>1.8341793570219966</v>
      </c>
      <c r="J2283" s="277">
        <f t="shared" si="70"/>
        <v>1138151.0457529612</v>
      </c>
      <c r="L2283" s="277">
        <f t="shared" si="71"/>
        <v>169.39292242193201</v>
      </c>
    </row>
    <row r="2284" spans="1:12" x14ac:dyDescent="0.25">
      <c r="A2284" s="274" t="s">
        <v>606</v>
      </c>
      <c r="B2284" s="274" t="s">
        <v>588</v>
      </c>
      <c r="C2284" s="274" t="s">
        <v>604</v>
      </c>
      <c r="D2284" s="274" t="s">
        <v>590</v>
      </c>
      <c r="E2284" s="274">
        <v>10</v>
      </c>
      <c r="F2284" s="274">
        <v>2007</v>
      </c>
      <c r="G2284" s="277">
        <v>2860</v>
      </c>
      <c r="H2284" s="277">
        <v>268989</v>
      </c>
      <c r="I2284" s="277">
        <f>INDEX(HWI!$F$6:$I$131,MATCH(F2284,HWI!$A$6:$A$131,0),MATCH(D2284,HWI!$F$5:$I$5,0))</f>
        <v>1.7398645022217842</v>
      </c>
      <c r="J2284" s="277">
        <f t="shared" si="70"/>
        <v>468004.41258813551</v>
      </c>
      <c r="L2284" s="277">
        <f t="shared" si="71"/>
        <v>163.63790649934808</v>
      </c>
    </row>
    <row r="2285" spans="1:12" x14ac:dyDescent="0.25">
      <c r="A2285" s="274" t="s">
        <v>606</v>
      </c>
      <c r="B2285" s="274" t="s">
        <v>588</v>
      </c>
      <c r="C2285" s="274" t="s">
        <v>604</v>
      </c>
      <c r="D2285" s="274" t="s">
        <v>590</v>
      </c>
      <c r="E2285" s="274">
        <v>10</v>
      </c>
      <c r="F2285" s="274">
        <v>2008</v>
      </c>
      <c r="G2285" s="277">
        <v>34</v>
      </c>
      <c r="H2285" s="277">
        <v>4725.24</v>
      </c>
      <c r="I2285" s="277">
        <f>INDEX(HWI!$F$6:$I$131,MATCH(F2285,HWI!$A$6:$A$131,0),MATCH(D2285,HWI!$F$5:$I$5,0))</f>
        <v>1.65412004069176</v>
      </c>
      <c r="J2285" s="277">
        <f t="shared" si="70"/>
        <v>7816.114181078332</v>
      </c>
      <c r="L2285" s="277">
        <f t="shared" si="71"/>
        <v>229.88571120818622</v>
      </c>
    </row>
    <row r="2286" spans="1:12" x14ac:dyDescent="0.25">
      <c r="A2286" s="274" t="s">
        <v>606</v>
      </c>
      <c r="B2286" s="274" t="s">
        <v>588</v>
      </c>
      <c r="C2286" s="274" t="s">
        <v>604</v>
      </c>
      <c r="D2286" s="274" t="s">
        <v>590</v>
      </c>
      <c r="E2286" s="274">
        <v>10</v>
      </c>
      <c r="F2286" s="274">
        <v>2009</v>
      </c>
      <c r="G2286" s="277">
        <v>2441</v>
      </c>
      <c r="H2286" s="277">
        <v>433763.2</v>
      </c>
      <c r="I2286" s="277">
        <f>INDEX(HWI!$F$6:$I$131,MATCH(F2286,HWI!$A$6:$A$131,0),MATCH(D2286,HWI!$F$5:$I$5,0))</f>
        <v>1.587890625</v>
      </c>
      <c r="J2286" s="277">
        <f t="shared" si="70"/>
        <v>688768.51875000005</v>
      </c>
      <c r="L2286" s="277">
        <f t="shared" si="71"/>
        <v>282.16653779188857</v>
      </c>
    </row>
    <row r="2287" spans="1:12" x14ac:dyDescent="0.25">
      <c r="A2287" s="274" t="s">
        <v>606</v>
      </c>
      <c r="B2287" s="274" t="s">
        <v>588</v>
      </c>
      <c r="C2287" s="274" t="s">
        <v>604</v>
      </c>
      <c r="D2287" s="274" t="s">
        <v>590</v>
      </c>
      <c r="E2287" s="274">
        <v>10</v>
      </c>
      <c r="F2287" s="274">
        <v>2012</v>
      </c>
      <c r="G2287" s="277">
        <v>2972</v>
      </c>
      <c r="H2287" s="277">
        <v>872551.29</v>
      </c>
      <c r="I2287" s="277">
        <f>INDEX(HWI!$F$6:$I$131,MATCH(F2287,HWI!$A$6:$A$131,0),MATCH(D2287,HWI!$F$5:$I$5,0))</f>
        <v>1.5027726432532347</v>
      </c>
      <c r="J2287" s="277">
        <f t="shared" si="70"/>
        <v>1311246.2084473197</v>
      </c>
      <c r="L2287" s="277">
        <f t="shared" si="71"/>
        <v>441.19993554755035</v>
      </c>
    </row>
    <row r="2288" spans="1:12" x14ac:dyDescent="0.25">
      <c r="A2288" s="274" t="s">
        <v>606</v>
      </c>
      <c r="B2288" s="274" t="s">
        <v>588</v>
      </c>
      <c r="C2288" s="274" t="s">
        <v>604</v>
      </c>
      <c r="D2288" s="274" t="s">
        <v>590</v>
      </c>
      <c r="E2288" s="274">
        <v>10</v>
      </c>
      <c r="F2288" s="274">
        <v>2015</v>
      </c>
      <c r="G2288" s="277">
        <v>730</v>
      </c>
      <c r="H2288" s="277">
        <v>6495.91</v>
      </c>
      <c r="I2288" s="277">
        <f>INDEX(HWI!$F$6:$I$131,MATCH(F2288,HWI!$A$6:$A$131,0),MATCH(D2288,HWI!$F$5:$I$5,0))</f>
        <v>1.4550335570469799</v>
      </c>
      <c r="J2288" s="277">
        <f t="shared" si="70"/>
        <v>9451.7670335570474</v>
      </c>
      <c r="L2288" s="277">
        <f t="shared" si="71"/>
        <v>12.947626073365818</v>
      </c>
    </row>
    <row r="2289" spans="1:12" x14ac:dyDescent="0.25">
      <c r="A2289" s="274" t="s">
        <v>606</v>
      </c>
      <c r="B2289" s="274" t="s">
        <v>588</v>
      </c>
      <c r="C2289" s="274" t="s">
        <v>604</v>
      </c>
      <c r="D2289" s="274" t="s">
        <v>590</v>
      </c>
      <c r="E2289" s="274">
        <v>10</v>
      </c>
      <c r="F2289" s="274">
        <v>2016</v>
      </c>
      <c r="G2289" s="277">
        <v>60</v>
      </c>
      <c r="H2289" s="277">
        <v>985.24</v>
      </c>
      <c r="I2289" s="277">
        <f>INDEX(HWI!$F$6:$I$131,MATCH(F2289,HWI!$A$6:$A$131,0),MATCH(D2289,HWI!$F$5:$I$5,0))</f>
        <v>1.4351279788172993</v>
      </c>
      <c r="J2289" s="277">
        <f t="shared" si="70"/>
        <v>1413.9454898499559</v>
      </c>
      <c r="L2289" s="277">
        <f t="shared" si="71"/>
        <v>23.565758164165931</v>
      </c>
    </row>
    <row r="2290" spans="1:12" x14ac:dyDescent="0.25">
      <c r="A2290" s="274" t="s">
        <v>606</v>
      </c>
      <c r="B2290" s="274" t="s">
        <v>588</v>
      </c>
      <c r="C2290" s="274" t="s">
        <v>604</v>
      </c>
      <c r="D2290" s="274" t="s">
        <v>590</v>
      </c>
      <c r="E2290" s="274">
        <v>12</v>
      </c>
      <c r="F2290" s="274">
        <v>1989</v>
      </c>
      <c r="G2290" s="277">
        <v>53</v>
      </c>
      <c r="H2290" s="277">
        <v>5845.83</v>
      </c>
      <c r="I2290" s="277">
        <f>INDEX(HWI!$F$6:$I$131,MATCH(F2290,HWI!$A$6:$A$131,0),MATCH(D2290,HWI!$F$5:$I$5,0))</f>
        <v>2.9035714285714285</v>
      </c>
      <c r="J2290" s="277">
        <f t="shared" si="70"/>
        <v>16973.784964285715</v>
      </c>
      <c r="L2290" s="277">
        <f t="shared" si="71"/>
        <v>320.26009366576818</v>
      </c>
    </row>
    <row r="2291" spans="1:12" x14ac:dyDescent="0.25">
      <c r="A2291" s="274" t="s">
        <v>606</v>
      </c>
      <c r="B2291" s="274" t="s">
        <v>588</v>
      </c>
      <c r="C2291" s="274" t="s">
        <v>604</v>
      </c>
      <c r="D2291" s="274" t="s">
        <v>590</v>
      </c>
      <c r="E2291" s="274">
        <v>12</v>
      </c>
      <c r="F2291" s="274">
        <v>1991</v>
      </c>
      <c r="G2291" s="277">
        <v>3035</v>
      </c>
      <c r="H2291" s="277">
        <v>109002.59</v>
      </c>
      <c r="I2291" s="277">
        <f>INDEX(HWI!$F$6:$I$131,MATCH(F2291,HWI!$A$6:$A$131,0),MATCH(D2291,HWI!$F$5:$I$5,0))</f>
        <v>2.7373737373737375</v>
      </c>
      <c r="J2291" s="277">
        <f t="shared" si="70"/>
        <v>298380.82717171719</v>
      </c>
      <c r="L2291" s="277">
        <f t="shared" si="71"/>
        <v>98.313287371241245</v>
      </c>
    </row>
    <row r="2292" spans="1:12" x14ac:dyDescent="0.25">
      <c r="A2292" s="274" t="s">
        <v>606</v>
      </c>
      <c r="B2292" s="274" t="s">
        <v>588</v>
      </c>
      <c r="C2292" s="274" t="s">
        <v>604</v>
      </c>
      <c r="D2292" s="274" t="s">
        <v>590</v>
      </c>
      <c r="E2292" s="274">
        <v>12</v>
      </c>
      <c r="F2292" s="274">
        <v>1992</v>
      </c>
      <c r="G2292" s="277">
        <v>3797</v>
      </c>
      <c r="H2292" s="277">
        <v>163740.94</v>
      </c>
      <c r="I2292" s="277">
        <f>INDEX(HWI!$F$6:$I$131,MATCH(F2292,HWI!$A$6:$A$131,0),MATCH(D2292,HWI!$F$5:$I$5,0))</f>
        <v>2.6942833471416736</v>
      </c>
      <c r="J2292" s="277">
        <f t="shared" si="70"/>
        <v>441164.48788732395</v>
      </c>
      <c r="L2292" s="277">
        <f t="shared" si="71"/>
        <v>116.1876449532062</v>
      </c>
    </row>
    <row r="2293" spans="1:12" x14ac:dyDescent="0.25">
      <c r="A2293" s="274" t="s">
        <v>606</v>
      </c>
      <c r="B2293" s="274" t="s">
        <v>588</v>
      </c>
      <c r="C2293" s="274" t="s">
        <v>604</v>
      </c>
      <c r="D2293" s="274" t="s">
        <v>590</v>
      </c>
      <c r="E2293" s="274">
        <v>12</v>
      </c>
      <c r="F2293" s="274">
        <v>1993</v>
      </c>
      <c r="G2293" s="277">
        <v>2925</v>
      </c>
      <c r="H2293" s="277">
        <v>73444.53</v>
      </c>
      <c r="I2293" s="277">
        <f>INDEX(HWI!$F$6:$I$131,MATCH(F2293,HWI!$A$6:$A$131,0),MATCH(D2293,HWI!$F$5:$I$5,0))</f>
        <v>2.6225806451612903</v>
      </c>
      <c r="J2293" s="277">
        <f t="shared" si="70"/>
        <v>192614.20287096774</v>
      </c>
      <c r="L2293" s="277">
        <f t="shared" si="71"/>
        <v>65.851009528535982</v>
      </c>
    </row>
    <row r="2294" spans="1:12" x14ac:dyDescent="0.25">
      <c r="A2294" s="274" t="s">
        <v>606</v>
      </c>
      <c r="B2294" s="274" t="s">
        <v>588</v>
      </c>
      <c r="C2294" s="274" t="s">
        <v>604</v>
      </c>
      <c r="D2294" s="274" t="s">
        <v>590</v>
      </c>
      <c r="E2294" s="274">
        <v>12</v>
      </c>
      <c r="F2294" s="274">
        <v>1994</v>
      </c>
      <c r="G2294" s="277">
        <v>21</v>
      </c>
      <c r="H2294" s="277">
        <v>604.16999999999996</v>
      </c>
      <c r="I2294" s="277">
        <f>INDEX(HWI!$F$6:$I$131,MATCH(F2294,HWI!$A$6:$A$131,0),MATCH(D2294,HWI!$F$5:$I$5,0))</f>
        <v>2.5768621236133122</v>
      </c>
      <c r="J2294" s="277">
        <f t="shared" si="70"/>
        <v>1556.8627892234547</v>
      </c>
      <c r="L2294" s="277">
        <f t="shared" si="71"/>
        <v>74.136323296354988</v>
      </c>
    </row>
    <row r="2295" spans="1:12" x14ac:dyDescent="0.25">
      <c r="A2295" s="274" t="s">
        <v>606</v>
      </c>
      <c r="B2295" s="274" t="s">
        <v>588</v>
      </c>
      <c r="C2295" s="274" t="s">
        <v>604</v>
      </c>
      <c r="D2295" s="274" t="s">
        <v>590</v>
      </c>
      <c r="E2295" s="274">
        <v>12</v>
      </c>
      <c r="F2295" s="274">
        <v>1996</v>
      </c>
      <c r="G2295" s="277">
        <v>312</v>
      </c>
      <c r="H2295" s="277">
        <v>6884.03</v>
      </c>
      <c r="I2295" s="277">
        <f>INDEX(HWI!$F$6:$I$131,MATCH(F2295,HWI!$A$6:$A$131,0),MATCH(D2295,HWI!$F$5:$I$5,0))</f>
        <v>2.4673748103186646</v>
      </c>
      <c r="J2295" s="277">
        <f t="shared" si="70"/>
        <v>16985.482215477994</v>
      </c>
      <c r="L2295" s="277">
        <f t="shared" si="71"/>
        <v>54.440648126532032</v>
      </c>
    </row>
    <row r="2296" spans="1:12" x14ac:dyDescent="0.25">
      <c r="A2296" s="274" t="s">
        <v>606</v>
      </c>
      <c r="B2296" s="274" t="s">
        <v>588</v>
      </c>
      <c r="C2296" s="274" t="s">
        <v>604</v>
      </c>
      <c r="D2296" s="274" t="s">
        <v>590</v>
      </c>
      <c r="E2296" s="274">
        <v>12</v>
      </c>
      <c r="F2296" s="274">
        <v>1997</v>
      </c>
      <c r="G2296" s="277">
        <v>5192</v>
      </c>
      <c r="H2296" s="277">
        <v>189373.4</v>
      </c>
      <c r="I2296" s="277">
        <f>INDEX(HWI!$F$6:$I$131,MATCH(F2296,HWI!$A$6:$A$131,0),MATCH(D2296,HWI!$F$5:$I$5,0))</f>
        <v>2.4124629080118694</v>
      </c>
      <c r="J2296" s="277">
        <f t="shared" si="70"/>
        <v>456856.30326409492</v>
      </c>
      <c r="L2296" s="277">
        <f t="shared" si="71"/>
        <v>87.992354249633081</v>
      </c>
    </row>
    <row r="2297" spans="1:12" x14ac:dyDescent="0.25">
      <c r="A2297" s="274" t="s">
        <v>606</v>
      </c>
      <c r="B2297" s="274" t="s">
        <v>588</v>
      </c>
      <c r="C2297" s="274" t="s">
        <v>604</v>
      </c>
      <c r="D2297" s="274" t="s">
        <v>590</v>
      </c>
      <c r="E2297" s="274">
        <v>12</v>
      </c>
      <c r="F2297" s="274">
        <v>1998</v>
      </c>
      <c r="G2297" s="277">
        <v>1933</v>
      </c>
      <c r="H2297" s="277">
        <v>284931.76</v>
      </c>
      <c r="I2297" s="277">
        <f>INDEX(HWI!$F$6:$I$131,MATCH(F2297,HWI!$A$6:$A$131,0),MATCH(D2297,HWI!$F$5:$I$5,0))</f>
        <v>2.3650909090909091</v>
      </c>
      <c r="J2297" s="277">
        <f t="shared" si="70"/>
        <v>673889.51528727275</v>
      </c>
      <c r="L2297" s="277">
        <f t="shared" si="71"/>
        <v>348.6236499158162</v>
      </c>
    </row>
    <row r="2298" spans="1:12" x14ac:dyDescent="0.25">
      <c r="A2298" s="274" t="s">
        <v>606</v>
      </c>
      <c r="B2298" s="274" t="s">
        <v>588</v>
      </c>
      <c r="C2298" s="274" t="s">
        <v>604</v>
      </c>
      <c r="D2298" s="274" t="s">
        <v>590</v>
      </c>
      <c r="E2298" s="274">
        <v>12</v>
      </c>
      <c r="F2298" s="274">
        <v>1999</v>
      </c>
      <c r="G2298" s="277">
        <v>2984</v>
      </c>
      <c r="H2298" s="277">
        <v>222081.62</v>
      </c>
      <c r="I2298" s="277">
        <f>INDEX(HWI!$F$6:$I$131,MATCH(F2298,HWI!$A$6:$A$131,0),MATCH(D2298,HWI!$F$5:$I$5,0))</f>
        <v>2.3195435092724681</v>
      </c>
      <c r="J2298" s="277">
        <f t="shared" si="70"/>
        <v>515127.98019971472</v>
      </c>
      <c r="L2298" s="277">
        <f t="shared" si="71"/>
        <v>172.63002017416713</v>
      </c>
    </row>
    <row r="2299" spans="1:12" x14ac:dyDescent="0.25">
      <c r="A2299" s="274" t="s">
        <v>606</v>
      </c>
      <c r="B2299" s="274" t="s">
        <v>588</v>
      </c>
      <c r="C2299" s="274" t="s">
        <v>604</v>
      </c>
      <c r="D2299" s="274" t="s">
        <v>590</v>
      </c>
      <c r="E2299" s="274">
        <v>12</v>
      </c>
      <c r="F2299" s="274">
        <v>2000</v>
      </c>
      <c r="G2299" s="277">
        <v>5249</v>
      </c>
      <c r="H2299" s="277">
        <v>273815.53999999998</v>
      </c>
      <c r="I2299" s="277">
        <f>INDEX(HWI!$F$6:$I$131,MATCH(F2299,HWI!$A$6:$A$131,0),MATCH(D2299,HWI!$F$5:$I$5,0))</f>
        <v>2.2709497206703912</v>
      </c>
      <c r="J2299" s="277">
        <f t="shared" si="70"/>
        <v>621821.32407821226</v>
      </c>
      <c r="L2299" s="277">
        <f t="shared" si="71"/>
        <v>118.46472167616922</v>
      </c>
    </row>
    <row r="2300" spans="1:12" x14ac:dyDescent="0.25">
      <c r="A2300" s="274" t="s">
        <v>606</v>
      </c>
      <c r="B2300" s="274" t="s">
        <v>588</v>
      </c>
      <c r="C2300" s="274" t="s">
        <v>604</v>
      </c>
      <c r="D2300" s="274" t="s">
        <v>590</v>
      </c>
      <c r="E2300" s="274">
        <v>12</v>
      </c>
      <c r="F2300" s="274">
        <v>2001</v>
      </c>
      <c r="G2300" s="277">
        <v>9580</v>
      </c>
      <c r="H2300" s="277">
        <v>803700.41</v>
      </c>
      <c r="I2300" s="277">
        <f>INDEX(HWI!$F$6:$I$131,MATCH(F2300,HWI!$A$6:$A$131,0),MATCH(D2300,HWI!$F$5:$I$5,0))</f>
        <v>2.2167689161554192</v>
      </c>
      <c r="J2300" s="277">
        <f t="shared" si="70"/>
        <v>1781618.0867893661</v>
      </c>
      <c r="L2300" s="277">
        <f t="shared" si="71"/>
        <v>185.97266041642652</v>
      </c>
    </row>
    <row r="2301" spans="1:12" x14ac:dyDescent="0.25">
      <c r="A2301" s="274" t="s">
        <v>606</v>
      </c>
      <c r="B2301" s="274" t="s">
        <v>588</v>
      </c>
      <c r="C2301" s="274" t="s">
        <v>604</v>
      </c>
      <c r="D2301" s="274" t="s">
        <v>590</v>
      </c>
      <c r="E2301" s="274">
        <v>12</v>
      </c>
      <c r="F2301" s="274">
        <v>2002</v>
      </c>
      <c r="G2301" s="277">
        <v>3965</v>
      </c>
      <c r="H2301" s="277">
        <v>256850.81</v>
      </c>
      <c r="I2301" s="277">
        <f>INDEX(HWI!$F$6:$I$131,MATCH(F2301,HWI!$A$6:$A$131,0),MATCH(D2301,HWI!$F$5:$I$5,0))</f>
        <v>2.1723446893787575</v>
      </c>
      <c r="J2301" s="277">
        <f t="shared" si="70"/>
        <v>557968.4930661323</v>
      </c>
      <c r="L2301" s="277">
        <f t="shared" si="71"/>
        <v>140.72345348452265</v>
      </c>
    </row>
    <row r="2302" spans="1:12" x14ac:dyDescent="0.25">
      <c r="A2302" s="274" t="s">
        <v>606</v>
      </c>
      <c r="B2302" s="274" t="s">
        <v>588</v>
      </c>
      <c r="C2302" s="274" t="s">
        <v>604</v>
      </c>
      <c r="D2302" s="274" t="s">
        <v>590</v>
      </c>
      <c r="E2302" s="274">
        <v>12</v>
      </c>
      <c r="F2302" s="274">
        <v>2003</v>
      </c>
      <c r="G2302" s="277">
        <v>3003</v>
      </c>
      <c r="H2302" s="277">
        <v>262704.86</v>
      </c>
      <c r="I2302" s="277">
        <f>INDEX(HWI!$F$6:$I$131,MATCH(F2302,HWI!$A$6:$A$131,0),MATCH(D2302,HWI!$F$5:$I$5,0))</f>
        <v>2.1352593565331581</v>
      </c>
      <c r="J2302" s="277">
        <f t="shared" si="70"/>
        <v>560943.01032173331</v>
      </c>
      <c r="L2302" s="277">
        <f t="shared" si="71"/>
        <v>186.79420923134643</v>
      </c>
    </row>
    <row r="2303" spans="1:12" x14ac:dyDescent="0.25">
      <c r="A2303" s="274" t="s">
        <v>606</v>
      </c>
      <c r="B2303" s="274" t="s">
        <v>588</v>
      </c>
      <c r="C2303" s="274" t="s">
        <v>604</v>
      </c>
      <c r="D2303" s="274" t="s">
        <v>590</v>
      </c>
      <c r="E2303" s="274">
        <v>12</v>
      </c>
      <c r="F2303" s="274">
        <v>2004</v>
      </c>
      <c r="G2303" s="277">
        <v>2162</v>
      </c>
      <c r="H2303" s="277">
        <v>219083.96</v>
      </c>
      <c r="I2303" s="277">
        <f>INDEX(HWI!$F$6:$I$131,MATCH(F2303,HWI!$A$6:$A$131,0),MATCH(D2303,HWI!$F$5:$I$5,0))</f>
        <v>2.0478589420654911</v>
      </c>
      <c r="J2303" s="277">
        <f t="shared" si="70"/>
        <v>448653.04654911836</v>
      </c>
      <c r="L2303" s="277">
        <f t="shared" si="71"/>
        <v>207.51759784880591</v>
      </c>
    </row>
    <row r="2304" spans="1:12" x14ac:dyDescent="0.25">
      <c r="A2304" s="274" t="s">
        <v>606</v>
      </c>
      <c r="B2304" s="274" t="s">
        <v>588</v>
      </c>
      <c r="C2304" s="274" t="s">
        <v>604</v>
      </c>
      <c r="D2304" s="274" t="s">
        <v>590</v>
      </c>
      <c r="E2304" s="274">
        <v>12</v>
      </c>
      <c r="F2304" s="274">
        <v>2005</v>
      </c>
      <c r="G2304" s="277">
        <v>4310</v>
      </c>
      <c r="H2304" s="277">
        <v>347656</v>
      </c>
      <c r="I2304" s="277">
        <f>INDEX(HWI!$F$6:$I$131,MATCH(F2304,HWI!$A$6:$A$131,0),MATCH(D2304,HWI!$F$5:$I$5,0))</f>
        <v>1.9288256227758007</v>
      </c>
      <c r="J2304" s="277">
        <f t="shared" si="70"/>
        <v>670567.80071174377</v>
      </c>
      <c r="L2304" s="277">
        <f t="shared" si="71"/>
        <v>155.58417649924451</v>
      </c>
    </row>
    <row r="2305" spans="1:12" x14ac:dyDescent="0.25">
      <c r="A2305" s="274" t="s">
        <v>606</v>
      </c>
      <c r="B2305" s="274" t="s">
        <v>588</v>
      </c>
      <c r="C2305" s="274" t="s">
        <v>604</v>
      </c>
      <c r="D2305" s="274" t="s">
        <v>590</v>
      </c>
      <c r="E2305" s="274">
        <v>12</v>
      </c>
      <c r="F2305" s="274">
        <v>2006</v>
      </c>
      <c r="G2305" s="277">
        <v>6940</v>
      </c>
      <c r="H2305" s="277">
        <v>485537.62</v>
      </c>
      <c r="I2305" s="277">
        <f>INDEX(HWI!$F$6:$I$131,MATCH(F2305,HWI!$A$6:$A$131,0),MATCH(D2305,HWI!$F$5:$I$5,0))</f>
        <v>1.8341793570219966</v>
      </c>
      <c r="J2305" s="277">
        <f t="shared" si="70"/>
        <v>890563.07966159051</v>
      </c>
      <c r="L2305" s="277">
        <f t="shared" si="71"/>
        <v>128.3232103258776</v>
      </c>
    </row>
    <row r="2306" spans="1:12" x14ac:dyDescent="0.25">
      <c r="A2306" s="274" t="s">
        <v>606</v>
      </c>
      <c r="B2306" s="274" t="s">
        <v>588</v>
      </c>
      <c r="C2306" s="274" t="s">
        <v>604</v>
      </c>
      <c r="D2306" s="274" t="s">
        <v>590</v>
      </c>
      <c r="E2306" s="274">
        <v>12</v>
      </c>
      <c r="F2306" s="274">
        <v>2007</v>
      </c>
      <c r="G2306" s="277">
        <v>867</v>
      </c>
      <c r="H2306" s="277">
        <v>61772.87</v>
      </c>
      <c r="I2306" s="277">
        <f>INDEX(HWI!$F$6:$I$131,MATCH(F2306,HWI!$A$6:$A$131,0),MATCH(D2306,HWI!$F$5:$I$5,0))</f>
        <v>1.7398645022217842</v>
      </c>
      <c r="J2306" s="277">
        <f t="shared" ref="J2306:J2369" si="72">I2306*H2306</f>
        <v>107476.423713361</v>
      </c>
      <c r="L2306" s="277">
        <f t="shared" ref="L2306:L2369" si="73">J2306/G2306</f>
        <v>123.96357983086621</v>
      </c>
    </row>
    <row r="2307" spans="1:12" x14ac:dyDescent="0.25">
      <c r="A2307" s="274" t="s">
        <v>606</v>
      </c>
      <c r="B2307" s="274" t="s">
        <v>588</v>
      </c>
      <c r="C2307" s="274" t="s">
        <v>604</v>
      </c>
      <c r="D2307" s="274" t="s">
        <v>590</v>
      </c>
      <c r="E2307" s="274">
        <v>12</v>
      </c>
      <c r="F2307" s="274">
        <v>2008</v>
      </c>
      <c r="G2307" s="277">
        <v>12620</v>
      </c>
      <c r="H2307" s="277">
        <v>1328661.0900000001</v>
      </c>
      <c r="I2307" s="277">
        <f>INDEX(HWI!$F$6:$I$131,MATCH(F2307,HWI!$A$6:$A$131,0),MATCH(D2307,HWI!$F$5:$I$5,0))</f>
        <v>1.65412004069176</v>
      </c>
      <c r="J2307" s="277">
        <f t="shared" si="72"/>
        <v>2197764.9362563584</v>
      </c>
      <c r="L2307" s="277">
        <f t="shared" si="73"/>
        <v>174.14936103457674</v>
      </c>
    </row>
    <row r="2308" spans="1:12" x14ac:dyDescent="0.25">
      <c r="A2308" s="274" t="s">
        <v>606</v>
      </c>
      <c r="B2308" s="274" t="s">
        <v>588</v>
      </c>
      <c r="C2308" s="274" t="s">
        <v>604</v>
      </c>
      <c r="D2308" s="274" t="s">
        <v>590</v>
      </c>
      <c r="E2308" s="274">
        <v>12</v>
      </c>
      <c r="F2308" s="274">
        <v>2009</v>
      </c>
      <c r="G2308" s="277">
        <v>2157</v>
      </c>
      <c r="H2308" s="277">
        <v>290365.48</v>
      </c>
      <c r="I2308" s="277">
        <f>INDEX(HWI!$F$6:$I$131,MATCH(F2308,HWI!$A$6:$A$131,0),MATCH(D2308,HWI!$F$5:$I$5,0))</f>
        <v>1.587890625</v>
      </c>
      <c r="J2308" s="277">
        <f t="shared" si="72"/>
        <v>461068.62351562496</v>
      </c>
      <c r="L2308" s="277">
        <f t="shared" si="73"/>
        <v>213.75457742958969</v>
      </c>
    </row>
    <row r="2309" spans="1:12" x14ac:dyDescent="0.25">
      <c r="A2309" s="274" t="s">
        <v>606</v>
      </c>
      <c r="B2309" s="274" t="s">
        <v>588</v>
      </c>
      <c r="C2309" s="274" t="s">
        <v>604</v>
      </c>
      <c r="D2309" s="274" t="s">
        <v>590</v>
      </c>
      <c r="E2309" s="274">
        <v>12</v>
      </c>
      <c r="F2309" s="274">
        <v>2010</v>
      </c>
      <c r="G2309" s="277">
        <v>12911</v>
      </c>
      <c r="H2309" s="277">
        <v>1610178.1800000002</v>
      </c>
      <c r="I2309" s="277">
        <f>INDEX(HWI!$F$6:$I$131,MATCH(F2309,HWI!$A$6:$A$131,0),MATCH(D2309,HWI!$F$5:$I$5,0))</f>
        <v>1.6106983655274889</v>
      </c>
      <c r="J2309" s="277">
        <f t="shared" si="72"/>
        <v>2593511.3627340272</v>
      </c>
      <c r="L2309" s="277">
        <f t="shared" si="73"/>
        <v>200.87610275997423</v>
      </c>
    </row>
    <row r="2310" spans="1:12" x14ac:dyDescent="0.25">
      <c r="A2310" s="274" t="s">
        <v>606</v>
      </c>
      <c r="B2310" s="274" t="s">
        <v>588</v>
      </c>
      <c r="C2310" s="274" t="s">
        <v>604</v>
      </c>
      <c r="D2310" s="274" t="s">
        <v>590</v>
      </c>
      <c r="E2310" s="274">
        <v>12</v>
      </c>
      <c r="F2310" s="274">
        <v>2011</v>
      </c>
      <c r="G2310" s="277">
        <v>12821</v>
      </c>
      <c r="H2310" s="277">
        <v>2182235.81</v>
      </c>
      <c r="I2310" s="277">
        <f>INDEX(HWI!$F$6:$I$131,MATCH(F2310,HWI!$A$6:$A$131,0),MATCH(D2310,HWI!$F$5:$I$5,0))</f>
        <v>1.5582175371346429</v>
      </c>
      <c r="J2310" s="277">
        <f t="shared" si="72"/>
        <v>3400398.1093052225</v>
      </c>
      <c r="L2310" s="277">
        <f t="shared" si="73"/>
        <v>265.22097412879049</v>
      </c>
    </row>
    <row r="2311" spans="1:12" x14ac:dyDescent="0.25">
      <c r="A2311" s="274" t="s">
        <v>606</v>
      </c>
      <c r="B2311" s="274" t="s">
        <v>588</v>
      </c>
      <c r="C2311" s="274" t="s">
        <v>604</v>
      </c>
      <c r="D2311" s="274" t="s">
        <v>590</v>
      </c>
      <c r="E2311" s="274">
        <v>12</v>
      </c>
      <c r="F2311" s="274">
        <v>2012</v>
      </c>
      <c r="G2311" s="277">
        <v>14314</v>
      </c>
      <c r="H2311" s="277">
        <v>4319439.21</v>
      </c>
      <c r="I2311" s="277">
        <f>INDEX(HWI!$F$6:$I$131,MATCH(F2311,HWI!$A$6:$A$131,0),MATCH(D2311,HWI!$F$5:$I$5,0))</f>
        <v>1.5027726432532347</v>
      </c>
      <c r="J2311" s="277">
        <f t="shared" si="72"/>
        <v>6491135.0789833637</v>
      </c>
      <c r="L2311" s="277">
        <f t="shared" si="73"/>
        <v>453.48156203600416</v>
      </c>
    </row>
    <row r="2312" spans="1:12" x14ac:dyDescent="0.25">
      <c r="A2312" s="274" t="s">
        <v>606</v>
      </c>
      <c r="B2312" s="274" t="s">
        <v>588</v>
      </c>
      <c r="C2312" s="274" t="s">
        <v>604</v>
      </c>
      <c r="D2312" s="274" t="s">
        <v>590</v>
      </c>
      <c r="E2312" s="274">
        <v>12</v>
      </c>
      <c r="F2312" s="274">
        <v>2013</v>
      </c>
      <c r="G2312" s="277">
        <v>2932</v>
      </c>
      <c r="H2312" s="277">
        <v>1053893.54</v>
      </c>
      <c r="I2312" s="277">
        <f>INDEX(HWI!$F$6:$I$131,MATCH(F2312,HWI!$A$6:$A$131,0),MATCH(D2312,HWI!$F$5:$I$5,0))</f>
        <v>1.4931129476584022</v>
      </c>
      <c r="J2312" s="277">
        <f t="shared" si="72"/>
        <v>1573582.0900275481</v>
      </c>
      <c r="L2312" s="277">
        <f t="shared" si="73"/>
        <v>536.69239086887728</v>
      </c>
    </row>
    <row r="2313" spans="1:12" x14ac:dyDescent="0.25">
      <c r="A2313" s="274" t="s">
        <v>606</v>
      </c>
      <c r="B2313" s="274" t="s">
        <v>588</v>
      </c>
      <c r="C2313" s="274" t="s">
        <v>604</v>
      </c>
      <c r="D2313" s="274" t="s">
        <v>590</v>
      </c>
      <c r="E2313" s="274">
        <v>12</v>
      </c>
      <c r="F2313" s="274">
        <v>2014</v>
      </c>
      <c r="G2313" s="277">
        <v>290</v>
      </c>
      <c r="H2313" s="277">
        <v>352157.94</v>
      </c>
      <c r="I2313" s="277">
        <f>INDEX(HWI!$F$6:$I$131,MATCH(F2313,HWI!$A$6:$A$131,0),MATCH(D2313,HWI!$F$5:$I$5,0))</f>
        <v>1.4768392370572208</v>
      </c>
      <c r="J2313" s="277">
        <f t="shared" si="72"/>
        <v>520080.66343324253</v>
      </c>
      <c r="L2313" s="277">
        <f t="shared" si="73"/>
        <v>1793.3815980456638</v>
      </c>
    </row>
    <row r="2314" spans="1:12" x14ac:dyDescent="0.25">
      <c r="A2314" s="274" t="s">
        <v>606</v>
      </c>
      <c r="B2314" s="274" t="s">
        <v>588</v>
      </c>
      <c r="C2314" s="274" t="s">
        <v>604</v>
      </c>
      <c r="D2314" s="274" t="s">
        <v>590</v>
      </c>
      <c r="E2314" s="274">
        <v>12</v>
      </c>
      <c r="F2314" s="274">
        <v>2015</v>
      </c>
      <c r="G2314" s="277">
        <v>3781</v>
      </c>
      <c r="H2314" s="277">
        <v>1711427.75</v>
      </c>
      <c r="I2314" s="277">
        <f>INDEX(HWI!$F$6:$I$131,MATCH(F2314,HWI!$A$6:$A$131,0),MATCH(D2314,HWI!$F$5:$I$5,0))</f>
        <v>1.4550335570469799</v>
      </c>
      <c r="J2314" s="277">
        <f t="shared" si="72"/>
        <v>2490184.8067114092</v>
      </c>
      <c r="L2314" s="277">
        <f t="shared" si="73"/>
        <v>658.60481531642665</v>
      </c>
    </row>
    <row r="2315" spans="1:12" x14ac:dyDescent="0.25">
      <c r="A2315" s="274" t="s">
        <v>606</v>
      </c>
      <c r="B2315" s="274" t="s">
        <v>588</v>
      </c>
      <c r="C2315" s="274" t="s">
        <v>604</v>
      </c>
      <c r="D2315" s="274" t="s">
        <v>590</v>
      </c>
      <c r="E2315" s="274">
        <v>12</v>
      </c>
      <c r="F2315" s="274">
        <v>2016</v>
      </c>
      <c r="G2315" s="277">
        <v>5759</v>
      </c>
      <c r="H2315" s="277">
        <v>1954818.28</v>
      </c>
      <c r="I2315" s="277">
        <f>INDEX(HWI!$F$6:$I$131,MATCH(F2315,HWI!$A$6:$A$131,0),MATCH(D2315,HWI!$F$5:$I$5,0))</f>
        <v>1.4351279788172993</v>
      </c>
      <c r="J2315" s="277">
        <f t="shared" si="72"/>
        <v>2805414.4071315094</v>
      </c>
      <c r="L2315" s="277">
        <f t="shared" si="73"/>
        <v>487.13568451667118</v>
      </c>
    </row>
    <row r="2316" spans="1:12" x14ac:dyDescent="0.25">
      <c r="A2316" s="274" t="s">
        <v>606</v>
      </c>
      <c r="B2316" s="274" t="s">
        <v>588</v>
      </c>
      <c r="C2316" s="274" t="s">
        <v>604</v>
      </c>
      <c r="D2316" s="274" t="s">
        <v>590</v>
      </c>
      <c r="E2316" s="274">
        <v>12</v>
      </c>
      <c r="F2316" s="274">
        <v>2017</v>
      </c>
      <c r="G2316" s="277">
        <v>2910</v>
      </c>
      <c r="H2316" s="277">
        <v>1572141.56</v>
      </c>
      <c r="I2316" s="277">
        <f>INDEX(HWI!$F$6:$I$131,MATCH(F2316,HWI!$A$6:$A$131,0),MATCH(D2316,HWI!$F$5:$I$5,0))</f>
        <v>1.4145280556763811</v>
      </c>
      <c r="J2316" s="277">
        <f t="shared" si="72"/>
        <v>2223838.3441148326</v>
      </c>
      <c r="L2316" s="277">
        <f t="shared" si="73"/>
        <v>764.20561653430673</v>
      </c>
    </row>
    <row r="2317" spans="1:12" x14ac:dyDescent="0.25">
      <c r="A2317" s="274" t="s">
        <v>606</v>
      </c>
      <c r="B2317" s="274" t="s">
        <v>588</v>
      </c>
      <c r="C2317" s="274" t="s">
        <v>604</v>
      </c>
      <c r="D2317" s="274" t="s">
        <v>590</v>
      </c>
      <c r="E2317" s="274">
        <v>12</v>
      </c>
      <c r="F2317" s="274">
        <v>2018</v>
      </c>
      <c r="G2317" s="277">
        <v>25456</v>
      </c>
      <c r="H2317" s="277">
        <v>2899528.46</v>
      </c>
      <c r="I2317" s="277">
        <f>INDEX(HWI!$F$6:$I$131,MATCH(F2317,HWI!$A$6:$A$131,0),MATCH(D2317,HWI!$F$5:$I$5,0))</f>
        <v>1.3921232876712328</v>
      </c>
      <c r="J2317" s="277">
        <f t="shared" si="72"/>
        <v>4036501.0924315066</v>
      </c>
      <c r="L2317" s="277">
        <f t="shared" si="73"/>
        <v>158.56776761594543</v>
      </c>
    </row>
    <row r="2318" spans="1:12" x14ac:dyDescent="0.25">
      <c r="A2318" s="274" t="s">
        <v>606</v>
      </c>
      <c r="B2318" s="274" t="s">
        <v>588</v>
      </c>
      <c r="C2318" s="274" t="s">
        <v>604</v>
      </c>
      <c r="D2318" s="274" t="s">
        <v>590</v>
      </c>
      <c r="E2318" s="274">
        <v>12</v>
      </c>
      <c r="F2318" s="274">
        <v>2019</v>
      </c>
      <c r="G2318" s="277">
        <v>8640</v>
      </c>
      <c r="H2318" s="277">
        <v>4018184.34</v>
      </c>
      <c r="I2318" s="277">
        <f>INDEX(HWI!$F$6:$I$131,MATCH(F2318,HWI!$A$6:$A$131,0),MATCH(D2318,HWI!$F$5:$I$5,0))</f>
        <v>1.3488179178763999</v>
      </c>
      <c r="J2318" s="277">
        <f t="shared" si="72"/>
        <v>5419799.0351223564</v>
      </c>
      <c r="L2318" s="277">
        <f t="shared" si="73"/>
        <v>627.29155499101341</v>
      </c>
    </row>
    <row r="2319" spans="1:12" x14ac:dyDescent="0.25">
      <c r="A2319" s="274" t="s">
        <v>606</v>
      </c>
      <c r="B2319" s="274" t="s">
        <v>588</v>
      </c>
      <c r="C2319" s="274" t="s">
        <v>604</v>
      </c>
      <c r="D2319" s="274" t="s">
        <v>590</v>
      </c>
      <c r="E2319" s="274">
        <v>12</v>
      </c>
      <c r="F2319" s="274">
        <v>2020</v>
      </c>
      <c r="G2319" s="277">
        <v>20971.100000000002</v>
      </c>
      <c r="H2319" s="277">
        <v>10854653.939999999</v>
      </c>
      <c r="I2319" s="277">
        <f>INDEX(HWI!$F$6:$I$131,MATCH(F2319,HWI!$A$6:$A$131,0),MATCH(D2319,HWI!$F$5:$I$5,0))</f>
        <v>1.3102336825141014</v>
      </c>
      <c r="J2319" s="277">
        <f t="shared" si="72"/>
        <v>14222133.2042224</v>
      </c>
      <c r="L2319" s="277">
        <f t="shared" si="73"/>
        <v>678.1777400433167</v>
      </c>
    </row>
    <row r="2320" spans="1:12" x14ac:dyDescent="0.25">
      <c r="A2320" s="274" t="s">
        <v>606</v>
      </c>
      <c r="B2320" s="274" t="s">
        <v>588</v>
      </c>
      <c r="C2320" s="274" t="s">
        <v>604</v>
      </c>
      <c r="D2320" s="274" t="s">
        <v>590</v>
      </c>
      <c r="E2320" s="274">
        <v>12</v>
      </c>
      <c r="F2320" s="274">
        <v>2021</v>
      </c>
      <c r="G2320" s="277">
        <v>35628</v>
      </c>
      <c r="H2320" s="277">
        <v>31308862.050000001</v>
      </c>
      <c r="I2320" s="277">
        <f>INDEX(HWI!$F$6:$I$131,MATCH(F2320,HWI!$A$6:$A$131,0),MATCH(D2320,HWI!$F$5:$I$5,0))</f>
        <v>1.2445464982778416</v>
      </c>
      <c r="J2320" s="277">
        <f t="shared" si="72"/>
        <v>38965334.629391506</v>
      </c>
      <c r="L2320" s="277">
        <f t="shared" si="73"/>
        <v>1093.6716804028154</v>
      </c>
    </row>
    <row r="2321" spans="1:12" x14ac:dyDescent="0.25">
      <c r="A2321" s="274" t="s">
        <v>606</v>
      </c>
      <c r="B2321" s="274" t="s">
        <v>588</v>
      </c>
      <c r="C2321" s="274" t="s">
        <v>604</v>
      </c>
      <c r="D2321" s="274" t="s">
        <v>590</v>
      </c>
      <c r="E2321" s="274">
        <v>12</v>
      </c>
      <c r="F2321" s="274">
        <v>2022</v>
      </c>
      <c r="G2321" s="277">
        <v>24841</v>
      </c>
      <c r="H2321" s="277">
        <v>10361283.08</v>
      </c>
      <c r="I2321" s="277">
        <f>INDEX(HWI!$F$6:$I$131,MATCH(F2321,HWI!$A$6:$A$131,0),MATCH(D2321,HWI!$F$5:$I$5,0))</f>
        <v>1.1434599156118144</v>
      </c>
      <c r="J2321" s="277">
        <f t="shared" si="72"/>
        <v>11847711.87628692</v>
      </c>
      <c r="L2321" s="277">
        <f t="shared" si="73"/>
        <v>476.94182505885112</v>
      </c>
    </row>
    <row r="2322" spans="1:12" x14ac:dyDescent="0.25">
      <c r="A2322" s="274" t="s">
        <v>606</v>
      </c>
      <c r="B2322" s="274" t="s">
        <v>588</v>
      </c>
      <c r="C2322" s="274" t="s">
        <v>604</v>
      </c>
      <c r="D2322" s="274" t="s">
        <v>590</v>
      </c>
      <c r="E2322" s="274">
        <v>12</v>
      </c>
      <c r="F2322" s="274">
        <v>2023</v>
      </c>
      <c r="G2322" s="277">
        <v>37516</v>
      </c>
      <c r="H2322" s="277">
        <v>14122970.569999998</v>
      </c>
      <c r="I2322" s="277">
        <f>INDEX(HWI!$F$6:$I$131,MATCH(F2322,HWI!$A$6:$A$131,0),MATCH(D2322,HWI!$F$5:$I$5,0))</f>
        <v>1.069033530571992</v>
      </c>
      <c r="J2322" s="277">
        <f t="shared" si="72"/>
        <v>15097929.090611437</v>
      </c>
      <c r="L2322" s="277">
        <f t="shared" si="73"/>
        <v>402.43973479612532</v>
      </c>
    </row>
    <row r="2323" spans="1:12" x14ac:dyDescent="0.25">
      <c r="A2323" s="274" t="s">
        <v>606</v>
      </c>
      <c r="B2323" s="274" t="s">
        <v>588</v>
      </c>
      <c r="C2323" s="274" t="s">
        <v>604</v>
      </c>
      <c r="D2323" s="274" t="s">
        <v>590</v>
      </c>
      <c r="E2323" s="274">
        <v>12</v>
      </c>
      <c r="F2323" s="274">
        <v>2024</v>
      </c>
      <c r="G2323" s="277">
        <v>16338</v>
      </c>
      <c r="H2323" s="277">
        <v>6629622.8099999987</v>
      </c>
      <c r="I2323" s="277">
        <f>INDEX(HWI!$F$6:$I$131,MATCH(F2323,HWI!$A$6:$A$131,0),MATCH(D2323,HWI!$F$5:$I$5,0))</f>
        <v>1.0330368487928843</v>
      </c>
      <c r="J2323" s="277">
        <f t="shared" si="72"/>
        <v>6848644.656327825</v>
      </c>
      <c r="L2323" s="277">
        <f t="shared" si="73"/>
        <v>419.18500773214743</v>
      </c>
    </row>
    <row r="2324" spans="1:12" x14ac:dyDescent="0.25">
      <c r="A2324" s="274" t="s">
        <v>606</v>
      </c>
      <c r="B2324" s="274" t="s">
        <v>588</v>
      </c>
      <c r="C2324" s="274" t="s">
        <v>604</v>
      </c>
      <c r="D2324" s="274" t="s">
        <v>590</v>
      </c>
      <c r="E2324" s="274">
        <v>12</v>
      </c>
      <c r="F2324" s="274">
        <v>2025</v>
      </c>
      <c r="G2324" s="277">
        <v>887</v>
      </c>
      <c r="H2324" s="277">
        <v>345502.49</v>
      </c>
      <c r="I2324" s="277">
        <f>INDEX(HWI!$F$6:$I$131,MATCH(F2324,HWI!$A$6:$A$131,0),MATCH(D2324,HWI!$F$5:$I$5,0))</f>
        <v>1</v>
      </c>
      <c r="J2324" s="277">
        <f t="shared" si="72"/>
        <v>345502.49</v>
      </c>
      <c r="L2324" s="277">
        <f t="shared" si="73"/>
        <v>389.51802705749719</v>
      </c>
    </row>
    <row r="2325" spans="1:12" x14ac:dyDescent="0.25">
      <c r="A2325" s="274" t="s">
        <v>606</v>
      </c>
      <c r="B2325" s="274" t="s">
        <v>588</v>
      </c>
      <c r="C2325" s="274" t="s">
        <v>604</v>
      </c>
      <c r="D2325" s="274" t="s">
        <v>590</v>
      </c>
      <c r="E2325" s="274">
        <v>16</v>
      </c>
      <c r="F2325" s="274">
        <v>2019</v>
      </c>
      <c r="G2325" s="277">
        <v>960</v>
      </c>
      <c r="H2325" s="277">
        <v>5898153.9000000004</v>
      </c>
      <c r="I2325" s="277">
        <f>INDEX(HWI!$F$6:$I$131,MATCH(F2325,HWI!$A$6:$A$131,0),MATCH(D2325,HWI!$F$5:$I$5,0))</f>
        <v>1.3488179178763999</v>
      </c>
      <c r="J2325" s="277">
        <f t="shared" si="72"/>
        <v>7955535.6627125684</v>
      </c>
      <c r="L2325" s="277">
        <f t="shared" si="73"/>
        <v>8287.0163153255926</v>
      </c>
    </row>
    <row r="2326" spans="1:12" x14ac:dyDescent="0.25">
      <c r="A2326" s="274" t="s">
        <v>606</v>
      </c>
      <c r="B2326" s="274" t="s">
        <v>588</v>
      </c>
      <c r="C2326" s="274" t="s">
        <v>604</v>
      </c>
      <c r="D2326" s="274" t="s">
        <v>590</v>
      </c>
      <c r="E2326" s="274">
        <v>2</v>
      </c>
      <c r="F2326" s="274">
        <v>1920</v>
      </c>
      <c r="G2326" s="277">
        <v>23</v>
      </c>
      <c r="H2326" s="277">
        <v>7.99</v>
      </c>
      <c r="I2326" s="277">
        <f>INDEX(HWI!$F$6:$I$131,MATCH(F2326,HWI!$A$6:$A$131,0),MATCH(D2326,HWI!$F$5:$I$5,0))</f>
        <v>0</v>
      </c>
      <c r="J2326" s="277">
        <f t="shared" si="72"/>
        <v>0</v>
      </c>
      <c r="L2326" s="277">
        <f t="shared" si="73"/>
        <v>0</v>
      </c>
    </row>
    <row r="2327" spans="1:12" x14ac:dyDescent="0.25">
      <c r="A2327" s="274" t="s">
        <v>606</v>
      </c>
      <c r="B2327" s="274" t="s">
        <v>588</v>
      </c>
      <c r="C2327" s="274" t="s">
        <v>604</v>
      </c>
      <c r="D2327" s="274" t="s">
        <v>590</v>
      </c>
      <c r="E2327" s="274">
        <v>2</v>
      </c>
      <c r="F2327" s="274">
        <v>1928</v>
      </c>
      <c r="G2327" s="277">
        <v>123</v>
      </c>
      <c r="H2327" s="277">
        <v>258.31</v>
      </c>
      <c r="I2327" s="277">
        <f>INDEX(HWI!$F$6:$I$131,MATCH(F2327,HWI!$A$6:$A$131,0),MATCH(D2327,HWI!$F$5:$I$5,0))</f>
        <v>0</v>
      </c>
      <c r="J2327" s="277">
        <f t="shared" si="72"/>
        <v>0</v>
      </c>
      <c r="L2327" s="277">
        <f t="shared" si="73"/>
        <v>0</v>
      </c>
    </row>
    <row r="2328" spans="1:12" x14ac:dyDescent="0.25">
      <c r="A2328" s="274" t="s">
        <v>606</v>
      </c>
      <c r="B2328" s="274" t="s">
        <v>588</v>
      </c>
      <c r="C2328" s="274" t="s">
        <v>604</v>
      </c>
      <c r="D2328" s="274" t="s">
        <v>590</v>
      </c>
      <c r="E2328" s="274">
        <v>2</v>
      </c>
      <c r="F2328" s="274">
        <v>1932</v>
      </c>
      <c r="G2328" s="277">
        <v>2210.98</v>
      </c>
      <c r="H2328" s="277">
        <v>401.51</v>
      </c>
      <c r="I2328" s="277">
        <f>INDEX(HWI!$F$6:$I$131,MATCH(F2328,HWI!$A$6:$A$131,0),MATCH(D2328,HWI!$F$5:$I$5,0))</f>
        <v>0</v>
      </c>
      <c r="J2328" s="277">
        <f t="shared" si="72"/>
        <v>0</v>
      </c>
      <c r="L2328" s="277">
        <f t="shared" si="73"/>
        <v>0</v>
      </c>
    </row>
    <row r="2329" spans="1:12" x14ac:dyDescent="0.25">
      <c r="A2329" s="274" t="s">
        <v>606</v>
      </c>
      <c r="B2329" s="274" t="s">
        <v>588</v>
      </c>
      <c r="C2329" s="274" t="s">
        <v>604</v>
      </c>
      <c r="D2329" s="274" t="s">
        <v>590</v>
      </c>
      <c r="E2329" s="274">
        <v>2</v>
      </c>
      <c r="F2329" s="274">
        <v>1934</v>
      </c>
      <c r="G2329" s="277">
        <v>6110</v>
      </c>
      <c r="H2329" s="277">
        <v>1121.75</v>
      </c>
      <c r="I2329" s="277">
        <f>INDEX(HWI!$F$6:$I$131,MATCH(F2329,HWI!$A$6:$A$131,0),MATCH(D2329,HWI!$F$5:$I$5,0))</f>
        <v>0</v>
      </c>
      <c r="J2329" s="277">
        <f t="shared" si="72"/>
        <v>0</v>
      </c>
      <c r="L2329" s="277">
        <f t="shared" si="73"/>
        <v>0</v>
      </c>
    </row>
    <row r="2330" spans="1:12" x14ac:dyDescent="0.25">
      <c r="A2330" s="274" t="s">
        <v>606</v>
      </c>
      <c r="B2330" s="274" t="s">
        <v>588</v>
      </c>
      <c r="C2330" s="274" t="s">
        <v>604</v>
      </c>
      <c r="D2330" s="274" t="s">
        <v>590</v>
      </c>
      <c r="E2330" s="274">
        <v>2</v>
      </c>
      <c r="F2330" s="274">
        <v>1935</v>
      </c>
      <c r="G2330" s="277">
        <v>6712</v>
      </c>
      <c r="H2330" s="277">
        <v>198</v>
      </c>
      <c r="I2330" s="277">
        <f>INDEX(HWI!$F$6:$I$131,MATCH(F2330,HWI!$A$6:$A$131,0),MATCH(D2330,HWI!$F$5:$I$5,0))</f>
        <v>0</v>
      </c>
      <c r="J2330" s="277">
        <f t="shared" si="72"/>
        <v>0</v>
      </c>
      <c r="L2330" s="277">
        <f t="shared" si="73"/>
        <v>0</v>
      </c>
    </row>
    <row r="2331" spans="1:12" x14ac:dyDescent="0.25">
      <c r="A2331" s="274" t="s">
        <v>606</v>
      </c>
      <c r="B2331" s="274" t="s">
        <v>588</v>
      </c>
      <c r="C2331" s="274" t="s">
        <v>604</v>
      </c>
      <c r="D2331" s="274" t="s">
        <v>590</v>
      </c>
      <c r="E2331" s="274">
        <v>2</v>
      </c>
      <c r="F2331" s="274">
        <v>1939</v>
      </c>
      <c r="G2331" s="277">
        <v>2071</v>
      </c>
      <c r="H2331" s="277">
        <v>275.95999999999998</v>
      </c>
      <c r="I2331" s="277">
        <f>INDEX(HWI!$F$6:$I$131,MATCH(F2331,HWI!$A$6:$A$131,0),MATCH(D2331,HWI!$F$5:$I$5,0))</f>
        <v>0</v>
      </c>
      <c r="J2331" s="277">
        <f t="shared" si="72"/>
        <v>0</v>
      </c>
      <c r="L2331" s="277">
        <f t="shared" si="73"/>
        <v>0</v>
      </c>
    </row>
    <row r="2332" spans="1:12" x14ac:dyDescent="0.25">
      <c r="A2332" s="274" t="s">
        <v>606</v>
      </c>
      <c r="B2332" s="274" t="s">
        <v>588</v>
      </c>
      <c r="C2332" s="274" t="s">
        <v>604</v>
      </c>
      <c r="D2332" s="274" t="s">
        <v>590</v>
      </c>
      <c r="E2332" s="274">
        <v>2</v>
      </c>
      <c r="F2332" s="274">
        <v>1944</v>
      </c>
      <c r="G2332" s="277">
        <v>1099</v>
      </c>
      <c r="H2332" s="277">
        <v>302.16000000000003</v>
      </c>
      <c r="I2332" s="277">
        <f>INDEX(HWI!$F$6:$I$131,MATCH(F2332,HWI!$A$6:$A$131,0),MATCH(D2332,HWI!$F$5:$I$5,0))</f>
        <v>0</v>
      </c>
      <c r="J2332" s="277">
        <f t="shared" si="72"/>
        <v>0</v>
      </c>
      <c r="L2332" s="277">
        <f t="shared" si="73"/>
        <v>0</v>
      </c>
    </row>
    <row r="2333" spans="1:12" x14ac:dyDescent="0.25">
      <c r="A2333" s="274" t="s">
        <v>606</v>
      </c>
      <c r="B2333" s="274" t="s">
        <v>588</v>
      </c>
      <c r="C2333" s="274" t="s">
        <v>604</v>
      </c>
      <c r="D2333" s="274" t="s">
        <v>590</v>
      </c>
      <c r="E2333" s="274">
        <v>2</v>
      </c>
      <c r="F2333" s="274">
        <v>1948</v>
      </c>
      <c r="G2333" s="277">
        <v>1117</v>
      </c>
      <c r="H2333" s="277">
        <v>465.15000000000003</v>
      </c>
      <c r="I2333" s="277">
        <f>INDEX(HWI!$F$6:$I$131,MATCH(F2333,HWI!$A$6:$A$131,0),MATCH(D2333,HWI!$F$5:$I$5,0))</f>
        <v>0</v>
      </c>
      <c r="J2333" s="277">
        <f t="shared" si="72"/>
        <v>0</v>
      </c>
      <c r="L2333" s="277">
        <f t="shared" si="73"/>
        <v>0</v>
      </c>
    </row>
    <row r="2334" spans="1:12" x14ac:dyDescent="0.25">
      <c r="A2334" s="274" t="s">
        <v>606</v>
      </c>
      <c r="B2334" s="274" t="s">
        <v>588</v>
      </c>
      <c r="C2334" s="274" t="s">
        <v>604</v>
      </c>
      <c r="D2334" s="274" t="s">
        <v>590</v>
      </c>
      <c r="E2334" s="274">
        <v>2</v>
      </c>
      <c r="F2334" s="274">
        <v>1950</v>
      </c>
      <c r="G2334" s="277">
        <v>2026</v>
      </c>
      <c r="H2334" s="277">
        <v>1155.54</v>
      </c>
      <c r="I2334" s="277">
        <f>INDEX(HWI!$F$6:$I$131,MATCH(F2334,HWI!$A$6:$A$131,0),MATCH(D2334,HWI!$F$5:$I$5,0))</f>
        <v>0</v>
      </c>
      <c r="J2334" s="277">
        <f t="shared" si="72"/>
        <v>0</v>
      </c>
      <c r="L2334" s="277">
        <f t="shared" si="73"/>
        <v>0</v>
      </c>
    </row>
    <row r="2335" spans="1:12" x14ac:dyDescent="0.25">
      <c r="A2335" s="274" t="s">
        <v>606</v>
      </c>
      <c r="B2335" s="274" t="s">
        <v>588</v>
      </c>
      <c r="C2335" s="274" t="s">
        <v>604</v>
      </c>
      <c r="D2335" s="274" t="s">
        <v>590</v>
      </c>
      <c r="E2335" s="274">
        <v>2</v>
      </c>
      <c r="F2335" s="274">
        <v>1952</v>
      </c>
      <c r="G2335" s="277">
        <v>330</v>
      </c>
      <c r="H2335" s="277">
        <v>173.55</v>
      </c>
      <c r="I2335" s="277">
        <f>INDEX(HWI!$F$6:$I$131,MATCH(F2335,HWI!$A$6:$A$131,0),MATCH(D2335,HWI!$F$5:$I$5,0))</f>
        <v>0</v>
      </c>
      <c r="J2335" s="277">
        <f t="shared" si="72"/>
        <v>0</v>
      </c>
      <c r="L2335" s="277">
        <f t="shared" si="73"/>
        <v>0</v>
      </c>
    </row>
    <row r="2336" spans="1:12" x14ac:dyDescent="0.25">
      <c r="A2336" s="274" t="s">
        <v>606</v>
      </c>
      <c r="B2336" s="274" t="s">
        <v>588</v>
      </c>
      <c r="C2336" s="274" t="s">
        <v>604</v>
      </c>
      <c r="D2336" s="274" t="s">
        <v>590</v>
      </c>
      <c r="E2336" s="274">
        <v>2</v>
      </c>
      <c r="F2336" s="274">
        <v>1956</v>
      </c>
      <c r="G2336" s="277">
        <v>502</v>
      </c>
      <c r="H2336" s="277">
        <v>320.45</v>
      </c>
      <c r="I2336" s="277">
        <f>INDEX(HWI!$F$6:$I$131,MATCH(F2336,HWI!$A$6:$A$131,0),MATCH(D2336,HWI!$F$5:$I$5,0))</f>
        <v>0</v>
      </c>
      <c r="J2336" s="277">
        <f t="shared" si="72"/>
        <v>0</v>
      </c>
      <c r="L2336" s="277">
        <f t="shared" si="73"/>
        <v>0</v>
      </c>
    </row>
    <row r="2337" spans="1:12" x14ac:dyDescent="0.25">
      <c r="A2337" s="274" t="s">
        <v>606</v>
      </c>
      <c r="B2337" s="274" t="s">
        <v>588</v>
      </c>
      <c r="C2337" s="274" t="s">
        <v>604</v>
      </c>
      <c r="D2337" s="274" t="s">
        <v>590</v>
      </c>
      <c r="E2337" s="274">
        <v>2</v>
      </c>
      <c r="F2337" s="274">
        <v>1957</v>
      </c>
      <c r="G2337" s="277">
        <v>1046</v>
      </c>
      <c r="H2337" s="277">
        <v>729.02</v>
      </c>
      <c r="I2337" s="277">
        <f>INDEX(HWI!$F$6:$I$131,MATCH(F2337,HWI!$A$6:$A$131,0),MATCH(D2337,HWI!$F$5:$I$5,0))</f>
        <v>0</v>
      </c>
      <c r="J2337" s="277">
        <f t="shared" si="72"/>
        <v>0</v>
      </c>
      <c r="L2337" s="277">
        <f t="shared" si="73"/>
        <v>0</v>
      </c>
    </row>
    <row r="2338" spans="1:12" x14ac:dyDescent="0.25">
      <c r="A2338" s="274" t="s">
        <v>606</v>
      </c>
      <c r="B2338" s="274" t="s">
        <v>588</v>
      </c>
      <c r="C2338" s="274" t="s">
        <v>604</v>
      </c>
      <c r="D2338" s="274" t="s">
        <v>590</v>
      </c>
      <c r="E2338" s="274">
        <v>2</v>
      </c>
      <c r="F2338" s="274">
        <v>1962</v>
      </c>
      <c r="G2338" s="277">
        <v>156</v>
      </c>
      <c r="H2338" s="277">
        <v>196.66</v>
      </c>
      <c r="I2338" s="277">
        <f>INDEX(HWI!$F$6:$I$131,MATCH(F2338,HWI!$A$6:$A$131,0),MATCH(D2338,HWI!$F$5:$I$5,0))</f>
        <v>11.955882352941176</v>
      </c>
      <c r="J2338" s="277">
        <f t="shared" si="72"/>
        <v>2351.2438235294117</v>
      </c>
      <c r="L2338" s="277">
        <f t="shared" si="73"/>
        <v>15.072075791855204</v>
      </c>
    </row>
    <row r="2339" spans="1:12" x14ac:dyDescent="0.25">
      <c r="A2339" s="274" t="s">
        <v>606</v>
      </c>
      <c r="B2339" s="274" t="s">
        <v>588</v>
      </c>
      <c r="C2339" s="274" t="s">
        <v>604</v>
      </c>
      <c r="D2339" s="274" t="s">
        <v>590</v>
      </c>
      <c r="E2339" s="274">
        <v>2</v>
      </c>
      <c r="F2339" s="274">
        <v>1964</v>
      </c>
      <c r="G2339" s="277">
        <v>61</v>
      </c>
      <c r="H2339" s="277">
        <v>129.57</v>
      </c>
      <c r="I2339" s="277">
        <f>INDEX(HWI!$F$6:$I$131,MATCH(F2339,HWI!$A$6:$A$131,0),MATCH(D2339,HWI!$F$5:$I$5,0))</f>
        <v>11.614285714285714</v>
      </c>
      <c r="J2339" s="277">
        <f t="shared" si="72"/>
        <v>1504.8629999999998</v>
      </c>
      <c r="L2339" s="277">
        <f t="shared" si="73"/>
        <v>24.669885245901636</v>
      </c>
    </row>
    <row r="2340" spans="1:12" x14ac:dyDescent="0.25">
      <c r="A2340" s="274" t="s">
        <v>606</v>
      </c>
      <c r="B2340" s="274" t="s">
        <v>588</v>
      </c>
      <c r="C2340" s="274" t="s">
        <v>604</v>
      </c>
      <c r="D2340" s="274" t="s">
        <v>590</v>
      </c>
      <c r="E2340" s="274">
        <v>2</v>
      </c>
      <c r="F2340" s="274">
        <v>1966</v>
      </c>
      <c r="G2340" s="277">
        <v>35</v>
      </c>
      <c r="H2340" s="277">
        <v>67.510000000000005</v>
      </c>
      <c r="I2340" s="277">
        <f>INDEX(HWI!$F$6:$I$131,MATCH(F2340,HWI!$A$6:$A$131,0),MATCH(D2340,HWI!$F$5:$I$5,0))</f>
        <v>10.986486486486486</v>
      </c>
      <c r="J2340" s="277">
        <f t="shared" si="72"/>
        <v>741.69770270270271</v>
      </c>
      <c r="L2340" s="277">
        <f t="shared" si="73"/>
        <v>21.191362934362935</v>
      </c>
    </row>
    <row r="2341" spans="1:12" x14ac:dyDescent="0.25">
      <c r="A2341" s="274" t="s">
        <v>606</v>
      </c>
      <c r="B2341" s="274" t="s">
        <v>588</v>
      </c>
      <c r="C2341" s="274" t="s">
        <v>604</v>
      </c>
      <c r="D2341" s="274" t="s">
        <v>590</v>
      </c>
      <c r="E2341" s="274">
        <v>2</v>
      </c>
      <c r="F2341" s="274">
        <v>1969</v>
      </c>
      <c r="G2341" s="277">
        <v>8923</v>
      </c>
      <c r="H2341" s="277">
        <v>14777.54</v>
      </c>
      <c r="I2341" s="277">
        <f>INDEX(HWI!$F$6:$I$131,MATCH(F2341,HWI!$A$6:$A$131,0),MATCH(D2341,HWI!$F$5:$I$5,0))</f>
        <v>10.1625</v>
      </c>
      <c r="J2341" s="277">
        <f t="shared" si="72"/>
        <v>150176.75025000001</v>
      </c>
      <c r="L2341" s="277">
        <f t="shared" si="73"/>
        <v>16.83029813403564</v>
      </c>
    </row>
    <row r="2342" spans="1:12" x14ac:dyDescent="0.25">
      <c r="A2342" s="274" t="s">
        <v>606</v>
      </c>
      <c r="B2342" s="274" t="s">
        <v>588</v>
      </c>
      <c r="C2342" s="274" t="s">
        <v>604</v>
      </c>
      <c r="D2342" s="274" t="s">
        <v>590</v>
      </c>
      <c r="E2342" s="274">
        <v>2</v>
      </c>
      <c r="F2342" s="274">
        <v>1970</v>
      </c>
      <c r="G2342" s="277">
        <v>10834</v>
      </c>
      <c r="H2342" s="277">
        <v>64264.54</v>
      </c>
      <c r="I2342" s="277">
        <f>INDEX(HWI!$F$6:$I$131,MATCH(F2342,HWI!$A$6:$A$131,0),MATCH(D2342,HWI!$F$5:$I$5,0))</f>
        <v>9.6785714285714288</v>
      </c>
      <c r="J2342" s="277">
        <f t="shared" si="72"/>
        <v>621988.94071428571</v>
      </c>
      <c r="L2342" s="277">
        <f t="shared" si="73"/>
        <v>57.410830784039661</v>
      </c>
    </row>
    <row r="2343" spans="1:12" x14ac:dyDescent="0.25">
      <c r="A2343" s="274" t="s">
        <v>606</v>
      </c>
      <c r="B2343" s="274" t="s">
        <v>588</v>
      </c>
      <c r="C2343" s="274" t="s">
        <v>604</v>
      </c>
      <c r="D2343" s="274" t="s">
        <v>590</v>
      </c>
      <c r="E2343" s="274">
        <v>2</v>
      </c>
      <c r="F2343" s="274">
        <v>1971</v>
      </c>
      <c r="G2343" s="277">
        <v>45157</v>
      </c>
      <c r="H2343" s="277">
        <v>129172.81</v>
      </c>
      <c r="I2343" s="277">
        <f>INDEX(HWI!$F$6:$I$131,MATCH(F2343,HWI!$A$6:$A$131,0),MATCH(D2343,HWI!$F$5:$I$5,0))</f>
        <v>8.8369565217391308</v>
      </c>
      <c r="J2343" s="277">
        <f t="shared" si="72"/>
        <v>1141494.5057608697</v>
      </c>
      <c r="L2343" s="277">
        <f t="shared" si="73"/>
        <v>25.278351213784568</v>
      </c>
    </row>
    <row r="2344" spans="1:12" x14ac:dyDescent="0.25">
      <c r="A2344" s="274" t="s">
        <v>606</v>
      </c>
      <c r="B2344" s="274" t="s">
        <v>588</v>
      </c>
      <c r="C2344" s="274" t="s">
        <v>604</v>
      </c>
      <c r="D2344" s="274" t="s">
        <v>590</v>
      </c>
      <c r="E2344" s="274">
        <v>2</v>
      </c>
      <c r="F2344" s="274">
        <v>1972</v>
      </c>
      <c r="G2344" s="277">
        <v>61745</v>
      </c>
      <c r="H2344" s="277">
        <v>220422.17</v>
      </c>
      <c r="I2344" s="277">
        <f>INDEX(HWI!$F$6:$I$131,MATCH(F2344,HWI!$A$6:$A$131,0),MATCH(D2344,HWI!$F$5:$I$5,0))</f>
        <v>8.3814432989690726</v>
      </c>
      <c r="J2344" s="277">
        <f t="shared" si="72"/>
        <v>1847455.9196907219</v>
      </c>
      <c r="L2344" s="277">
        <f t="shared" si="73"/>
        <v>29.920737220677331</v>
      </c>
    </row>
    <row r="2345" spans="1:12" x14ac:dyDescent="0.25">
      <c r="A2345" s="274" t="s">
        <v>606</v>
      </c>
      <c r="B2345" s="274" t="s">
        <v>588</v>
      </c>
      <c r="C2345" s="274" t="s">
        <v>604</v>
      </c>
      <c r="D2345" s="274" t="s">
        <v>590</v>
      </c>
      <c r="E2345" s="274">
        <v>2</v>
      </c>
      <c r="F2345" s="274">
        <v>1973</v>
      </c>
      <c r="G2345" s="277">
        <v>67803</v>
      </c>
      <c r="H2345" s="277">
        <v>434901.34</v>
      </c>
      <c r="I2345" s="277">
        <f>INDEX(HWI!$F$6:$I$131,MATCH(F2345,HWI!$A$6:$A$131,0),MATCH(D2345,HWI!$F$5:$I$5,0))</f>
        <v>8.1300000000000008</v>
      </c>
      <c r="J2345" s="277">
        <f t="shared" si="72"/>
        <v>3535747.8942000004</v>
      </c>
      <c r="L2345" s="277">
        <f t="shared" si="73"/>
        <v>52.147366550152654</v>
      </c>
    </row>
    <row r="2346" spans="1:12" x14ac:dyDescent="0.25">
      <c r="A2346" s="274" t="s">
        <v>606</v>
      </c>
      <c r="B2346" s="274" t="s">
        <v>588</v>
      </c>
      <c r="C2346" s="274" t="s">
        <v>604</v>
      </c>
      <c r="D2346" s="274" t="s">
        <v>590</v>
      </c>
      <c r="E2346" s="274">
        <v>2</v>
      </c>
      <c r="F2346" s="274">
        <v>1974</v>
      </c>
      <c r="G2346" s="277">
        <v>115866</v>
      </c>
      <c r="H2346" s="277">
        <v>783626.02</v>
      </c>
      <c r="I2346" s="277">
        <f>INDEX(HWI!$F$6:$I$131,MATCH(F2346,HWI!$A$6:$A$131,0),MATCH(D2346,HWI!$F$5:$I$5,0))</f>
        <v>7.2589285714285712</v>
      </c>
      <c r="J2346" s="277">
        <f t="shared" si="72"/>
        <v>5688285.3058928568</v>
      </c>
      <c r="L2346" s="277">
        <f t="shared" si="73"/>
        <v>49.09365392688845</v>
      </c>
    </row>
    <row r="2347" spans="1:12" x14ac:dyDescent="0.25">
      <c r="A2347" s="274" t="s">
        <v>606</v>
      </c>
      <c r="B2347" s="274" t="s">
        <v>588</v>
      </c>
      <c r="C2347" s="274" t="s">
        <v>604</v>
      </c>
      <c r="D2347" s="274" t="s">
        <v>590</v>
      </c>
      <c r="E2347" s="274">
        <v>2</v>
      </c>
      <c r="F2347" s="274">
        <v>1975</v>
      </c>
      <c r="G2347" s="277">
        <v>49074</v>
      </c>
      <c r="H2347" s="277">
        <v>647125.57999999996</v>
      </c>
      <c r="I2347" s="277">
        <f>INDEX(HWI!$F$6:$I$131,MATCH(F2347,HWI!$A$6:$A$131,0),MATCH(D2347,HWI!$F$5:$I$5,0))</f>
        <v>6.4015748031496065</v>
      </c>
      <c r="J2347" s="277">
        <f t="shared" si="72"/>
        <v>4142622.8074015747</v>
      </c>
      <c r="L2347" s="277">
        <f t="shared" si="73"/>
        <v>84.415837457749006</v>
      </c>
    </row>
    <row r="2348" spans="1:12" x14ac:dyDescent="0.25">
      <c r="A2348" s="274" t="s">
        <v>606</v>
      </c>
      <c r="B2348" s="274" t="s">
        <v>588</v>
      </c>
      <c r="C2348" s="274" t="s">
        <v>604</v>
      </c>
      <c r="D2348" s="274" t="s">
        <v>590</v>
      </c>
      <c r="E2348" s="274">
        <v>2</v>
      </c>
      <c r="F2348" s="274">
        <v>1976</v>
      </c>
      <c r="G2348" s="277">
        <v>84944</v>
      </c>
      <c r="H2348" s="277">
        <v>589434.57000000007</v>
      </c>
      <c r="I2348" s="277">
        <f>INDEX(HWI!$F$6:$I$131,MATCH(F2348,HWI!$A$6:$A$131,0),MATCH(D2348,HWI!$F$5:$I$5,0))</f>
        <v>6.0222222222222221</v>
      </c>
      <c r="J2348" s="277">
        <f t="shared" si="72"/>
        <v>3549705.9660000005</v>
      </c>
      <c r="L2348" s="277">
        <f t="shared" si="73"/>
        <v>41.788778089093995</v>
      </c>
    </row>
    <row r="2349" spans="1:12" x14ac:dyDescent="0.25">
      <c r="A2349" s="274" t="s">
        <v>606</v>
      </c>
      <c r="B2349" s="274" t="s">
        <v>588</v>
      </c>
      <c r="C2349" s="274" t="s">
        <v>604</v>
      </c>
      <c r="D2349" s="274" t="s">
        <v>590</v>
      </c>
      <c r="E2349" s="274">
        <v>2</v>
      </c>
      <c r="F2349" s="274">
        <v>1977</v>
      </c>
      <c r="G2349" s="277">
        <v>67770</v>
      </c>
      <c r="H2349" s="277">
        <v>939252.74</v>
      </c>
      <c r="I2349" s="277">
        <f>INDEX(HWI!$F$6:$I$131,MATCH(F2349,HWI!$A$6:$A$131,0),MATCH(D2349,HWI!$F$5:$I$5,0))</f>
        <v>5.645833333333333</v>
      </c>
      <c r="J2349" s="277">
        <f t="shared" si="72"/>
        <v>5302864.4279166665</v>
      </c>
      <c r="L2349" s="277">
        <f t="shared" si="73"/>
        <v>78.2479626371059</v>
      </c>
    </row>
    <row r="2350" spans="1:12" x14ac:dyDescent="0.25">
      <c r="A2350" s="274" t="s">
        <v>606</v>
      </c>
      <c r="B2350" s="274" t="s">
        <v>588</v>
      </c>
      <c r="C2350" s="274" t="s">
        <v>604</v>
      </c>
      <c r="D2350" s="274" t="s">
        <v>590</v>
      </c>
      <c r="E2350" s="274">
        <v>2</v>
      </c>
      <c r="F2350" s="274">
        <v>1978</v>
      </c>
      <c r="G2350" s="277">
        <v>138448</v>
      </c>
      <c r="H2350" s="277">
        <v>651558.35</v>
      </c>
      <c r="I2350" s="277">
        <f>INDEX(HWI!$F$6:$I$131,MATCH(F2350,HWI!$A$6:$A$131,0),MATCH(D2350,HWI!$F$5:$I$5,0))</f>
        <v>5.279220779220779</v>
      </c>
      <c r="J2350" s="277">
        <f t="shared" si="72"/>
        <v>3439720.3801948051</v>
      </c>
      <c r="L2350" s="277">
        <f t="shared" si="73"/>
        <v>24.844854242710657</v>
      </c>
    </row>
    <row r="2351" spans="1:12" x14ac:dyDescent="0.25">
      <c r="A2351" s="274" t="s">
        <v>606</v>
      </c>
      <c r="B2351" s="274" t="s">
        <v>588</v>
      </c>
      <c r="C2351" s="274" t="s">
        <v>604</v>
      </c>
      <c r="D2351" s="274" t="s">
        <v>590</v>
      </c>
      <c r="E2351" s="274">
        <v>2</v>
      </c>
      <c r="F2351" s="274">
        <v>1979</v>
      </c>
      <c r="G2351" s="277">
        <v>177247</v>
      </c>
      <c r="H2351" s="277">
        <v>1837804.33</v>
      </c>
      <c r="I2351" s="277">
        <f>INDEX(HWI!$F$6:$I$131,MATCH(F2351,HWI!$A$6:$A$131,0),MATCH(D2351,HWI!$F$5:$I$5,0))</f>
        <v>4.8392857142857144</v>
      </c>
      <c r="J2351" s="277">
        <f t="shared" si="72"/>
        <v>8893660.2398214284</v>
      </c>
      <c r="L2351" s="277">
        <f t="shared" si="73"/>
        <v>50.176647502194271</v>
      </c>
    </row>
    <row r="2352" spans="1:12" x14ac:dyDescent="0.25">
      <c r="A2352" s="274" t="s">
        <v>606</v>
      </c>
      <c r="B2352" s="274" t="s">
        <v>588</v>
      </c>
      <c r="C2352" s="274" t="s">
        <v>604</v>
      </c>
      <c r="D2352" s="274" t="s">
        <v>590</v>
      </c>
      <c r="E2352" s="274">
        <v>2</v>
      </c>
      <c r="F2352" s="274">
        <v>1980</v>
      </c>
      <c r="G2352" s="277">
        <v>106375</v>
      </c>
      <c r="H2352" s="277">
        <v>3502251.29</v>
      </c>
      <c r="I2352" s="277">
        <f>INDEX(HWI!$F$6:$I$131,MATCH(F2352,HWI!$A$6:$A$131,0),MATCH(D2352,HWI!$F$5:$I$5,0))</f>
        <v>4.3475935828877006</v>
      </c>
      <c r="J2352" s="277">
        <f t="shared" si="72"/>
        <v>15226365.234064171</v>
      </c>
      <c r="L2352" s="277">
        <f t="shared" si="73"/>
        <v>143.13856859284766</v>
      </c>
    </row>
    <row r="2353" spans="1:12" x14ac:dyDescent="0.25">
      <c r="A2353" s="274" t="s">
        <v>606</v>
      </c>
      <c r="B2353" s="274" t="s">
        <v>588</v>
      </c>
      <c r="C2353" s="274" t="s">
        <v>604</v>
      </c>
      <c r="D2353" s="274" t="s">
        <v>590</v>
      </c>
      <c r="E2353" s="274">
        <v>2</v>
      </c>
      <c r="F2353" s="274">
        <v>1981</v>
      </c>
      <c r="G2353" s="277">
        <v>85741</v>
      </c>
      <c r="H2353" s="277">
        <v>3559215.83</v>
      </c>
      <c r="I2353" s="277">
        <f>INDEX(HWI!$F$6:$I$131,MATCH(F2353,HWI!$A$6:$A$131,0),MATCH(D2353,HWI!$F$5:$I$5,0))</f>
        <v>4.0049261083743843</v>
      </c>
      <c r="J2353" s="277">
        <f t="shared" si="72"/>
        <v>14254396.402906405</v>
      </c>
      <c r="L2353" s="277">
        <f t="shared" si="73"/>
        <v>166.24947694692625</v>
      </c>
    </row>
    <row r="2354" spans="1:12" x14ac:dyDescent="0.25">
      <c r="A2354" s="274" t="s">
        <v>606</v>
      </c>
      <c r="B2354" s="274" t="s">
        <v>588</v>
      </c>
      <c r="C2354" s="274" t="s">
        <v>604</v>
      </c>
      <c r="D2354" s="274" t="s">
        <v>590</v>
      </c>
      <c r="E2354" s="274">
        <v>2</v>
      </c>
      <c r="F2354" s="274">
        <v>1982</v>
      </c>
      <c r="G2354" s="277">
        <v>109580</v>
      </c>
      <c r="H2354" s="277">
        <v>3173445.4</v>
      </c>
      <c r="I2354" s="277">
        <f>INDEX(HWI!$F$6:$I$131,MATCH(F2354,HWI!$A$6:$A$131,0),MATCH(D2354,HWI!$F$5:$I$5,0))</f>
        <v>3.7293577981651378</v>
      </c>
      <c r="J2354" s="277">
        <f t="shared" si="72"/>
        <v>11834913.349541284</v>
      </c>
      <c r="L2354" s="277">
        <f t="shared" si="73"/>
        <v>108.00249452036215</v>
      </c>
    </row>
    <row r="2355" spans="1:12" x14ac:dyDescent="0.25">
      <c r="A2355" s="274" t="s">
        <v>606</v>
      </c>
      <c r="B2355" s="274" t="s">
        <v>588</v>
      </c>
      <c r="C2355" s="274" t="s">
        <v>604</v>
      </c>
      <c r="D2355" s="274" t="s">
        <v>590</v>
      </c>
      <c r="E2355" s="274">
        <v>2</v>
      </c>
      <c r="F2355" s="274">
        <v>1983</v>
      </c>
      <c r="G2355" s="277">
        <v>89675</v>
      </c>
      <c r="H2355" s="277">
        <v>1877975.32</v>
      </c>
      <c r="I2355" s="277">
        <f>INDEX(HWI!$F$6:$I$131,MATCH(F2355,HWI!$A$6:$A$131,0),MATCH(D2355,HWI!$F$5:$I$5,0))</f>
        <v>3.5814977973568283</v>
      </c>
      <c r="J2355" s="277">
        <f t="shared" si="72"/>
        <v>6725964.4720704854</v>
      </c>
      <c r="L2355" s="277">
        <f t="shared" si="73"/>
        <v>75.003785582051691</v>
      </c>
    </row>
    <row r="2356" spans="1:12" x14ac:dyDescent="0.25">
      <c r="A2356" s="274" t="s">
        <v>606</v>
      </c>
      <c r="B2356" s="274" t="s">
        <v>588</v>
      </c>
      <c r="C2356" s="274" t="s">
        <v>604</v>
      </c>
      <c r="D2356" s="274" t="s">
        <v>590</v>
      </c>
      <c r="E2356" s="274">
        <v>2</v>
      </c>
      <c r="F2356" s="274">
        <v>1984</v>
      </c>
      <c r="G2356" s="277">
        <v>112156</v>
      </c>
      <c r="H2356" s="277">
        <v>2201258.23</v>
      </c>
      <c r="I2356" s="277">
        <f>INDEX(HWI!$F$6:$I$131,MATCH(F2356,HWI!$A$6:$A$131,0),MATCH(D2356,HWI!$F$5:$I$5,0))</f>
        <v>3.4892703862660945</v>
      </c>
      <c r="J2356" s="277">
        <f t="shared" si="72"/>
        <v>7680785.1544635193</v>
      </c>
      <c r="L2356" s="277">
        <f t="shared" si="73"/>
        <v>68.483051771314237</v>
      </c>
    </row>
    <row r="2357" spans="1:12" x14ac:dyDescent="0.25">
      <c r="A2357" s="274" t="s">
        <v>606</v>
      </c>
      <c r="B2357" s="274" t="s">
        <v>588</v>
      </c>
      <c r="C2357" s="274" t="s">
        <v>604</v>
      </c>
      <c r="D2357" s="274" t="s">
        <v>590</v>
      </c>
      <c r="E2357" s="274">
        <v>2</v>
      </c>
      <c r="F2357" s="274">
        <v>1985</v>
      </c>
      <c r="G2357" s="277">
        <v>130338</v>
      </c>
      <c r="H2357" s="277">
        <v>4513638.29</v>
      </c>
      <c r="I2357" s="277">
        <f>INDEX(HWI!$F$6:$I$131,MATCH(F2357,HWI!$A$6:$A$131,0),MATCH(D2357,HWI!$F$5:$I$5,0))</f>
        <v>3.4303797468354431</v>
      </c>
      <c r="J2357" s="277">
        <f t="shared" si="72"/>
        <v>15483493.374556962</v>
      </c>
      <c r="L2357" s="277">
        <f t="shared" si="73"/>
        <v>118.79492837512439</v>
      </c>
    </row>
    <row r="2358" spans="1:12" x14ac:dyDescent="0.25">
      <c r="A2358" s="274" t="s">
        <v>606</v>
      </c>
      <c r="B2358" s="274" t="s">
        <v>588</v>
      </c>
      <c r="C2358" s="274" t="s">
        <v>604</v>
      </c>
      <c r="D2358" s="274" t="s">
        <v>590</v>
      </c>
      <c r="E2358" s="274">
        <v>2</v>
      </c>
      <c r="F2358" s="274">
        <v>1986</v>
      </c>
      <c r="G2358" s="277">
        <v>186862</v>
      </c>
      <c r="H2358" s="277">
        <v>3443891.89</v>
      </c>
      <c r="I2358" s="277">
        <f>INDEX(HWI!$F$6:$I$131,MATCH(F2358,HWI!$A$6:$A$131,0),MATCH(D2358,HWI!$F$5:$I$5,0))</f>
        <v>3.3734439834024896</v>
      </c>
      <c r="J2358" s="277">
        <f t="shared" si="72"/>
        <v>11617776.375809129</v>
      </c>
      <c r="L2358" s="277">
        <f t="shared" si="73"/>
        <v>62.173028094578505</v>
      </c>
    </row>
    <row r="2359" spans="1:12" x14ac:dyDescent="0.25">
      <c r="A2359" s="274" t="s">
        <v>606</v>
      </c>
      <c r="B2359" s="274" t="s">
        <v>588</v>
      </c>
      <c r="C2359" s="274" t="s">
        <v>604</v>
      </c>
      <c r="D2359" s="274" t="s">
        <v>590</v>
      </c>
      <c r="E2359" s="274">
        <v>2</v>
      </c>
      <c r="F2359" s="274">
        <v>1987</v>
      </c>
      <c r="G2359" s="277">
        <v>166233</v>
      </c>
      <c r="H2359" s="277">
        <v>5583415.1500000004</v>
      </c>
      <c r="I2359" s="277">
        <f>INDEX(HWI!$F$6:$I$131,MATCH(F2359,HWI!$A$6:$A$131,0),MATCH(D2359,HWI!$F$5:$I$5,0))</f>
        <v>3.2914979757085021</v>
      </c>
      <c r="J2359" s="277">
        <f t="shared" si="72"/>
        <v>18377799.663765185</v>
      </c>
      <c r="L2359" s="277">
        <f t="shared" si="73"/>
        <v>110.55446068930468</v>
      </c>
    </row>
    <row r="2360" spans="1:12" x14ac:dyDescent="0.25">
      <c r="A2360" s="274" t="s">
        <v>606</v>
      </c>
      <c r="B2360" s="274" t="s">
        <v>588</v>
      </c>
      <c r="C2360" s="274" t="s">
        <v>604</v>
      </c>
      <c r="D2360" s="274" t="s">
        <v>590</v>
      </c>
      <c r="E2360" s="274">
        <v>2</v>
      </c>
      <c r="F2360" s="274">
        <v>1988</v>
      </c>
      <c r="G2360" s="277">
        <v>218049</v>
      </c>
      <c r="H2360" s="277">
        <v>3438672.9</v>
      </c>
      <c r="I2360" s="277">
        <f>INDEX(HWI!$F$6:$I$131,MATCH(F2360,HWI!$A$6:$A$131,0),MATCH(D2360,HWI!$F$5:$I$5,0))</f>
        <v>3.1119617224880383</v>
      </c>
      <c r="J2360" s="277">
        <f t="shared" si="72"/>
        <v>10701018.440956937</v>
      </c>
      <c r="L2360" s="277">
        <f t="shared" si="73"/>
        <v>49.076209663685397</v>
      </c>
    </row>
    <row r="2361" spans="1:12" x14ac:dyDescent="0.25">
      <c r="A2361" s="274" t="s">
        <v>606</v>
      </c>
      <c r="B2361" s="274" t="s">
        <v>588</v>
      </c>
      <c r="C2361" s="274" t="s">
        <v>604</v>
      </c>
      <c r="D2361" s="274" t="s">
        <v>590</v>
      </c>
      <c r="E2361" s="274">
        <v>2</v>
      </c>
      <c r="F2361" s="274">
        <v>1989</v>
      </c>
      <c r="G2361" s="277">
        <v>208681</v>
      </c>
      <c r="H2361" s="277">
        <v>3126282.47</v>
      </c>
      <c r="I2361" s="277">
        <f>INDEX(HWI!$F$6:$I$131,MATCH(F2361,HWI!$A$6:$A$131,0),MATCH(D2361,HWI!$F$5:$I$5,0))</f>
        <v>2.9035714285714285</v>
      </c>
      <c r="J2361" s="277">
        <f t="shared" si="72"/>
        <v>9077384.4575357139</v>
      </c>
      <c r="L2361" s="277">
        <f t="shared" si="73"/>
        <v>43.498854507768861</v>
      </c>
    </row>
    <row r="2362" spans="1:12" x14ac:dyDescent="0.25">
      <c r="A2362" s="274" t="s">
        <v>606</v>
      </c>
      <c r="B2362" s="274" t="s">
        <v>588</v>
      </c>
      <c r="C2362" s="274" t="s">
        <v>604</v>
      </c>
      <c r="D2362" s="274" t="s">
        <v>590</v>
      </c>
      <c r="E2362" s="274">
        <v>2</v>
      </c>
      <c r="F2362" s="274">
        <v>1990</v>
      </c>
      <c r="G2362" s="277">
        <v>220754.11000000002</v>
      </c>
      <c r="H2362" s="277">
        <v>4680029.05</v>
      </c>
      <c r="I2362" s="277">
        <f>INDEX(HWI!$F$6:$I$131,MATCH(F2362,HWI!$A$6:$A$131,0),MATCH(D2362,HWI!$F$5:$I$5,0))</f>
        <v>2.8155844155844156</v>
      </c>
      <c r="J2362" s="277">
        <f t="shared" si="72"/>
        <v>13177016.857662337</v>
      </c>
      <c r="L2362" s="277">
        <f t="shared" si="73"/>
        <v>59.690924248986057</v>
      </c>
    </row>
    <row r="2363" spans="1:12" x14ac:dyDescent="0.25">
      <c r="A2363" s="274" t="s">
        <v>606</v>
      </c>
      <c r="B2363" s="274" t="s">
        <v>588</v>
      </c>
      <c r="C2363" s="274" t="s">
        <v>604</v>
      </c>
      <c r="D2363" s="274" t="s">
        <v>590</v>
      </c>
      <c r="E2363" s="274">
        <v>2</v>
      </c>
      <c r="F2363" s="274">
        <v>1991</v>
      </c>
      <c r="G2363" s="277">
        <v>233340</v>
      </c>
      <c r="H2363" s="277">
        <v>4674241.7</v>
      </c>
      <c r="I2363" s="277">
        <f>INDEX(HWI!$F$6:$I$131,MATCH(F2363,HWI!$A$6:$A$131,0),MATCH(D2363,HWI!$F$5:$I$5,0))</f>
        <v>2.7373737373737375</v>
      </c>
      <c r="J2363" s="277">
        <f t="shared" si="72"/>
        <v>12795146.471717173</v>
      </c>
      <c r="L2363" s="277">
        <f t="shared" si="73"/>
        <v>54.83477531377892</v>
      </c>
    </row>
    <row r="2364" spans="1:12" x14ac:dyDescent="0.25">
      <c r="A2364" s="274" t="s">
        <v>606</v>
      </c>
      <c r="B2364" s="274" t="s">
        <v>588</v>
      </c>
      <c r="C2364" s="274" t="s">
        <v>604</v>
      </c>
      <c r="D2364" s="274" t="s">
        <v>590</v>
      </c>
      <c r="E2364" s="274">
        <v>2</v>
      </c>
      <c r="F2364" s="274">
        <v>1992</v>
      </c>
      <c r="G2364" s="277">
        <v>183580</v>
      </c>
      <c r="H2364" s="277">
        <v>4460805.4000000004</v>
      </c>
      <c r="I2364" s="277">
        <f>INDEX(HWI!$F$6:$I$131,MATCH(F2364,HWI!$A$6:$A$131,0),MATCH(D2364,HWI!$F$5:$I$5,0))</f>
        <v>2.6942833471416736</v>
      </c>
      <c r="J2364" s="277">
        <f t="shared" si="72"/>
        <v>12018673.704059653</v>
      </c>
      <c r="L2364" s="277">
        <f t="shared" si="73"/>
        <v>65.468317376945492</v>
      </c>
    </row>
    <row r="2365" spans="1:12" x14ac:dyDescent="0.25">
      <c r="A2365" s="274" t="s">
        <v>606</v>
      </c>
      <c r="B2365" s="274" t="s">
        <v>588</v>
      </c>
      <c r="C2365" s="274" t="s">
        <v>604</v>
      </c>
      <c r="D2365" s="274" t="s">
        <v>590</v>
      </c>
      <c r="E2365" s="274">
        <v>2</v>
      </c>
      <c r="F2365" s="274">
        <v>1993</v>
      </c>
      <c r="G2365" s="277">
        <v>197470</v>
      </c>
      <c r="H2365" s="277">
        <v>3470285.95</v>
      </c>
      <c r="I2365" s="277">
        <f>INDEX(HWI!$F$6:$I$131,MATCH(F2365,HWI!$A$6:$A$131,0),MATCH(D2365,HWI!$F$5:$I$5,0))</f>
        <v>2.6225806451612903</v>
      </c>
      <c r="J2365" s="277">
        <f t="shared" si="72"/>
        <v>9101104.7656451613</v>
      </c>
      <c r="L2365" s="277">
        <f t="shared" si="73"/>
        <v>46.088543908670488</v>
      </c>
    </row>
    <row r="2366" spans="1:12" x14ac:dyDescent="0.25">
      <c r="A2366" s="274" t="s">
        <v>606</v>
      </c>
      <c r="B2366" s="274" t="s">
        <v>588</v>
      </c>
      <c r="C2366" s="274" t="s">
        <v>604</v>
      </c>
      <c r="D2366" s="274" t="s">
        <v>590</v>
      </c>
      <c r="E2366" s="274">
        <v>2</v>
      </c>
      <c r="F2366" s="274">
        <v>1994</v>
      </c>
      <c r="G2366" s="277">
        <v>204323</v>
      </c>
      <c r="H2366" s="277">
        <v>3361200.66</v>
      </c>
      <c r="I2366" s="277">
        <f>INDEX(HWI!$F$6:$I$131,MATCH(F2366,HWI!$A$6:$A$131,0),MATCH(D2366,HWI!$F$5:$I$5,0))</f>
        <v>2.5768621236133122</v>
      </c>
      <c r="J2366" s="277">
        <f t="shared" si="72"/>
        <v>8661350.6706180666</v>
      </c>
      <c r="L2366" s="277">
        <f t="shared" si="73"/>
        <v>42.390483061711443</v>
      </c>
    </row>
    <row r="2367" spans="1:12" x14ac:dyDescent="0.25">
      <c r="A2367" s="274" t="s">
        <v>606</v>
      </c>
      <c r="B2367" s="274" t="s">
        <v>588</v>
      </c>
      <c r="C2367" s="274" t="s">
        <v>604</v>
      </c>
      <c r="D2367" s="274" t="s">
        <v>590</v>
      </c>
      <c r="E2367" s="274">
        <v>2</v>
      </c>
      <c r="F2367" s="274">
        <v>1995</v>
      </c>
      <c r="G2367" s="277">
        <v>213350</v>
      </c>
      <c r="H2367" s="277">
        <v>4560220.08</v>
      </c>
      <c r="I2367" s="277">
        <f>INDEX(HWI!$F$6:$I$131,MATCH(F2367,HWI!$A$6:$A$131,0),MATCH(D2367,HWI!$F$5:$I$5,0))</f>
        <v>2.5248447204968945</v>
      </c>
      <c r="J2367" s="277">
        <f t="shared" si="72"/>
        <v>11513847.593291925</v>
      </c>
      <c r="L2367" s="277">
        <f t="shared" si="73"/>
        <v>53.966944426022614</v>
      </c>
    </row>
    <row r="2368" spans="1:12" x14ac:dyDescent="0.25">
      <c r="A2368" s="274" t="s">
        <v>606</v>
      </c>
      <c r="B2368" s="274" t="s">
        <v>588</v>
      </c>
      <c r="C2368" s="274" t="s">
        <v>604</v>
      </c>
      <c r="D2368" s="274" t="s">
        <v>590</v>
      </c>
      <c r="E2368" s="274">
        <v>2</v>
      </c>
      <c r="F2368" s="274">
        <v>1996</v>
      </c>
      <c r="G2368" s="277">
        <v>157072</v>
      </c>
      <c r="H2368" s="277">
        <v>2566351.34</v>
      </c>
      <c r="I2368" s="277">
        <f>INDEX(HWI!$F$6:$I$131,MATCH(F2368,HWI!$A$6:$A$131,0),MATCH(D2368,HWI!$F$5:$I$5,0))</f>
        <v>2.4673748103186646</v>
      </c>
      <c r="J2368" s="277">
        <f t="shared" si="72"/>
        <v>6332150.6507435506</v>
      </c>
      <c r="L2368" s="277">
        <f t="shared" si="73"/>
        <v>40.313681946773137</v>
      </c>
    </row>
    <row r="2369" spans="1:12" x14ac:dyDescent="0.25">
      <c r="A2369" s="274" t="s">
        <v>606</v>
      </c>
      <c r="B2369" s="274" t="s">
        <v>588</v>
      </c>
      <c r="C2369" s="274" t="s">
        <v>604</v>
      </c>
      <c r="D2369" s="274" t="s">
        <v>590</v>
      </c>
      <c r="E2369" s="274">
        <v>2</v>
      </c>
      <c r="F2369" s="274">
        <v>1997</v>
      </c>
      <c r="G2369" s="277">
        <v>158370</v>
      </c>
      <c r="H2369" s="277">
        <v>2935798.92</v>
      </c>
      <c r="I2369" s="277">
        <f>INDEX(HWI!$F$6:$I$131,MATCH(F2369,HWI!$A$6:$A$131,0),MATCH(D2369,HWI!$F$5:$I$5,0))</f>
        <v>2.4124629080118694</v>
      </c>
      <c r="J2369" s="277">
        <f t="shared" si="72"/>
        <v>7082505.9998813048</v>
      </c>
      <c r="L2369" s="277">
        <f t="shared" si="73"/>
        <v>44.721260338961322</v>
      </c>
    </row>
    <row r="2370" spans="1:12" x14ac:dyDescent="0.25">
      <c r="A2370" s="274" t="s">
        <v>606</v>
      </c>
      <c r="B2370" s="274" t="s">
        <v>588</v>
      </c>
      <c r="C2370" s="274" t="s">
        <v>604</v>
      </c>
      <c r="D2370" s="274" t="s">
        <v>590</v>
      </c>
      <c r="E2370" s="274">
        <v>2</v>
      </c>
      <c r="F2370" s="274">
        <v>1998</v>
      </c>
      <c r="G2370" s="277">
        <v>149941</v>
      </c>
      <c r="H2370" s="277">
        <v>2536260.0700000003</v>
      </c>
      <c r="I2370" s="277">
        <f>INDEX(HWI!$F$6:$I$131,MATCH(F2370,HWI!$A$6:$A$131,0),MATCH(D2370,HWI!$F$5:$I$5,0))</f>
        <v>2.3650909090909091</v>
      </c>
      <c r="J2370" s="277">
        <f t="shared" ref="J2370:J2433" si="74">I2370*H2370</f>
        <v>5998485.6346472735</v>
      </c>
      <c r="L2370" s="277">
        <f t="shared" ref="L2370:L2433" si="75">J2370/G2370</f>
        <v>40.005639782629657</v>
      </c>
    </row>
    <row r="2371" spans="1:12" x14ac:dyDescent="0.25">
      <c r="A2371" s="274" t="s">
        <v>606</v>
      </c>
      <c r="B2371" s="274" t="s">
        <v>588</v>
      </c>
      <c r="C2371" s="274" t="s">
        <v>604</v>
      </c>
      <c r="D2371" s="274" t="s">
        <v>590</v>
      </c>
      <c r="E2371" s="274">
        <v>2</v>
      </c>
      <c r="F2371" s="274">
        <v>1999</v>
      </c>
      <c r="G2371" s="277">
        <v>153338</v>
      </c>
      <c r="H2371" s="277">
        <v>2516296.0099999998</v>
      </c>
      <c r="I2371" s="277">
        <f>INDEX(HWI!$F$6:$I$131,MATCH(F2371,HWI!$A$6:$A$131,0),MATCH(D2371,HWI!$F$5:$I$5,0))</f>
        <v>2.3195435092724681</v>
      </c>
      <c r="J2371" s="277">
        <f t="shared" si="74"/>
        <v>5836658.0774037093</v>
      </c>
      <c r="L2371" s="277">
        <f t="shared" si="75"/>
        <v>38.064002904718393</v>
      </c>
    </row>
    <row r="2372" spans="1:12" x14ac:dyDescent="0.25">
      <c r="A2372" s="274" t="s">
        <v>606</v>
      </c>
      <c r="B2372" s="274" t="s">
        <v>588</v>
      </c>
      <c r="C2372" s="274" t="s">
        <v>604</v>
      </c>
      <c r="D2372" s="274" t="s">
        <v>590</v>
      </c>
      <c r="E2372" s="274">
        <v>2</v>
      </c>
      <c r="F2372" s="274">
        <v>2000</v>
      </c>
      <c r="G2372" s="277">
        <v>131560</v>
      </c>
      <c r="H2372" s="277">
        <v>2472183.98</v>
      </c>
      <c r="I2372" s="277">
        <f>INDEX(HWI!$F$6:$I$131,MATCH(F2372,HWI!$A$6:$A$131,0),MATCH(D2372,HWI!$F$5:$I$5,0))</f>
        <v>2.2709497206703912</v>
      </c>
      <c r="J2372" s="277">
        <f t="shared" si="74"/>
        <v>5614205.5188268162</v>
      </c>
      <c r="L2372" s="277">
        <f t="shared" si="75"/>
        <v>42.674107014493892</v>
      </c>
    </row>
    <row r="2373" spans="1:12" x14ac:dyDescent="0.25">
      <c r="A2373" s="274" t="s">
        <v>606</v>
      </c>
      <c r="B2373" s="274" t="s">
        <v>588</v>
      </c>
      <c r="C2373" s="274" t="s">
        <v>604</v>
      </c>
      <c r="D2373" s="274" t="s">
        <v>590</v>
      </c>
      <c r="E2373" s="274">
        <v>2</v>
      </c>
      <c r="F2373" s="274">
        <v>2001</v>
      </c>
      <c r="G2373" s="277">
        <v>132774</v>
      </c>
      <c r="H2373" s="277">
        <v>3710189.21</v>
      </c>
      <c r="I2373" s="277">
        <f>INDEX(HWI!$F$6:$I$131,MATCH(F2373,HWI!$A$6:$A$131,0),MATCH(D2373,HWI!$F$5:$I$5,0))</f>
        <v>2.2167689161554192</v>
      </c>
      <c r="J2373" s="277">
        <f t="shared" si="74"/>
        <v>8224632.113783231</v>
      </c>
      <c r="L2373" s="277">
        <f t="shared" si="75"/>
        <v>61.944598443846168</v>
      </c>
    </row>
    <row r="2374" spans="1:12" x14ac:dyDescent="0.25">
      <c r="A2374" s="274" t="s">
        <v>606</v>
      </c>
      <c r="B2374" s="274" t="s">
        <v>588</v>
      </c>
      <c r="C2374" s="274" t="s">
        <v>604</v>
      </c>
      <c r="D2374" s="274" t="s">
        <v>590</v>
      </c>
      <c r="E2374" s="274">
        <v>2</v>
      </c>
      <c r="F2374" s="274">
        <v>2002</v>
      </c>
      <c r="G2374" s="277">
        <v>172971</v>
      </c>
      <c r="H2374" s="277">
        <v>3976777.8</v>
      </c>
      <c r="I2374" s="277">
        <f>INDEX(HWI!$F$6:$I$131,MATCH(F2374,HWI!$A$6:$A$131,0),MATCH(D2374,HWI!$F$5:$I$5,0))</f>
        <v>2.1723446893787575</v>
      </c>
      <c r="J2374" s="277">
        <f t="shared" si="74"/>
        <v>8638932.1346693374</v>
      </c>
      <c r="L2374" s="277">
        <f t="shared" si="75"/>
        <v>49.944396081824912</v>
      </c>
    </row>
    <row r="2375" spans="1:12" x14ac:dyDescent="0.25">
      <c r="A2375" s="274" t="s">
        <v>606</v>
      </c>
      <c r="B2375" s="274" t="s">
        <v>588</v>
      </c>
      <c r="C2375" s="274" t="s">
        <v>604</v>
      </c>
      <c r="D2375" s="274" t="s">
        <v>590</v>
      </c>
      <c r="E2375" s="274">
        <v>2</v>
      </c>
      <c r="F2375" s="274">
        <v>2003</v>
      </c>
      <c r="G2375" s="277">
        <v>143618</v>
      </c>
      <c r="H2375" s="277">
        <v>3929098.35</v>
      </c>
      <c r="I2375" s="277">
        <f>INDEX(HWI!$F$6:$I$131,MATCH(F2375,HWI!$A$6:$A$131,0),MATCH(D2375,HWI!$F$5:$I$5,0))</f>
        <v>2.1352593565331581</v>
      </c>
      <c r="J2375" s="277">
        <f t="shared" si="74"/>
        <v>8389644.0145764928</v>
      </c>
      <c r="L2375" s="277">
        <f t="shared" si="75"/>
        <v>58.416382449111481</v>
      </c>
    </row>
    <row r="2376" spans="1:12" x14ac:dyDescent="0.25">
      <c r="A2376" s="274" t="s">
        <v>606</v>
      </c>
      <c r="B2376" s="274" t="s">
        <v>588</v>
      </c>
      <c r="C2376" s="274" t="s">
        <v>604</v>
      </c>
      <c r="D2376" s="274" t="s">
        <v>590</v>
      </c>
      <c r="E2376" s="274">
        <v>2</v>
      </c>
      <c r="F2376" s="274">
        <v>2004</v>
      </c>
      <c r="G2376" s="277">
        <v>140550</v>
      </c>
      <c r="H2376" s="277">
        <v>4101972.45</v>
      </c>
      <c r="I2376" s="277">
        <f>INDEX(HWI!$F$6:$I$131,MATCH(F2376,HWI!$A$6:$A$131,0),MATCH(D2376,HWI!$F$5:$I$5,0))</f>
        <v>2.0478589420654911</v>
      </c>
      <c r="J2376" s="277">
        <f t="shared" si="74"/>
        <v>8400260.9618387911</v>
      </c>
      <c r="L2376" s="277">
        <f t="shared" si="75"/>
        <v>59.767064829874002</v>
      </c>
    </row>
    <row r="2377" spans="1:12" x14ac:dyDescent="0.25">
      <c r="A2377" s="274" t="s">
        <v>606</v>
      </c>
      <c r="B2377" s="274" t="s">
        <v>588</v>
      </c>
      <c r="C2377" s="274" t="s">
        <v>604</v>
      </c>
      <c r="D2377" s="274" t="s">
        <v>590</v>
      </c>
      <c r="E2377" s="274">
        <v>2</v>
      </c>
      <c r="F2377" s="274">
        <v>2005</v>
      </c>
      <c r="G2377" s="277">
        <v>127701</v>
      </c>
      <c r="H2377" s="277">
        <v>3858486.1</v>
      </c>
      <c r="I2377" s="277">
        <f>INDEX(HWI!$F$6:$I$131,MATCH(F2377,HWI!$A$6:$A$131,0),MATCH(D2377,HWI!$F$5:$I$5,0))</f>
        <v>1.9288256227758007</v>
      </c>
      <c r="J2377" s="277">
        <f t="shared" si="74"/>
        <v>7442346.8548042709</v>
      </c>
      <c r="L2377" s="277">
        <f t="shared" si="75"/>
        <v>58.27947200730042</v>
      </c>
    </row>
    <row r="2378" spans="1:12" x14ac:dyDescent="0.25">
      <c r="A2378" s="274" t="s">
        <v>606</v>
      </c>
      <c r="B2378" s="274" t="s">
        <v>588</v>
      </c>
      <c r="C2378" s="274" t="s">
        <v>604</v>
      </c>
      <c r="D2378" s="274" t="s">
        <v>590</v>
      </c>
      <c r="E2378" s="274">
        <v>2</v>
      </c>
      <c r="F2378" s="274">
        <v>2006</v>
      </c>
      <c r="G2378" s="277">
        <v>160625</v>
      </c>
      <c r="H2378" s="277">
        <v>4736570.6500000004</v>
      </c>
      <c r="I2378" s="277">
        <f>INDEX(HWI!$F$6:$I$131,MATCH(F2378,HWI!$A$6:$A$131,0),MATCH(D2378,HWI!$F$5:$I$5,0))</f>
        <v>1.8341793570219966</v>
      </c>
      <c r="J2378" s="277">
        <f t="shared" si="74"/>
        <v>8687720.1093062609</v>
      </c>
      <c r="L2378" s="277">
        <f t="shared" si="75"/>
        <v>54.08697344315182</v>
      </c>
    </row>
    <row r="2379" spans="1:12" x14ac:dyDescent="0.25">
      <c r="A2379" s="274" t="s">
        <v>606</v>
      </c>
      <c r="B2379" s="274" t="s">
        <v>588</v>
      </c>
      <c r="C2379" s="274" t="s">
        <v>604</v>
      </c>
      <c r="D2379" s="274" t="s">
        <v>590</v>
      </c>
      <c r="E2379" s="274">
        <v>2</v>
      </c>
      <c r="F2379" s="274">
        <v>2007</v>
      </c>
      <c r="G2379" s="277">
        <v>119461</v>
      </c>
      <c r="H2379" s="277">
        <v>4649440.3</v>
      </c>
      <c r="I2379" s="277">
        <f>INDEX(HWI!$F$6:$I$131,MATCH(F2379,HWI!$A$6:$A$131,0),MATCH(D2379,HWI!$F$5:$I$5,0))</f>
        <v>1.7398645022217842</v>
      </c>
      <c r="J2379" s="277">
        <f t="shared" si="74"/>
        <v>8089396.1331694033</v>
      </c>
      <c r="L2379" s="277">
        <f t="shared" si="75"/>
        <v>67.715791205241899</v>
      </c>
    </row>
    <row r="2380" spans="1:12" x14ac:dyDescent="0.25">
      <c r="A2380" s="274" t="s">
        <v>606</v>
      </c>
      <c r="B2380" s="274" t="s">
        <v>588</v>
      </c>
      <c r="C2380" s="274" t="s">
        <v>604</v>
      </c>
      <c r="D2380" s="274" t="s">
        <v>590</v>
      </c>
      <c r="E2380" s="274">
        <v>2</v>
      </c>
      <c r="F2380" s="274">
        <v>2008</v>
      </c>
      <c r="G2380" s="277">
        <v>95089</v>
      </c>
      <c r="H2380" s="277">
        <v>3217372.07</v>
      </c>
      <c r="I2380" s="277">
        <f>INDEX(HWI!$F$6:$I$131,MATCH(F2380,HWI!$A$6:$A$131,0),MATCH(D2380,HWI!$F$5:$I$5,0))</f>
        <v>1.65412004069176</v>
      </c>
      <c r="J2380" s="277">
        <f t="shared" si="74"/>
        <v>5321919.6193489321</v>
      </c>
      <c r="L2380" s="277">
        <f t="shared" si="75"/>
        <v>55.967773552660475</v>
      </c>
    </row>
    <row r="2381" spans="1:12" x14ac:dyDescent="0.25">
      <c r="A2381" s="274" t="s">
        <v>606</v>
      </c>
      <c r="B2381" s="274" t="s">
        <v>588</v>
      </c>
      <c r="C2381" s="274" t="s">
        <v>604</v>
      </c>
      <c r="D2381" s="274" t="s">
        <v>590</v>
      </c>
      <c r="E2381" s="274">
        <v>2</v>
      </c>
      <c r="F2381" s="274">
        <v>2009</v>
      </c>
      <c r="G2381" s="277">
        <v>48548</v>
      </c>
      <c r="H2381" s="277">
        <v>2687879.34</v>
      </c>
      <c r="I2381" s="277">
        <f>INDEX(HWI!$F$6:$I$131,MATCH(F2381,HWI!$A$6:$A$131,0),MATCH(D2381,HWI!$F$5:$I$5,0))</f>
        <v>1.587890625</v>
      </c>
      <c r="J2381" s="277">
        <f t="shared" si="74"/>
        <v>4268058.4051171876</v>
      </c>
      <c r="L2381" s="277">
        <f t="shared" si="75"/>
        <v>87.91419636477687</v>
      </c>
    </row>
    <row r="2382" spans="1:12" x14ac:dyDescent="0.25">
      <c r="A2382" s="274" t="s">
        <v>606</v>
      </c>
      <c r="B2382" s="274" t="s">
        <v>588</v>
      </c>
      <c r="C2382" s="274" t="s">
        <v>604</v>
      </c>
      <c r="D2382" s="274" t="s">
        <v>590</v>
      </c>
      <c r="E2382" s="274">
        <v>2</v>
      </c>
      <c r="F2382" s="274">
        <v>2010</v>
      </c>
      <c r="G2382" s="277">
        <v>65067</v>
      </c>
      <c r="H2382" s="277">
        <v>3813849.75</v>
      </c>
      <c r="I2382" s="277">
        <f>INDEX(HWI!$F$6:$I$131,MATCH(F2382,HWI!$A$6:$A$131,0),MATCH(D2382,HWI!$F$5:$I$5,0))</f>
        <v>1.6106983655274889</v>
      </c>
      <c r="J2382" s="277">
        <f t="shared" si="74"/>
        <v>6142961.5586924218</v>
      </c>
      <c r="L2382" s="277">
        <f t="shared" si="75"/>
        <v>94.409786200261607</v>
      </c>
    </row>
    <row r="2383" spans="1:12" x14ac:dyDescent="0.25">
      <c r="A2383" s="274" t="s">
        <v>606</v>
      </c>
      <c r="B2383" s="274" t="s">
        <v>588</v>
      </c>
      <c r="C2383" s="274" t="s">
        <v>604</v>
      </c>
      <c r="D2383" s="274" t="s">
        <v>590</v>
      </c>
      <c r="E2383" s="274">
        <v>2</v>
      </c>
      <c r="F2383" s="274">
        <v>2011</v>
      </c>
      <c r="G2383" s="277">
        <v>23676</v>
      </c>
      <c r="H2383" s="277">
        <v>1659544.9</v>
      </c>
      <c r="I2383" s="277">
        <f>INDEX(HWI!$F$6:$I$131,MATCH(F2383,HWI!$A$6:$A$131,0),MATCH(D2383,HWI!$F$5:$I$5,0))</f>
        <v>1.5582175371346429</v>
      </c>
      <c r="J2383" s="277">
        <f t="shared" si="74"/>
        <v>2585931.9668423571</v>
      </c>
      <c r="L2383" s="277">
        <f t="shared" si="75"/>
        <v>109.22165766355621</v>
      </c>
    </row>
    <row r="2384" spans="1:12" x14ac:dyDescent="0.25">
      <c r="A2384" s="274" t="s">
        <v>606</v>
      </c>
      <c r="B2384" s="274" t="s">
        <v>588</v>
      </c>
      <c r="C2384" s="274" t="s">
        <v>604</v>
      </c>
      <c r="D2384" s="274" t="s">
        <v>590</v>
      </c>
      <c r="E2384" s="274">
        <v>2</v>
      </c>
      <c r="F2384" s="274">
        <v>2012</v>
      </c>
      <c r="G2384" s="277">
        <v>42219</v>
      </c>
      <c r="H2384" s="277">
        <v>3299627.13</v>
      </c>
      <c r="I2384" s="277">
        <f>INDEX(HWI!$F$6:$I$131,MATCH(F2384,HWI!$A$6:$A$131,0),MATCH(D2384,HWI!$F$5:$I$5,0))</f>
        <v>1.5027726432532347</v>
      </c>
      <c r="J2384" s="277">
        <f t="shared" si="74"/>
        <v>4958589.3839001842</v>
      </c>
      <c r="L2384" s="277">
        <f t="shared" si="75"/>
        <v>117.44923811317615</v>
      </c>
    </row>
    <row r="2385" spans="1:12" x14ac:dyDescent="0.25">
      <c r="A2385" s="274" t="s">
        <v>606</v>
      </c>
      <c r="B2385" s="274" t="s">
        <v>588</v>
      </c>
      <c r="C2385" s="274" t="s">
        <v>604</v>
      </c>
      <c r="D2385" s="274" t="s">
        <v>590</v>
      </c>
      <c r="E2385" s="274">
        <v>2</v>
      </c>
      <c r="F2385" s="274">
        <v>2013</v>
      </c>
      <c r="G2385" s="277">
        <v>26565</v>
      </c>
      <c r="H2385" s="277">
        <v>3198509.78</v>
      </c>
      <c r="I2385" s="277">
        <f>INDEX(HWI!$F$6:$I$131,MATCH(F2385,HWI!$A$6:$A$131,0),MATCH(D2385,HWI!$F$5:$I$5,0))</f>
        <v>1.4931129476584022</v>
      </c>
      <c r="J2385" s="277">
        <f t="shared" si="74"/>
        <v>4775736.3657300267</v>
      </c>
      <c r="L2385" s="277">
        <f t="shared" si="75"/>
        <v>179.77550783851032</v>
      </c>
    </row>
    <row r="2386" spans="1:12" x14ac:dyDescent="0.25">
      <c r="A2386" s="274" t="s">
        <v>606</v>
      </c>
      <c r="B2386" s="274" t="s">
        <v>588</v>
      </c>
      <c r="C2386" s="274" t="s">
        <v>604</v>
      </c>
      <c r="D2386" s="274" t="s">
        <v>590</v>
      </c>
      <c r="E2386" s="274">
        <v>2</v>
      </c>
      <c r="F2386" s="274">
        <v>2014</v>
      </c>
      <c r="G2386" s="277">
        <v>33829</v>
      </c>
      <c r="H2386" s="277">
        <v>2663776.54</v>
      </c>
      <c r="I2386" s="277">
        <f>INDEX(HWI!$F$6:$I$131,MATCH(F2386,HWI!$A$6:$A$131,0),MATCH(D2386,HWI!$F$5:$I$5,0))</f>
        <v>1.4768392370572208</v>
      </c>
      <c r="J2386" s="277">
        <f t="shared" si="74"/>
        <v>3933969.7130245231</v>
      </c>
      <c r="L2386" s="277">
        <f t="shared" si="75"/>
        <v>116.28986115535555</v>
      </c>
    </row>
    <row r="2387" spans="1:12" x14ac:dyDescent="0.25">
      <c r="A2387" s="274" t="s">
        <v>606</v>
      </c>
      <c r="B2387" s="274" t="s">
        <v>588</v>
      </c>
      <c r="C2387" s="274" t="s">
        <v>604</v>
      </c>
      <c r="D2387" s="274" t="s">
        <v>590</v>
      </c>
      <c r="E2387" s="274">
        <v>2</v>
      </c>
      <c r="F2387" s="274">
        <v>2015</v>
      </c>
      <c r="G2387" s="277">
        <v>27985</v>
      </c>
      <c r="H2387" s="277">
        <v>1441521.73</v>
      </c>
      <c r="I2387" s="277">
        <f>INDEX(HWI!$F$6:$I$131,MATCH(F2387,HWI!$A$6:$A$131,0),MATCH(D2387,HWI!$F$5:$I$5,0))</f>
        <v>1.4550335570469799</v>
      </c>
      <c r="J2387" s="277">
        <f t="shared" si="74"/>
        <v>2097462.490362416</v>
      </c>
      <c r="L2387" s="277">
        <f t="shared" si="75"/>
        <v>74.949526187686828</v>
      </c>
    </row>
    <row r="2388" spans="1:12" x14ac:dyDescent="0.25">
      <c r="A2388" s="274" t="s">
        <v>606</v>
      </c>
      <c r="B2388" s="274" t="s">
        <v>588</v>
      </c>
      <c r="C2388" s="274" t="s">
        <v>604</v>
      </c>
      <c r="D2388" s="274" t="s">
        <v>590</v>
      </c>
      <c r="E2388" s="274">
        <v>2</v>
      </c>
      <c r="F2388" s="274">
        <v>2016</v>
      </c>
      <c r="G2388" s="277">
        <v>52635</v>
      </c>
      <c r="H2388" s="277">
        <v>3072441.56</v>
      </c>
      <c r="I2388" s="277">
        <f>INDEX(HWI!$F$6:$I$131,MATCH(F2388,HWI!$A$6:$A$131,0),MATCH(D2388,HWI!$F$5:$I$5,0))</f>
        <v>1.4351279788172993</v>
      </c>
      <c r="J2388" s="277">
        <f t="shared" si="74"/>
        <v>4409346.8460370703</v>
      </c>
      <c r="L2388" s="277">
        <f t="shared" si="75"/>
        <v>83.772144885286792</v>
      </c>
    </row>
    <row r="2389" spans="1:12" x14ac:dyDescent="0.25">
      <c r="A2389" s="274" t="s">
        <v>606</v>
      </c>
      <c r="B2389" s="274" t="s">
        <v>588</v>
      </c>
      <c r="C2389" s="274" t="s">
        <v>604</v>
      </c>
      <c r="D2389" s="274" t="s">
        <v>590</v>
      </c>
      <c r="E2389" s="274">
        <v>2</v>
      </c>
      <c r="F2389" s="274">
        <v>2017</v>
      </c>
      <c r="G2389" s="277">
        <v>53797.64</v>
      </c>
      <c r="H2389" s="277">
        <v>1902594.1099999999</v>
      </c>
      <c r="I2389" s="277">
        <f>INDEX(HWI!$F$6:$I$131,MATCH(F2389,HWI!$A$6:$A$131,0),MATCH(D2389,HWI!$F$5:$I$5,0))</f>
        <v>1.4145280556763811</v>
      </c>
      <c r="J2389" s="277">
        <f t="shared" si="74"/>
        <v>2691272.7471596347</v>
      </c>
      <c r="L2389" s="277">
        <f t="shared" si="75"/>
        <v>50.025851452956573</v>
      </c>
    </row>
    <row r="2390" spans="1:12" x14ac:dyDescent="0.25">
      <c r="A2390" s="274" t="s">
        <v>606</v>
      </c>
      <c r="B2390" s="274" t="s">
        <v>588</v>
      </c>
      <c r="C2390" s="274" t="s">
        <v>604</v>
      </c>
      <c r="D2390" s="274" t="s">
        <v>590</v>
      </c>
      <c r="E2390" s="274">
        <v>2</v>
      </c>
      <c r="F2390" s="274">
        <v>2018</v>
      </c>
      <c r="G2390" s="277">
        <v>65694</v>
      </c>
      <c r="H2390" s="277">
        <v>2728423.02</v>
      </c>
      <c r="I2390" s="277">
        <f>INDEX(HWI!$F$6:$I$131,MATCH(F2390,HWI!$A$6:$A$131,0),MATCH(D2390,HWI!$F$5:$I$5,0))</f>
        <v>1.3921232876712328</v>
      </c>
      <c r="J2390" s="277">
        <f t="shared" si="74"/>
        <v>3798301.2247602739</v>
      </c>
      <c r="L2390" s="277">
        <f t="shared" si="75"/>
        <v>57.81808422017648</v>
      </c>
    </row>
    <row r="2391" spans="1:12" x14ac:dyDescent="0.25">
      <c r="A2391" s="274" t="s">
        <v>606</v>
      </c>
      <c r="B2391" s="274" t="s">
        <v>588</v>
      </c>
      <c r="C2391" s="274" t="s">
        <v>604</v>
      </c>
      <c r="D2391" s="274" t="s">
        <v>590</v>
      </c>
      <c r="E2391" s="274">
        <v>2</v>
      </c>
      <c r="F2391" s="274">
        <v>2019</v>
      </c>
      <c r="G2391" s="277">
        <v>64685.8</v>
      </c>
      <c r="H2391" s="277">
        <v>1877701.56</v>
      </c>
      <c r="I2391" s="277">
        <f>INDEX(HWI!$F$6:$I$131,MATCH(F2391,HWI!$A$6:$A$131,0),MATCH(D2391,HWI!$F$5:$I$5,0))</f>
        <v>1.3488179178763999</v>
      </c>
      <c r="J2391" s="277">
        <f t="shared" si="74"/>
        <v>2532677.5085524679</v>
      </c>
      <c r="L2391" s="277">
        <f t="shared" si="75"/>
        <v>39.153531510044985</v>
      </c>
    </row>
    <row r="2392" spans="1:12" x14ac:dyDescent="0.25">
      <c r="A2392" s="274" t="s">
        <v>606</v>
      </c>
      <c r="B2392" s="274" t="s">
        <v>588</v>
      </c>
      <c r="C2392" s="274" t="s">
        <v>604</v>
      </c>
      <c r="D2392" s="274" t="s">
        <v>590</v>
      </c>
      <c r="E2392" s="274">
        <v>2</v>
      </c>
      <c r="F2392" s="274">
        <v>2020</v>
      </c>
      <c r="G2392" s="277">
        <v>71166.600000000006</v>
      </c>
      <c r="H2392" s="277">
        <v>1973804.01</v>
      </c>
      <c r="I2392" s="277">
        <f>INDEX(HWI!$F$6:$I$131,MATCH(F2392,HWI!$A$6:$A$131,0),MATCH(D2392,HWI!$F$5:$I$5,0))</f>
        <v>1.3102336825141014</v>
      </c>
      <c r="J2392" s="277">
        <f t="shared" si="74"/>
        <v>2586144.4965834003</v>
      </c>
      <c r="L2392" s="277">
        <f t="shared" si="75"/>
        <v>36.33930097241403</v>
      </c>
    </row>
    <row r="2393" spans="1:12" x14ac:dyDescent="0.25">
      <c r="A2393" s="274" t="s">
        <v>606</v>
      </c>
      <c r="B2393" s="274" t="s">
        <v>588</v>
      </c>
      <c r="C2393" s="274" t="s">
        <v>604</v>
      </c>
      <c r="D2393" s="274" t="s">
        <v>590</v>
      </c>
      <c r="E2393" s="274">
        <v>2</v>
      </c>
      <c r="F2393" s="274">
        <v>2021</v>
      </c>
      <c r="G2393" s="277">
        <v>93980</v>
      </c>
      <c r="H2393" s="277">
        <v>7450209.8999999985</v>
      </c>
      <c r="I2393" s="277">
        <f>INDEX(HWI!$F$6:$I$131,MATCH(F2393,HWI!$A$6:$A$131,0),MATCH(D2393,HWI!$F$5:$I$5,0))</f>
        <v>1.2445464982778416</v>
      </c>
      <c r="J2393" s="277">
        <f t="shared" si="74"/>
        <v>9272132.6424799059</v>
      </c>
      <c r="L2393" s="277">
        <f t="shared" si="75"/>
        <v>98.660700600977933</v>
      </c>
    </row>
    <row r="2394" spans="1:12" x14ac:dyDescent="0.25">
      <c r="A2394" s="274" t="s">
        <v>606</v>
      </c>
      <c r="B2394" s="274" t="s">
        <v>588</v>
      </c>
      <c r="C2394" s="274" t="s">
        <v>604</v>
      </c>
      <c r="D2394" s="274" t="s">
        <v>590</v>
      </c>
      <c r="E2394" s="274">
        <v>2</v>
      </c>
      <c r="F2394" s="274">
        <v>2022</v>
      </c>
      <c r="G2394" s="277">
        <v>114953</v>
      </c>
      <c r="H2394" s="277">
        <v>15141319.330000006</v>
      </c>
      <c r="I2394" s="277">
        <f>INDEX(HWI!$F$6:$I$131,MATCH(F2394,HWI!$A$6:$A$131,0),MATCH(D2394,HWI!$F$5:$I$5,0))</f>
        <v>1.1434599156118144</v>
      </c>
      <c r="J2394" s="277">
        <f t="shared" si="74"/>
        <v>17313491.72333334</v>
      </c>
      <c r="L2394" s="277">
        <f t="shared" si="75"/>
        <v>150.61365708883926</v>
      </c>
    </row>
    <row r="2395" spans="1:12" x14ac:dyDescent="0.25">
      <c r="A2395" s="274" t="s">
        <v>606</v>
      </c>
      <c r="B2395" s="274" t="s">
        <v>588</v>
      </c>
      <c r="C2395" s="274" t="s">
        <v>604</v>
      </c>
      <c r="D2395" s="274" t="s">
        <v>590</v>
      </c>
      <c r="E2395" s="274">
        <v>2</v>
      </c>
      <c r="F2395" s="274">
        <v>2023</v>
      </c>
      <c r="G2395" s="277">
        <v>167639</v>
      </c>
      <c r="H2395" s="277">
        <v>19317346.219999995</v>
      </c>
      <c r="I2395" s="277">
        <f>INDEX(HWI!$F$6:$I$131,MATCH(F2395,HWI!$A$6:$A$131,0),MATCH(D2395,HWI!$F$5:$I$5,0))</f>
        <v>1.069033530571992</v>
      </c>
      <c r="J2395" s="277">
        <f t="shared" si="74"/>
        <v>20650890.83084812</v>
      </c>
      <c r="L2395" s="277">
        <f t="shared" si="75"/>
        <v>123.1866739293847</v>
      </c>
    </row>
    <row r="2396" spans="1:12" x14ac:dyDescent="0.25">
      <c r="A2396" s="274" t="s">
        <v>606</v>
      </c>
      <c r="B2396" s="274" t="s">
        <v>588</v>
      </c>
      <c r="C2396" s="274" t="s">
        <v>604</v>
      </c>
      <c r="D2396" s="274" t="s">
        <v>590</v>
      </c>
      <c r="E2396" s="274">
        <v>2</v>
      </c>
      <c r="F2396" s="274">
        <v>2024</v>
      </c>
      <c r="G2396" s="277">
        <v>249945</v>
      </c>
      <c r="H2396" s="277">
        <v>21204883.320000011</v>
      </c>
      <c r="I2396" s="277">
        <f>INDEX(HWI!$F$6:$I$131,MATCH(F2396,HWI!$A$6:$A$131,0),MATCH(D2396,HWI!$F$5:$I$5,0))</f>
        <v>1.0330368487928843</v>
      </c>
      <c r="J2396" s="277">
        <f t="shared" si="74"/>
        <v>21905425.843913607</v>
      </c>
      <c r="L2396" s="277">
        <f t="shared" si="75"/>
        <v>87.640984392220716</v>
      </c>
    </row>
    <row r="2397" spans="1:12" x14ac:dyDescent="0.25">
      <c r="A2397" s="274" t="s">
        <v>606</v>
      </c>
      <c r="B2397" s="274" t="s">
        <v>588</v>
      </c>
      <c r="C2397" s="274" t="s">
        <v>604</v>
      </c>
      <c r="D2397" s="274" t="s">
        <v>590</v>
      </c>
      <c r="E2397" s="274">
        <v>2</v>
      </c>
      <c r="F2397" s="274">
        <v>2025</v>
      </c>
      <c r="G2397" s="277">
        <v>18195</v>
      </c>
      <c r="H2397" s="277">
        <v>2115635.2600000002</v>
      </c>
      <c r="I2397" s="277">
        <f>INDEX(HWI!$F$6:$I$131,MATCH(F2397,HWI!$A$6:$A$131,0),MATCH(D2397,HWI!$F$5:$I$5,0))</f>
        <v>1</v>
      </c>
      <c r="J2397" s="277">
        <f t="shared" si="74"/>
        <v>2115635.2600000002</v>
      </c>
      <c r="L2397" s="277">
        <f t="shared" si="75"/>
        <v>116.27563946139051</v>
      </c>
    </row>
    <row r="2398" spans="1:12" x14ac:dyDescent="0.25">
      <c r="A2398" s="274" t="s">
        <v>606</v>
      </c>
      <c r="B2398" s="274" t="s">
        <v>588</v>
      </c>
      <c r="C2398" s="274" t="s">
        <v>604</v>
      </c>
      <c r="D2398" s="274" t="s">
        <v>590</v>
      </c>
      <c r="E2398" s="274">
        <v>3</v>
      </c>
      <c r="F2398" s="274">
        <v>1939</v>
      </c>
      <c r="G2398" s="277">
        <v>4148.01</v>
      </c>
      <c r="H2398" s="277">
        <v>1934.54</v>
      </c>
      <c r="I2398" s="277">
        <f>INDEX(HWI!$F$6:$I$131,MATCH(F2398,HWI!$A$6:$A$131,0),MATCH(D2398,HWI!$F$5:$I$5,0))</f>
        <v>0</v>
      </c>
      <c r="J2398" s="277">
        <f t="shared" si="74"/>
        <v>0</v>
      </c>
      <c r="L2398" s="277">
        <f t="shared" si="75"/>
        <v>0</v>
      </c>
    </row>
    <row r="2399" spans="1:12" x14ac:dyDescent="0.25">
      <c r="A2399" s="274" t="s">
        <v>606</v>
      </c>
      <c r="B2399" s="274" t="s">
        <v>588</v>
      </c>
      <c r="C2399" s="274" t="s">
        <v>604</v>
      </c>
      <c r="D2399" s="274" t="s">
        <v>590</v>
      </c>
      <c r="E2399" s="274">
        <v>3</v>
      </c>
      <c r="F2399" s="274">
        <v>1942</v>
      </c>
      <c r="G2399" s="277">
        <v>70</v>
      </c>
      <c r="H2399" s="277">
        <v>30.47</v>
      </c>
      <c r="I2399" s="277">
        <f>INDEX(HWI!$F$6:$I$131,MATCH(F2399,HWI!$A$6:$A$131,0),MATCH(D2399,HWI!$F$5:$I$5,0))</f>
        <v>0</v>
      </c>
      <c r="J2399" s="277">
        <f t="shared" si="74"/>
        <v>0</v>
      </c>
      <c r="L2399" s="277">
        <f t="shared" si="75"/>
        <v>0</v>
      </c>
    </row>
    <row r="2400" spans="1:12" x14ac:dyDescent="0.25">
      <c r="A2400" s="274" t="s">
        <v>606</v>
      </c>
      <c r="B2400" s="274" t="s">
        <v>588</v>
      </c>
      <c r="C2400" s="274" t="s">
        <v>604</v>
      </c>
      <c r="D2400" s="274" t="s">
        <v>590</v>
      </c>
      <c r="E2400" s="274">
        <v>3</v>
      </c>
      <c r="F2400" s="274">
        <v>1950</v>
      </c>
      <c r="G2400" s="277">
        <v>111</v>
      </c>
      <c r="H2400" s="277">
        <v>93.9</v>
      </c>
      <c r="I2400" s="277">
        <f>INDEX(HWI!$F$6:$I$131,MATCH(F2400,HWI!$A$6:$A$131,0),MATCH(D2400,HWI!$F$5:$I$5,0))</f>
        <v>0</v>
      </c>
      <c r="J2400" s="277">
        <f t="shared" si="74"/>
        <v>0</v>
      </c>
      <c r="L2400" s="277">
        <f t="shared" si="75"/>
        <v>0</v>
      </c>
    </row>
    <row r="2401" spans="1:12" x14ac:dyDescent="0.25">
      <c r="A2401" s="274" t="s">
        <v>606</v>
      </c>
      <c r="B2401" s="274" t="s">
        <v>588</v>
      </c>
      <c r="C2401" s="274" t="s">
        <v>604</v>
      </c>
      <c r="D2401" s="274" t="s">
        <v>590</v>
      </c>
      <c r="E2401" s="274">
        <v>3</v>
      </c>
      <c r="F2401" s="274">
        <v>1960</v>
      </c>
      <c r="G2401" s="277">
        <v>2001</v>
      </c>
      <c r="H2401" s="277">
        <v>2903.89</v>
      </c>
      <c r="I2401" s="277">
        <f>INDEX(HWI!$F$6:$I$131,MATCH(F2401,HWI!$A$6:$A$131,0),MATCH(D2401,HWI!$F$5:$I$5,0))</f>
        <v>0</v>
      </c>
      <c r="J2401" s="277">
        <f t="shared" si="74"/>
        <v>0</v>
      </c>
      <c r="L2401" s="277">
        <f t="shared" si="75"/>
        <v>0</v>
      </c>
    </row>
    <row r="2402" spans="1:12" x14ac:dyDescent="0.25">
      <c r="A2402" s="274" t="s">
        <v>606</v>
      </c>
      <c r="B2402" s="274" t="s">
        <v>588</v>
      </c>
      <c r="C2402" s="274" t="s">
        <v>604</v>
      </c>
      <c r="D2402" s="274" t="s">
        <v>590</v>
      </c>
      <c r="E2402" s="274">
        <v>3</v>
      </c>
      <c r="F2402" s="274">
        <v>1961</v>
      </c>
      <c r="G2402" s="277">
        <v>1</v>
      </c>
      <c r="H2402" s="277">
        <v>1.35</v>
      </c>
      <c r="I2402" s="277">
        <f>INDEX(HWI!$F$6:$I$131,MATCH(F2402,HWI!$A$6:$A$131,0),MATCH(D2402,HWI!$F$5:$I$5,0))</f>
        <v>0</v>
      </c>
      <c r="J2402" s="277">
        <f t="shared" si="74"/>
        <v>0</v>
      </c>
      <c r="L2402" s="277">
        <f t="shared" si="75"/>
        <v>0</v>
      </c>
    </row>
    <row r="2403" spans="1:12" x14ac:dyDescent="0.25">
      <c r="A2403" s="274" t="s">
        <v>606</v>
      </c>
      <c r="B2403" s="274" t="s">
        <v>588</v>
      </c>
      <c r="C2403" s="274" t="s">
        <v>604</v>
      </c>
      <c r="D2403" s="274" t="s">
        <v>590</v>
      </c>
      <c r="E2403" s="274">
        <v>3</v>
      </c>
      <c r="F2403" s="274">
        <v>1962</v>
      </c>
      <c r="G2403" s="277">
        <v>280</v>
      </c>
      <c r="H2403" s="277">
        <v>258.19</v>
      </c>
      <c r="I2403" s="277">
        <f>INDEX(HWI!$F$6:$I$131,MATCH(F2403,HWI!$A$6:$A$131,0),MATCH(D2403,HWI!$F$5:$I$5,0))</f>
        <v>11.955882352941176</v>
      </c>
      <c r="J2403" s="277">
        <f t="shared" si="74"/>
        <v>3086.8892647058819</v>
      </c>
      <c r="L2403" s="277">
        <f t="shared" si="75"/>
        <v>11.024604516806722</v>
      </c>
    </row>
    <row r="2404" spans="1:12" x14ac:dyDescent="0.25">
      <c r="A2404" s="274" t="s">
        <v>606</v>
      </c>
      <c r="B2404" s="274" t="s">
        <v>588</v>
      </c>
      <c r="C2404" s="274" t="s">
        <v>604</v>
      </c>
      <c r="D2404" s="274" t="s">
        <v>590</v>
      </c>
      <c r="E2404" s="274">
        <v>3</v>
      </c>
      <c r="F2404" s="274">
        <v>1967</v>
      </c>
      <c r="G2404" s="277">
        <v>1220</v>
      </c>
      <c r="H2404" s="277">
        <v>1122.6300000000001</v>
      </c>
      <c r="I2404" s="277">
        <f>INDEX(HWI!$F$6:$I$131,MATCH(F2404,HWI!$A$6:$A$131,0),MATCH(D2404,HWI!$F$5:$I$5,0))</f>
        <v>10.697368421052632</v>
      </c>
      <c r="J2404" s="277">
        <f t="shared" si="74"/>
        <v>12009.186710526317</v>
      </c>
      <c r="L2404" s="277">
        <f t="shared" si="75"/>
        <v>9.843595664365834</v>
      </c>
    </row>
    <row r="2405" spans="1:12" x14ac:dyDescent="0.25">
      <c r="A2405" s="274" t="s">
        <v>606</v>
      </c>
      <c r="B2405" s="274" t="s">
        <v>588</v>
      </c>
      <c r="C2405" s="274" t="s">
        <v>604</v>
      </c>
      <c r="D2405" s="274" t="s">
        <v>590</v>
      </c>
      <c r="E2405" s="274">
        <v>3</v>
      </c>
      <c r="F2405" s="274">
        <v>1969</v>
      </c>
      <c r="G2405" s="277">
        <v>1150</v>
      </c>
      <c r="H2405" s="277">
        <v>3296.4900000000002</v>
      </c>
      <c r="I2405" s="277">
        <f>INDEX(HWI!$F$6:$I$131,MATCH(F2405,HWI!$A$6:$A$131,0),MATCH(D2405,HWI!$F$5:$I$5,0))</f>
        <v>10.1625</v>
      </c>
      <c r="J2405" s="277">
        <f t="shared" si="74"/>
        <v>33500.579624999998</v>
      </c>
      <c r="L2405" s="277">
        <f t="shared" si="75"/>
        <v>29.130938804347824</v>
      </c>
    </row>
    <row r="2406" spans="1:12" x14ac:dyDescent="0.25">
      <c r="A2406" s="274" t="s">
        <v>606</v>
      </c>
      <c r="B2406" s="274" t="s">
        <v>588</v>
      </c>
      <c r="C2406" s="274" t="s">
        <v>604</v>
      </c>
      <c r="D2406" s="274" t="s">
        <v>590</v>
      </c>
      <c r="E2406" s="274">
        <v>3</v>
      </c>
      <c r="F2406" s="274">
        <v>1970</v>
      </c>
      <c r="G2406" s="277">
        <v>4708</v>
      </c>
      <c r="H2406" s="277">
        <v>19387.71</v>
      </c>
      <c r="I2406" s="277">
        <f>INDEX(HWI!$F$6:$I$131,MATCH(F2406,HWI!$A$6:$A$131,0),MATCH(D2406,HWI!$F$5:$I$5,0))</f>
        <v>9.6785714285714288</v>
      </c>
      <c r="J2406" s="277">
        <f t="shared" si="74"/>
        <v>187645.33607142858</v>
      </c>
      <c r="L2406" s="277">
        <f t="shared" si="75"/>
        <v>39.856698400898168</v>
      </c>
    </row>
    <row r="2407" spans="1:12" x14ac:dyDescent="0.25">
      <c r="A2407" s="274" t="s">
        <v>606</v>
      </c>
      <c r="B2407" s="274" t="s">
        <v>588</v>
      </c>
      <c r="C2407" s="274" t="s">
        <v>604</v>
      </c>
      <c r="D2407" s="274" t="s">
        <v>590</v>
      </c>
      <c r="E2407" s="274">
        <v>3</v>
      </c>
      <c r="F2407" s="274">
        <v>1971</v>
      </c>
      <c r="G2407" s="277">
        <v>33377</v>
      </c>
      <c r="H2407" s="277">
        <v>151974.94</v>
      </c>
      <c r="I2407" s="277">
        <f>INDEX(HWI!$F$6:$I$131,MATCH(F2407,HWI!$A$6:$A$131,0),MATCH(D2407,HWI!$F$5:$I$5,0))</f>
        <v>8.8369565217391308</v>
      </c>
      <c r="J2407" s="277">
        <f t="shared" si="74"/>
        <v>1342995.9371739132</v>
      </c>
      <c r="L2407" s="277">
        <f t="shared" si="75"/>
        <v>40.237167425889481</v>
      </c>
    </row>
    <row r="2408" spans="1:12" x14ac:dyDescent="0.25">
      <c r="A2408" s="274" t="s">
        <v>606</v>
      </c>
      <c r="B2408" s="274" t="s">
        <v>588</v>
      </c>
      <c r="C2408" s="274" t="s">
        <v>604</v>
      </c>
      <c r="D2408" s="274" t="s">
        <v>590</v>
      </c>
      <c r="E2408" s="274">
        <v>3</v>
      </c>
      <c r="F2408" s="274">
        <v>1972</v>
      </c>
      <c r="G2408" s="277">
        <v>73675</v>
      </c>
      <c r="H2408" s="277">
        <v>537595.94000000006</v>
      </c>
      <c r="I2408" s="277">
        <f>INDEX(HWI!$F$6:$I$131,MATCH(F2408,HWI!$A$6:$A$131,0),MATCH(D2408,HWI!$F$5:$I$5,0))</f>
        <v>8.3814432989690726</v>
      </c>
      <c r="J2408" s="277">
        <f t="shared" si="74"/>
        <v>4505829.8888659803</v>
      </c>
      <c r="L2408" s="277">
        <f t="shared" si="75"/>
        <v>61.158193265910832</v>
      </c>
    </row>
    <row r="2409" spans="1:12" x14ac:dyDescent="0.25">
      <c r="A2409" s="274" t="s">
        <v>606</v>
      </c>
      <c r="B2409" s="274" t="s">
        <v>588</v>
      </c>
      <c r="C2409" s="274" t="s">
        <v>604</v>
      </c>
      <c r="D2409" s="274" t="s">
        <v>590</v>
      </c>
      <c r="E2409" s="274">
        <v>3</v>
      </c>
      <c r="F2409" s="274">
        <v>1973</v>
      </c>
      <c r="G2409" s="277">
        <v>84813</v>
      </c>
      <c r="H2409" s="277">
        <v>1213550.83</v>
      </c>
      <c r="I2409" s="277">
        <f>INDEX(HWI!$F$6:$I$131,MATCH(F2409,HWI!$A$6:$A$131,0),MATCH(D2409,HWI!$F$5:$I$5,0))</f>
        <v>8.1300000000000008</v>
      </c>
      <c r="J2409" s="277">
        <f t="shared" si="74"/>
        <v>9866168.2479000017</v>
      </c>
      <c r="L2409" s="277">
        <f t="shared" si="75"/>
        <v>116.32849030101519</v>
      </c>
    </row>
    <row r="2410" spans="1:12" x14ac:dyDescent="0.25">
      <c r="A2410" s="274" t="s">
        <v>606</v>
      </c>
      <c r="B2410" s="274" t="s">
        <v>588</v>
      </c>
      <c r="C2410" s="274" t="s">
        <v>604</v>
      </c>
      <c r="D2410" s="274" t="s">
        <v>590</v>
      </c>
      <c r="E2410" s="274">
        <v>3</v>
      </c>
      <c r="F2410" s="274">
        <v>1974</v>
      </c>
      <c r="G2410" s="277">
        <v>99420</v>
      </c>
      <c r="H2410" s="277">
        <v>1225683.56</v>
      </c>
      <c r="I2410" s="277">
        <f>INDEX(HWI!$F$6:$I$131,MATCH(F2410,HWI!$A$6:$A$131,0),MATCH(D2410,HWI!$F$5:$I$5,0))</f>
        <v>7.2589285714285712</v>
      </c>
      <c r="J2410" s="277">
        <f t="shared" si="74"/>
        <v>8897149.4132142849</v>
      </c>
      <c r="L2410" s="277">
        <f t="shared" si="75"/>
        <v>89.490539259849982</v>
      </c>
    </row>
    <row r="2411" spans="1:12" x14ac:dyDescent="0.25">
      <c r="A2411" s="274" t="s">
        <v>606</v>
      </c>
      <c r="B2411" s="274" t="s">
        <v>588</v>
      </c>
      <c r="C2411" s="274" t="s">
        <v>604</v>
      </c>
      <c r="D2411" s="274" t="s">
        <v>590</v>
      </c>
      <c r="E2411" s="274">
        <v>3</v>
      </c>
      <c r="F2411" s="274">
        <v>1975</v>
      </c>
      <c r="G2411" s="277">
        <v>52944</v>
      </c>
      <c r="H2411" s="277">
        <v>750802.29</v>
      </c>
      <c r="I2411" s="277">
        <f>INDEX(HWI!$F$6:$I$131,MATCH(F2411,HWI!$A$6:$A$131,0),MATCH(D2411,HWI!$F$5:$I$5,0))</f>
        <v>6.4015748031496065</v>
      </c>
      <c r="J2411" s="277">
        <f t="shared" si="74"/>
        <v>4806317.0218110243</v>
      </c>
      <c r="L2411" s="277">
        <f t="shared" si="75"/>
        <v>90.781146528615594</v>
      </c>
    </row>
    <row r="2412" spans="1:12" x14ac:dyDescent="0.25">
      <c r="A2412" s="274" t="s">
        <v>606</v>
      </c>
      <c r="B2412" s="274" t="s">
        <v>588</v>
      </c>
      <c r="C2412" s="274" t="s">
        <v>604</v>
      </c>
      <c r="D2412" s="274" t="s">
        <v>590</v>
      </c>
      <c r="E2412" s="274">
        <v>3</v>
      </c>
      <c r="F2412" s="274">
        <v>1976</v>
      </c>
      <c r="G2412" s="277">
        <v>89759</v>
      </c>
      <c r="H2412" s="277">
        <v>675931.79</v>
      </c>
      <c r="I2412" s="277">
        <f>INDEX(HWI!$F$6:$I$131,MATCH(F2412,HWI!$A$6:$A$131,0),MATCH(D2412,HWI!$F$5:$I$5,0))</f>
        <v>6.0222222222222221</v>
      </c>
      <c r="J2412" s="277">
        <f t="shared" si="74"/>
        <v>4070611.4464444448</v>
      </c>
      <c r="L2412" s="277">
        <f t="shared" si="75"/>
        <v>45.350454510906367</v>
      </c>
    </row>
    <row r="2413" spans="1:12" x14ac:dyDescent="0.25">
      <c r="A2413" s="274" t="s">
        <v>606</v>
      </c>
      <c r="B2413" s="274" t="s">
        <v>588</v>
      </c>
      <c r="C2413" s="274" t="s">
        <v>604</v>
      </c>
      <c r="D2413" s="274" t="s">
        <v>590</v>
      </c>
      <c r="E2413" s="274">
        <v>3</v>
      </c>
      <c r="F2413" s="274">
        <v>1977</v>
      </c>
      <c r="G2413" s="277">
        <v>64718</v>
      </c>
      <c r="H2413" s="277">
        <v>1190395.48</v>
      </c>
      <c r="I2413" s="277">
        <f>INDEX(HWI!$F$6:$I$131,MATCH(F2413,HWI!$A$6:$A$131,0),MATCH(D2413,HWI!$F$5:$I$5,0))</f>
        <v>5.645833333333333</v>
      </c>
      <c r="J2413" s="277">
        <f t="shared" si="74"/>
        <v>6720774.480833333</v>
      </c>
      <c r="L2413" s="277">
        <f t="shared" si="75"/>
        <v>103.8470669803352</v>
      </c>
    </row>
    <row r="2414" spans="1:12" x14ac:dyDescent="0.25">
      <c r="A2414" s="274" t="s">
        <v>606</v>
      </c>
      <c r="B2414" s="274" t="s">
        <v>588</v>
      </c>
      <c r="C2414" s="274" t="s">
        <v>604</v>
      </c>
      <c r="D2414" s="274" t="s">
        <v>590</v>
      </c>
      <c r="E2414" s="274">
        <v>3</v>
      </c>
      <c r="F2414" s="274">
        <v>1978</v>
      </c>
      <c r="G2414" s="277">
        <v>132889</v>
      </c>
      <c r="H2414" s="277">
        <v>675868.08</v>
      </c>
      <c r="I2414" s="277">
        <f>INDEX(HWI!$F$6:$I$131,MATCH(F2414,HWI!$A$6:$A$131,0),MATCH(D2414,HWI!$F$5:$I$5,0))</f>
        <v>5.279220779220779</v>
      </c>
      <c r="J2414" s="277">
        <f t="shared" si="74"/>
        <v>3568056.8119480517</v>
      </c>
      <c r="L2414" s="277">
        <f t="shared" si="75"/>
        <v>26.849903392666448</v>
      </c>
    </row>
    <row r="2415" spans="1:12" x14ac:dyDescent="0.25">
      <c r="A2415" s="274" t="s">
        <v>606</v>
      </c>
      <c r="B2415" s="274" t="s">
        <v>588</v>
      </c>
      <c r="C2415" s="274" t="s">
        <v>604</v>
      </c>
      <c r="D2415" s="274" t="s">
        <v>590</v>
      </c>
      <c r="E2415" s="274">
        <v>3</v>
      </c>
      <c r="F2415" s="274">
        <v>1979</v>
      </c>
      <c r="G2415" s="277">
        <v>132528</v>
      </c>
      <c r="H2415" s="277">
        <v>1477154.65</v>
      </c>
      <c r="I2415" s="277">
        <f>INDEX(HWI!$F$6:$I$131,MATCH(F2415,HWI!$A$6:$A$131,0),MATCH(D2415,HWI!$F$5:$I$5,0))</f>
        <v>4.8392857142857144</v>
      </c>
      <c r="J2415" s="277">
        <f t="shared" si="74"/>
        <v>7148373.395535714</v>
      </c>
      <c r="L2415" s="277">
        <f t="shared" si="75"/>
        <v>53.938589547384055</v>
      </c>
    </row>
    <row r="2416" spans="1:12" x14ac:dyDescent="0.25">
      <c r="A2416" s="274" t="s">
        <v>606</v>
      </c>
      <c r="B2416" s="274" t="s">
        <v>588</v>
      </c>
      <c r="C2416" s="274" t="s">
        <v>604</v>
      </c>
      <c r="D2416" s="274" t="s">
        <v>590</v>
      </c>
      <c r="E2416" s="274">
        <v>3</v>
      </c>
      <c r="F2416" s="274">
        <v>1980</v>
      </c>
      <c r="G2416" s="277">
        <v>73997</v>
      </c>
      <c r="H2416" s="277">
        <v>2225087.37</v>
      </c>
      <c r="I2416" s="277">
        <f>INDEX(HWI!$F$6:$I$131,MATCH(F2416,HWI!$A$6:$A$131,0),MATCH(D2416,HWI!$F$5:$I$5,0))</f>
        <v>4.3475935828877006</v>
      </c>
      <c r="J2416" s="277">
        <f t="shared" si="74"/>
        <v>9673775.5711764712</v>
      </c>
      <c r="L2416" s="277">
        <f t="shared" si="75"/>
        <v>130.73199685360854</v>
      </c>
    </row>
    <row r="2417" spans="1:12" x14ac:dyDescent="0.25">
      <c r="A2417" s="274" t="s">
        <v>606</v>
      </c>
      <c r="B2417" s="274" t="s">
        <v>588</v>
      </c>
      <c r="C2417" s="274" t="s">
        <v>604</v>
      </c>
      <c r="D2417" s="274" t="s">
        <v>590</v>
      </c>
      <c r="E2417" s="274">
        <v>3</v>
      </c>
      <c r="F2417" s="274">
        <v>1981</v>
      </c>
      <c r="G2417" s="277">
        <v>89749</v>
      </c>
      <c r="H2417" s="277">
        <v>2882139.49</v>
      </c>
      <c r="I2417" s="277">
        <f>INDEX(HWI!$F$6:$I$131,MATCH(F2417,HWI!$A$6:$A$131,0),MATCH(D2417,HWI!$F$5:$I$5,0))</f>
        <v>4.0049261083743843</v>
      </c>
      <c r="J2417" s="277">
        <f t="shared" si="74"/>
        <v>11542755.691477833</v>
      </c>
      <c r="L2417" s="277">
        <f t="shared" si="75"/>
        <v>128.61152426743288</v>
      </c>
    </row>
    <row r="2418" spans="1:12" x14ac:dyDescent="0.25">
      <c r="A2418" s="274" t="s">
        <v>606</v>
      </c>
      <c r="B2418" s="274" t="s">
        <v>588</v>
      </c>
      <c r="C2418" s="274" t="s">
        <v>604</v>
      </c>
      <c r="D2418" s="274" t="s">
        <v>590</v>
      </c>
      <c r="E2418" s="274">
        <v>3</v>
      </c>
      <c r="F2418" s="274">
        <v>1982</v>
      </c>
      <c r="G2418" s="277">
        <v>39599</v>
      </c>
      <c r="H2418" s="277">
        <v>1026334.05</v>
      </c>
      <c r="I2418" s="277">
        <f>INDEX(HWI!$F$6:$I$131,MATCH(F2418,HWI!$A$6:$A$131,0),MATCH(D2418,HWI!$F$5:$I$5,0))</f>
        <v>3.7293577981651378</v>
      </c>
      <c r="J2418" s="277">
        <f t="shared" si="74"/>
        <v>3827566.8928899085</v>
      </c>
      <c r="L2418" s="277">
        <f t="shared" si="75"/>
        <v>96.658170481322969</v>
      </c>
    </row>
    <row r="2419" spans="1:12" x14ac:dyDescent="0.25">
      <c r="A2419" s="274" t="s">
        <v>606</v>
      </c>
      <c r="B2419" s="274" t="s">
        <v>588</v>
      </c>
      <c r="C2419" s="274" t="s">
        <v>604</v>
      </c>
      <c r="D2419" s="274" t="s">
        <v>590</v>
      </c>
      <c r="E2419" s="274">
        <v>3</v>
      </c>
      <c r="F2419" s="274">
        <v>1983</v>
      </c>
      <c r="G2419" s="277">
        <v>58193</v>
      </c>
      <c r="H2419" s="277">
        <v>1698761.8399999999</v>
      </c>
      <c r="I2419" s="277">
        <f>INDEX(HWI!$F$6:$I$131,MATCH(F2419,HWI!$A$6:$A$131,0),MATCH(D2419,HWI!$F$5:$I$5,0))</f>
        <v>3.5814977973568283</v>
      </c>
      <c r="J2419" s="277">
        <f t="shared" si="74"/>
        <v>6084111.7881938322</v>
      </c>
      <c r="L2419" s="277">
        <f t="shared" si="75"/>
        <v>104.55057804536339</v>
      </c>
    </row>
    <row r="2420" spans="1:12" x14ac:dyDescent="0.25">
      <c r="A2420" s="274" t="s">
        <v>606</v>
      </c>
      <c r="B2420" s="274" t="s">
        <v>588</v>
      </c>
      <c r="C2420" s="274" t="s">
        <v>604</v>
      </c>
      <c r="D2420" s="274" t="s">
        <v>590</v>
      </c>
      <c r="E2420" s="274">
        <v>3</v>
      </c>
      <c r="F2420" s="274">
        <v>1984</v>
      </c>
      <c r="G2420" s="277">
        <v>84249</v>
      </c>
      <c r="H2420" s="277">
        <v>1599612.98</v>
      </c>
      <c r="I2420" s="277">
        <f>INDEX(HWI!$F$6:$I$131,MATCH(F2420,HWI!$A$6:$A$131,0),MATCH(D2420,HWI!$F$5:$I$5,0))</f>
        <v>3.4892703862660945</v>
      </c>
      <c r="J2420" s="277">
        <f t="shared" si="74"/>
        <v>5581482.2006008588</v>
      </c>
      <c r="L2420" s="277">
        <f t="shared" si="75"/>
        <v>66.249833239573874</v>
      </c>
    </row>
    <row r="2421" spans="1:12" x14ac:dyDescent="0.25">
      <c r="A2421" s="274" t="s">
        <v>606</v>
      </c>
      <c r="B2421" s="274" t="s">
        <v>588</v>
      </c>
      <c r="C2421" s="274" t="s">
        <v>604</v>
      </c>
      <c r="D2421" s="274" t="s">
        <v>590</v>
      </c>
      <c r="E2421" s="274">
        <v>3</v>
      </c>
      <c r="F2421" s="274">
        <v>1985</v>
      </c>
      <c r="G2421" s="277">
        <v>83742</v>
      </c>
      <c r="H2421" s="277">
        <v>3615779.83</v>
      </c>
      <c r="I2421" s="277">
        <f>INDEX(HWI!$F$6:$I$131,MATCH(F2421,HWI!$A$6:$A$131,0),MATCH(D2421,HWI!$F$5:$I$5,0))</f>
        <v>3.4303797468354431</v>
      </c>
      <c r="J2421" s="277">
        <f t="shared" si="74"/>
        <v>12403497.897848101</v>
      </c>
      <c r="L2421" s="277">
        <f t="shared" si="75"/>
        <v>148.11561579432185</v>
      </c>
    </row>
    <row r="2422" spans="1:12" x14ac:dyDescent="0.25">
      <c r="A2422" s="274" t="s">
        <v>606</v>
      </c>
      <c r="B2422" s="274" t="s">
        <v>588</v>
      </c>
      <c r="C2422" s="274" t="s">
        <v>604</v>
      </c>
      <c r="D2422" s="274" t="s">
        <v>590</v>
      </c>
      <c r="E2422" s="274">
        <v>3</v>
      </c>
      <c r="F2422" s="274">
        <v>1986</v>
      </c>
      <c r="G2422" s="277">
        <v>114602</v>
      </c>
      <c r="H2422" s="277">
        <v>2510533.0300000003</v>
      </c>
      <c r="I2422" s="277">
        <f>INDEX(HWI!$F$6:$I$131,MATCH(F2422,HWI!$A$6:$A$131,0),MATCH(D2422,HWI!$F$5:$I$5,0))</f>
        <v>3.3734439834024896</v>
      </c>
      <c r="J2422" s="277">
        <f t="shared" si="74"/>
        <v>8469142.5451867227</v>
      </c>
      <c r="L2422" s="277">
        <f t="shared" si="75"/>
        <v>73.900477698353626</v>
      </c>
    </row>
    <row r="2423" spans="1:12" x14ac:dyDescent="0.25">
      <c r="A2423" s="274" t="s">
        <v>606</v>
      </c>
      <c r="B2423" s="274" t="s">
        <v>588</v>
      </c>
      <c r="C2423" s="274" t="s">
        <v>604</v>
      </c>
      <c r="D2423" s="274" t="s">
        <v>590</v>
      </c>
      <c r="E2423" s="274">
        <v>3</v>
      </c>
      <c r="F2423" s="274">
        <v>1987</v>
      </c>
      <c r="G2423" s="277">
        <v>111314</v>
      </c>
      <c r="H2423" s="277">
        <v>3316276.01</v>
      </c>
      <c r="I2423" s="277">
        <f>INDEX(HWI!$F$6:$I$131,MATCH(F2423,HWI!$A$6:$A$131,0),MATCH(D2423,HWI!$F$5:$I$5,0))</f>
        <v>3.2914979757085021</v>
      </c>
      <c r="J2423" s="277">
        <f t="shared" si="74"/>
        <v>10915515.773805667</v>
      </c>
      <c r="L2423" s="277">
        <f t="shared" si="75"/>
        <v>98.060583339073858</v>
      </c>
    </row>
    <row r="2424" spans="1:12" x14ac:dyDescent="0.25">
      <c r="A2424" s="274" t="s">
        <v>606</v>
      </c>
      <c r="B2424" s="274" t="s">
        <v>588</v>
      </c>
      <c r="C2424" s="274" t="s">
        <v>604</v>
      </c>
      <c r="D2424" s="274" t="s">
        <v>590</v>
      </c>
      <c r="E2424" s="274">
        <v>3</v>
      </c>
      <c r="F2424" s="274">
        <v>1988</v>
      </c>
      <c r="G2424" s="277">
        <v>120832</v>
      </c>
      <c r="H2424" s="277">
        <v>2221026.7000000002</v>
      </c>
      <c r="I2424" s="277">
        <f>INDEX(HWI!$F$6:$I$131,MATCH(F2424,HWI!$A$6:$A$131,0),MATCH(D2424,HWI!$F$5:$I$5,0))</f>
        <v>3.1119617224880383</v>
      </c>
      <c r="J2424" s="277">
        <f t="shared" si="74"/>
        <v>6911750.075023924</v>
      </c>
      <c r="L2424" s="277">
        <f t="shared" si="75"/>
        <v>57.201321463055514</v>
      </c>
    </row>
    <row r="2425" spans="1:12" x14ac:dyDescent="0.25">
      <c r="A2425" s="274" t="s">
        <v>606</v>
      </c>
      <c r="B2425" s="274" t="s">
        <v>588</v>
      </c>
      <c r="C2425" s="274" t="s">
        <v>604</v>
      </c>
      <c r="D2425" s="274" t="s">
        <v>590</v>
      </c>
      <c r="E2425" s="274">
        <v>3</v>
      </c>
      <c r="F2425" s="274">
        <v>1989</v>
      </c>
      <c r="G2425" s="277">
        <v>129762</v>
      </c>
      <c r="H2425" s="277">
        <v>2533624.98</v>
      </c>
      <c r="I2425" s="277">
        <f>INDEX(HWI!$F$6:$I$131,MATCH(F2425,HWI!$A$6:$A$131,0),MATCH(D2425,HWI!$F$5:$I$5,0))</f>
        <v>2.9035714285714285</v>
      </c>
      <c r="J2425" s="277">
        <f t="shared" si="74"/>
        <v>7356561.1026428565</v>
      </c>
      <c r="L2425" s="277">
        <f t="shared" si="75"/>
        <v>56.69272285139607</v>
      </c>
    </row>
    <row r="2426" spans="1:12" x14ac:dyDescent="0.25">
      <c r="A2426" s="274" t="s">
        <v>606</v>
      </c>
      <c r="B2426" s="274" t="s">
        <v>588</v>
      </c>
      <c r="C2426" s="274" t="s">
        <v>604</v>
      </c>
      <c r="D2426" s="274" t="s">
        <v>590</v>
      </c>
      <c r="E2426" s="274">
        <v>3</v>
      </c>
      <c r="F2426" s="274">
        <v>1990</v>
      </c>
      <c r="G2426" s="277">
        <v>104629</v>
      </c>
      <c r="H2426" s="277">
        <v>3242367.58</v>
      </c>
      <c r="I2426" s="277">
        <f>INDEX(HWI!$F$6:$I$131,MATCH(F2426,HWI!$A$6:$A$131,0),MATCH(D2426,HWI!$F$5:$I$5,0))</f>
        <v>2.8155844155844156</v>
      </c>
      <c r="J2426" s="277">
        <f t="shared" si="74"/>
        <v>9129159.6278441567</v>
      </c>
      <c r="L2426" s="277">
        <f t="shared" si="75"/>
        <v>87.252670175994766</v>
      </c>
    </row>
    <row r="2427" spans="1:12" x14ac:dyDescent="0.25">
      <c r="A2427" s="274" t="s">
        <v>606</v>
      </c>
      <c r="B2427" s="274" t="s">
        <v>588</v>
      </c>
      <c r="C2427" s="274" t="s">
        <v>604</v>
      </c>
      <c r="D2427" s="274" t="s">
        <v>590</v>
      </c>
      <c r="E2427" s="274">
        <v>3</v>
      </c>
      <c r="F2427" s="274">
        <v>1991</v>
      </c>
      <c r="G2427" s="277">
        <v>120093</v>
      </c>
      <c r="H2427" s="277">
        <v>2971277.59</v>
      </c>
      <c r="I2427" s="277">
        <f>INDEX(HWI!$F$6:$I$131,MATCH(F2427,HWI!$A$6:$A$131,0),MATCH(D2427,HWI!$F$5:$I$5,0))</f>
        <v>2.7373737373737375</v>
      </c>
      <c r="J2427" s="277">
        <f t="shared" si="74"/>
        <v>8133497.2413131315</v>
      </c>
      <c r="L2427" s="277">
        <f t="shared" si="75"/>
        <v>67.726655519581755</v>
      </c>
    </row>
    <row r="2428" spans="1:12" x14ac:dyDescent="0.25">
      <c r="A2428" s="274" t="s">
        <v>606</v>
      </c>
      <c r="B2428" s="274" t="s">
        <v>588</v>
      </c>
      <c r="C2428" s="274" t="s">
        <v>604</v>
      </c>
      <c r="D2428" s="274" t="s">
        <v>590</v>
      </c>
      <c r="E2428" s="274">
        <v>3</v>
      </c>
      <c r="F2428" s="274">
        <v>1992</v>
      </c>
      <c r="G2428" s="277">
        <v>108402</v>
      </c>
      <c r="H2428" s="277">
        <v>3189972.96</v>
      </c>
      <c r="I2428" s="277">
        <f>INDEX(HWI!$F$6:$I$131,MATCH(F2428,HWI!$A$6:$A$131,0),MATCH(D2428,HWI!$F$5:$I$5,0))</f>
        <v>2.6942833471416736</v>
      </c>
      <c r="J2428" s="277">
        <f t="shared" si="74"/>
        <v>8594691.0239602327</v>
      </c>
      <c r="L2428" s="277">
        <f t="shared" si="75"/>
        <v>79.285354734785642</v>
      </c>
    </row>
    <row r="2429" spans="1:12" x14ac:dyDescent="0.25">
      <c r="A2429" s="274" t="s">
        <v>606</v>
      </c>
      <c r="B2429" s="274" t="s">
        <v>588</v>
      </c>
      <c r="C2429" s="274" t="s">
        <v>604</v>
      </c>
      <c r="D2429" s="274" t="s">
        <v>590</v>
      </c>
      <c r="E2429" s="274">
        <v>3</v>
      </c>
      <c r="F2429" s="274">
        <v>1993</v>
      </c>
      <c r="G2429" s="277">
        <v>113809</v>
      </c>
      <c r="H2429" s="277">
        <v>2047176.55</v>
      </c>
      <c r="I2429" s="277">
        <f>INDEX(HWI!$F$6:$I$131,MATCH(F2429,HWI!$A$6:$A$131,0),MATCH(D2429,HWI!$F$5:$I$5,0))</f>
        <v>2.6225806451612903</v>
      </c>
      <c r="J2429" s="277">
        <f t="shared" si="74"/>
        <v>5368885.5972580649</v>
      </c>
      <c r="L2429" s="277">
        <f t="shared" si="75"/>
        <v>47.174525716402613</v>
      </c>
    </row>
    <row r="2430" spans="1:12" x14ac:dyDescent="0.25">
      <c r="A2430" s="274" t="s">
        <v>606</v>
      </c>
      <c r="B2430" s="274" t="s">
        <v>588</v>
      </c>
      <c r="C2430" s="274" t="s">
        <v>604</v>
      </c>
      <c r="D2430" s="274" t="s">
        <v>590</v>
      </c>
      <c r="E2430" s="274">
        <v>3</v>
      </c>
      <c r="F2430" s="274">
        <v>1994</v>
      </c>
      <c r="G2430" s="277">
        <v>122385</v>
      </c>
      <c r="H2430" s="277">
        <v>3166741.62</v>
      </c>
      <c r="I2430" s="277">
        <f>INDEX(HWI!$F$6:$I$131,MATCH(F2430,HWI!$A$6:$A$131,0),MATCH(D2430,HWI!$F$5:$I$5,0))</f>
        <v>2.5768621236133122</v>
      </c>
      <c r="J2430" s="277">
        <f t="shared" si="74"/>
        <v>8160256.5358478613</v>
      </c>
      <c r="L2430" s="277">
        <f t="shared" si="75"/>
        <v>66.676933740637011</v>
      </c>
    </row>
    <row r="2431" spans="1:12" x14ac:dyDescent="0.25">
      <c r="A2431" s="274" t="s">
        <v>606</v>
      </c>
      <c r="B2431" s="274" t="s">
        <v>588</v>
      </c>
      <c r="C2431" s="274" t="s">
        <v>604</v>
      </c>
      <c r="D2431" s="274" t="s">
        <v>590</v>
      </c>
      <c r="E2431" s="274">
        <v>3</v>
      </c>
      <c r="F2431" s="274">
        <v>1995</v>
      </c>
      <c r="G2431" s="277">
        <v>132956</v>
      </c>
      <c r="H2431" s="277">
        <v>3736989.6</v>
      </c>
      <c r="I2431" s="277">
        <f>INDEX(HWI!$F$6:$I$131,MATCH(F2431,HWI!$A$6:$A$131,0),MATCH(D2431,HWI!$F$5:$I$5,0))</f>
        <v>2.5248447204968945</v>
      </c>
      <c r="J2431" s="277">
        <f t="shared" si="74"/>
        <v>9435318.4621118009</v>
      </c>
      <c r="L2431" s="277">
        <f t="shared" si="75"/>
        <v>70.965721457563404</v>
      </c>
    </row>
    <row r="2432" spans="1:12" x14ac:dyDescent="0.25">
      <c r="A2432" s="274" t="s">
        <v>606</v>
      </c>
      <c r="B2432" s="274" t="s">
        <v>588</v>
      </c>
      <c r="C2432" s="274" t="s">
        <v>604</v>
      </c>
      <c r="D2432" s="274" t="s">
        <v>590</v>
      </c>
      <c r="E2432" s="274">
        <v>3</v>
      </c>
      <c r="F2432" s="274">
        <v>1996</v>
      </c>
      <c r="G2432" s="277">
        <v>104358</v>
      </c>
      <c r="H2432" s="277">
        <v>2208600.39</v>
      </c>
      <c r="I2432" s="277">
        <f>INDEX(HWI!$F$6:$I$131,MATCH(F2432,HWI!$A$6:$A$131,0),MATCH(D2432,HWI!$F$5:$I$5,0))</f>
        <v>2.4673748103186646</v>
      </c>
      <c r="J2432" s="277">
        <f t="shared" si="74"/>
        <v>5449444.9683459792</v>
      </c>
      <c r="L2432" s="277">
        <f t="shared" si="75"/>
        <v>52.218756284577886</v>
      </c>
    </row>
    <row r="2433" spans="1:12" x14ac:dyDescent="0.25">
      <c r="A2433" s="274" t="s">
        <v>606</v>
      </c>
      <c r="B2433" s="274" t="s">
        <v>588</v>
      </c>
      <c r="C2433" s="274" t="s">
        <v>604</v>
      </c>
      <c r="D2433" s="274" t="s">
        <v>590</v>
      </c>
      <c r="E2433" s="274">
        <v>3</v>
      </c>
      <c r="F2433" s="274">
        <v>1997</v>
      </c>
      <c r="G2433" s="277">
        <v>113161</v>
      </c>
      <c r="H2433" s="277">
        <v>2800984.15</v>
      </c>
      <c r="I2433" s="277">
        <f>INDEX(HWI!$F$6:$I$131,MATCH(F2433,HWI!$A$6:$A$131,0),MATCH(D2433,HWI!$F$5:$I$5,0))</f>
        <v>2.4124629080118694</v>
      </c>
      <c r="J2433" s="277">
        <f t="shared" si="74"/>
        <v>6757270.3678041538</v>
      </c>
      <c r="L2433" s="277">
        <f t="shared" si="75"/>
        <v>59.713773895636784</v>
      </c>
    </row>
    <row r="2434" spans="1:12" x14ac:dyDescent="0.25">
      <c r="A2434" s="274" t="s">
        <v>606</v>
      </c>
      <c r="B2434" s="274" t="s">
        <v>588</v>
      </c>
      <c r="C2434" s="274" t="s">
        <v>604</v>
      </c>
      <c r="D2434" s="274" t="s">
        <v>590</v>
      </c>
      <c r="E2434" s="274">
        <v>3</v>
      </c>
      <c r="F2434" s="274">
        <v>1998</v>
      </c>
      <c r="G2434" s="277">
        <v>113532</v>
      </c>
      <c r="H2434" s="277">
        <v>2622593.12</v>
      </c>
      <c r="I2434" s="277">
        <f>INDEX(HWI!$F$6:$I$131,MATCH(F2434,HWI!$A$6:$A$131,0),MATCH(D2434,HWI!$F$5:$I$5,0))</f>
        <v>2.3650909090909091</v>
      </c>
      <c r="J2434" s="277">
        <f t="shared" ref="J2434:J2497" si="76">I2434*H2434</f>
        <v>6202671.1463563638</v>
      </c>
      <c r="L2434" s="277">
        <f t="shared" ref="L2434:L2497" si="77">J2434/G2434</f>
        <v>54.633681661173625</v>
      </c>
    </row>
    <row r="2435" spans="1:12" x14ac:dyDescent="0.25">
      <c r="A2435" s="274" t="s">
        <v>606</v>
      </c>
      <c r="B2435" s="274" t="s">
        <v>588</v>
      </c>
      <c r="C2435" s="274" t="s">
        <v>604</v>
      </c>
      <c r="D2435" s="274" t="s">
        <v>590</v>
      </c>
      <c r="E2435" s="274">
        <v>3</v>
      </c>
      <c r="F2435" s="274">
        <v>1999</v>
      </c>
      <c r="G2435" s="277">
        <v>109315</v>
      </c>
      <c r="H2435" s="277">
        <v>2105556.36</v>
      </c>
      <c r="I2435" s="277">
        <f>INDEX(HWI!$F$6:$I$131,MATCH(F2435,HWI!$A$6:$A$131,0),MATCH(D2435,HWI!$F$5:$I$5,0))</f>
        <v>2.3195435092724681</v>
      </c>
      <c r="J2435" s="277">
        <f t="shared" si="76"/>
        <v>4883929.5882453639</v>
      </c>
      <c r="L2435" s="277">
        <f t="shared" si="77"/>
        <v>44.677579364637644</v>
      </c>
    </row>
    <row r="2436" spans="1:12" x14ac:dyDescent="0.25">
      <c r="A2436" s="274" t="s">
        <v>606</v>
      </c>
      <c r="B2436" s="274" t="s">
        <v>588</v>
      </c>
      <c r="C2436" s="274" t="s">
        <v>604</v>
      </c>
      <c r="D2436" s="274" t="s">
        <v>590</v>
      </c>
      <c r="E2436" s="274">
        <v>3</v>
      </c>
      <c r="F2436" s="274">
        <v>2000</v>
      </c>
      <c r="G2436" s="277">
        <v>77953</v>
      </c>
      <c r="H2436" s="277">
        <v>1953151.77</v>
      </c>
      <c r="I2436" s="277">
        <f>INDEX(HWI!$F$6:$I$131,MATCH(F2436,HWI!$A$6:$A$131,0),MATCH(D2436,HWI!$F$5:$I$5,0))</f>
        <v>2.2709497206703912</v>
      </c>
      <c r="J2436" s="277">
        <f t="shared" si="76"/>
        <v>4435509.4665083801</v>
      </c>
      <c r="L2436" s="277">
        <f t="shared" si="77"/>
        <v>56.899791752830296</v>
      </c>
    </row>
    <row r="2437" spans="1:12" x14ac:dyDescent="0.25">
      <c r="A2437" s="274" t="s">
        <v>606</v>
      </c>
      <c r="B2437" s="274" t="s">
        <v>588</v>
      </c>
      <c r="C2437" s="274" t="s">
        <v>604</v>
      </c>
      <c r="D2437" s="274" t="s">
        <v>590</v>
      </c>
      <c r="E2437" s="274">
        <v>3</v>
      </c>
      <c r="F2437" s="274">
        <v>2001</v>
      </c>
      <c r="G2437" s="277">
        <v>121849</v>
      </c>
      <c r="H2437" s="277">
        <v>4185815.19</v>
      </c>
      <c r="I2437" s="277">
        <f>INDEX(HWI!$F$6:$I$131,MATCH(F2437,HWI!$A$6:$A$131,0),MATCH(D2437,HWI!$F$5:$I$5,0))</f>
        <v>2.2167689161554192</v>
      </c>
      <c r="J2437" s="277">
        <f t="shared" si="76"/>
        <v>9278985.0019631889</v>
      </c>
      <c r="L2437" s="277">
        <f t="shared" si="77"/>
        <v>76.151507209441107</v>
      </c>
    </row>
    <row r="2438" spans="1:12" x14ac:dyDescent="0.25">
      <c r="A2438" s="274" t="s">
        <v>606</v>
      </c>
      <c r="B2438" s="274" t="s">
        <v>588</v>
      </c>
      <c r="C2438" s="274" t="s">
        <v>604</v>
      </c>
      <c r="D2438" s="274" t="s">
        <v>590</v>
      </c>
      <c r="E2438" s="274">
        <v>3</v>
      </c>
      <c r="F2438" s="274">
        <v>2002</v>
      </c>
      <c r="G2438" s="277">
        <v>181425</v>
      </c>
      <c r="H2438" s="277">
        <v>5079881.87</v>
      </c>
      <c r="I2438" s="277">
        <f>INDEX(HWI!$F$6:$I$131,MATCH(F2438,HWI!$A$6:$A$131,0),MATCH(D2438,HWI!$F$5:$I$5,0))</f>
        <v>2.1723446893787575</v>
      </c>
      <c r="J2438" s="277">
        <f t="shared" si="76"/>
        <v>11035254.402965931</v>
      </c>
      <c r="L2438" s="277">
        <f t="shared" si="77"/>
        <v>60.825434217808635</v>
      </c>
    </row>
    <row r="2439" spans="1:12" x14ac:dyDescent="0.25">
      <c r="A2439" s="274" t="s">
        <v>606</v>
      </c>
      <c r="B2439" s="274" t="s">
        <v>588</v>
      </c>
      <c r="C2439" s="274" t="s">
        <v>604</v>
      </c>
      <c r="D2439" s="274" t="s">
        <v>590</v>
      </c>
      <c r="E2439" s="274">
        <v>3</v>
      </c>
      <c r="F2439" s="274">
        <v>2003</v>
      </c>
      <c r="G2439" s="277">
        <v>127852</v>
      </c>
      <c r="H2439" s="277">
        <v>4187051.01</v>
      </c>
      <c r="I2439" s="277">
        <f>INDEX(HWI!$F$6:$I$131,MATCH(F2439,HWI!$A$6:$A$131,0),MATCH(D2439,HWI!$F$5:$I$5,0))</f>
        <v>2.1352593565331581</v>
      </c>
      <c r="J2439" s="277">
        <f t="shared" si="76"/>
        <v>8940439.8453841098</v>
      </c>
      <c r="L2439" s="277">
        <f t="shared" si="77"/>
        <v>69.928040588994378</v>
      </c>
    </row>
    <row r="2440" spans="1:12" x14ac:dyDescent="0.25">
      <c r="A2440" s="274" t="s">
        <v>606</v>
      </c>
      <c r="B2440" s="274" t="s">
        <v>588</v>
      </c>
      <c r="C2440" s="274" t="s">
        <v>604</v>
      </c>
      <c r="D2440" s="274" t="s">
        <v>590</v>
      </c>
      <c r="E2440" s="274">
        <v>3</v>
      </c>
      <c r="F2440" s="274">
        <v>2004</v>
      </c>
      <c r="G2440" s="277">
        <v>121928</v>
      </c>
      <c r="H2440" s="277">
        <v>4611331.7</v>
      </c>
      <c r="I2440" s="277">
        <f>INDEX(HWI!$F$6:$I$131,MATCH(F2440,HWI!$A$6:$A$131,0),MATCH(D2440,HWI!$F$5:$I$5,0))</f>
        <v>2.0478589420654911</v>
      </c>
      <c r="J2440" s="277">
        <f t="shared" si="76"/>
        <v>9443356.8566750623</v>
      </c>
      <c r="L2440" s="277">
        <f t="shared" si="77"/>
        <v>77.450272756668383</v>
      </c>
    </row>
    <row r="2441" spans="1:12" x14ac:dyDescent="0.25">
      <c r="A2441" s="274" t="s">
        <v>606</v>
      </c>
      <c r="B2441" s="274" t="s">
        <v>588</v>
      </c>
      <c r="C2441" s="274" t="s">
        <v>604</v>
      </c>
      <c r="D2441" s="274" t="s">
        <v>590</v>
      </c>
      <c r="E2441" s="274">
        <v>3</v>
      </c>
      <c r="F2441" s="274">
        <v>2005</v>
      </c>
      <c r="G2441" s="277">
        <v>98836</v>
      </c>
      <c r="H2441" s="277">
        <v>4001531.23</v>
      </c>
      <c r="I2441" s="277">
        <f>INDEX(HWI!$F$6:$I$131,MATCH(F2441,HWI!$A$6:$A$131,0),MATCH(D2441,HWI!$F$5:$I$5,0))</f>
        <v>1.9288256227758007</v>
      </c>
      <c r="J2441" s="277">
        <f t="shared" si="76"/>
        <v>7718255.9667615658</v>
      </c>
      <c r="L2441" s="277">
        <f t="shared" si="77"/>
        <v>78.091545254376598</v>
      </c>
    </row>
    <row r="2442" spans="1:12" x14ac:dyDescent="0.25">
      <c r="A2442" s="274" t="s">
        <v>606</v>
      </c>
      <c r="B2442" s="274" t="s">
        <v>588</v>
      </c>
      <c r="C2442" s="274" t="s">
        <v>604</v>
      </c>
      <c r="D2442" s="274" t="s">
        <v>590</v>
      </c>
      <c r="E2442" s="274">
        <v>3</v>
      </c>
      <c r="F2442" s="274">
        <v>2006</v>
      </c>
      <c r="G2442" s="277">
        <v>108100</v>
      </c>
      <c r="H2442" s="277">
        <v>4845136.01</v>
      </c>
      <c r="I2442" s="277">
        <f>INDEX(HWI!$F$6:$I$131,MATCH(F2442,HWI!$A$6:$A$131,0),MATCH(D2442,HWI!$F$5:$I$5,0))</f>
        <v>1.8341793570219966</v>
      </c>
      <c r="J2442" s="277">
        <f t="shared" si="76"/>
        <v>8886848.4515059218</v>
      </c>
      <c r="L2442" s="277">
        <f t="shared" si="77"/>
        <v>82.209513889971518</v>
      </c>
    </row>
    <row r="2443" spans="1:12" x14ac:dyDescent="0.25">
      <c r="A2443" s="274" t="s">
        <v>606</v>
      </c>
      <c r="B2443" s="274" t="s">
        <v>588</v>
      </c>
      <c r="C2443" s="274" t="s">
        <v>604</v>
      </c>
      <c r="D2443" s="274" t="s">
        <v>590</v>
      </c>
      <c r="E2443" s="274">
        <v>3</v>
      </c>
      <c r="F2443" s="274">
        <v>2007</v>
      </c>
      <c r="G2443" s="277">
        <v>89008</v>
      </c>
      <c r="H2443" s="277">
        <v>4141199.02</v>
      </c>
      <c r="I2443" s="277">
        <f>INDEX(HWI!$F$6:$I$131,MATCH(F2443,HWI!$A$6:$A$131,0),MATCH(D2443,HWI!$F$5:$I$5,0))</f>
        <v>1.7398645022217842</v>
      </c>
      <c r="J2443" s="277">
        <f t="shared" si="76"/>
        <v>7205125.1715336405</v>
      </c>
      <c r="L2443" s="277">
        <f t="shared" si="77"/>
        <v>80.949186270151458</v>
      </c>
    </row>
    <row r="2444" spans="1:12" x14ac:dyDescent="0.25">
      <c r="A2444" s="274" t="s">
        <v>606</v>
      </c>
      <c r="B2444" s="274" t="s">
        <v>588</v>
      </c>
      <c r="C2444" s="274" t="s">
        <v>604</v>
      </c>
      <c r="D2444" s="274" t="s">
        <v>590</v>
      </c>
      <c r="E2444" s="274">
        <v>3</v>
      </c>
      <c r="F2444" s="274">
        <v>2008</v>
      </c>
      <c r="G2444" s="277">
        <v>64702</v>
      </c>
      <c r="H2444" s="277">
        <v>2541845.73</v>
      </c>
      <c r="I2444" s="277">
        <f>INDEX(HWI!$F$6:$I$131,MATCH(F2444,HWI!$A$6:$A$131,0),MATCH(D2444,HWI!$F$5:$I$5,0))</f>
        <v>1.65412004069176</v>
      </c>
      <c r="J2444" s="277">
        <f t="shared" si="76"/>
        <v>4204517.9623397766</v>
      </c>
      <c r="L2444" s="277">
        <f t="shared" si="77"/>
        <v>64.982812932208844</v>
      </c>
    </row>
    <row r="2445" spans="1:12" x14ac:dyDescent="0.25">
      <c r="A2445" s="274" t="s">
        <v>606</v>
      </c>
      <c r="B2445" s="274" t="s">
        <v>588</v>
      </c>
      <c r="C2445" s="274" t="s">
        <v>604</v>
      </c>
      <c r="D2445" s="274" t="s">
        <v>590</v>
      </c>
      <c r="E2445" s="274">
        <v>3</v>
      </c>
      <c r="F2445" s="274">
        <v>2009</v>
      </c>
      <c r="G2445" s="277">
        <v>38801</v>
      </c>
      <c r="H2445" s="277">
        <v>2724353.3200000003</v>
      </c>
      <c r="I2445" s="277">
        <f>INDEX(HWI!$F$6:$I$131,MATCH(F2445,HWI!$A$6:$A$131,0),MATCH(D2445,HWI!$F$5:$I$5,0))</f>
        <v>1.587890625</v>
      </c>
      <c r="J2445" s="277">
        <f t="shared" si="76"/>
        <v>4325975.0960156256</v>
      </c>
      <c r="L2445" s="277">
        <f t="shared" si="77"/>
        <v>111.49133001767031</v>
      </c>
    </row>
    <row r="2446" spans="1:12" x14ac:dyDescent="0.25">
      <c r="A2446" s="274" t="s">
        <v>606</v>
      </c>
      <c r="B2446" s="274" t="s">
        <v>588</v>
      </c>
      <c r="C2446" s="274" t="s">
        <v>604</v>
      </c>
      <c r="D2446" s="274" t="s">
        <v>590</v>
      </c>
      <c r="E2446" s="274">
        <v>3</v>
      </c>
      <c r="F2446" s="274">
        <v>2010</v>
      </c>
      <c r="G2446" s="277">
        <v>38025</v>
      </c>
      <c r="H2446" s="277">
        <v>2528041.66</v>
      </c>
      <c r="I2446" s="277">
        <f>INDEX(HWI!$F$6:$I$131,MATCH(F2446,HWI!$A$6:$A$131,0),MATCH(D2446,HWI!$F$5:$I$5,0))</f>
        <v>1.6106983655274889</v>
      </c>
      <c r="J2446" s="277">
        <f t="shared" si="76"/>
        <v>4071912.5697474</v>
      </c>
      <c r="L2446" s="277">
        <f t="shared" si="77"/>
        <v>107.08514318862328</v>
      </c>
    </row>
    <row r="2447" spans="1:12" x14ac:dyDescent="0.25">
      <c r="A2447" s="274" t="s">
        <v>606</v>
      </c>
      <c r="B2447" s="274" t="s">
        <v>588</v>
      </c>
      <c r="C2447" s="274" t="s">
        <v>604</v>
      </c>
      <c r="D2447" s="274" t="s">
        <v>590</v>
      </c>
      <c r="E2447" s="274">
        <v>3</v>
      </c>
      <c r="F2447" s="274">
        <v>2011</v>
      </c>
      <c r="G2447" s="277">
        <v>31695</v>
      </c>
      <c r="H2447" s="277">
        <v>2798382.81</v>
      </c>
      <c r="I2447" s="277">
        <f>INDEX(HWI!$F$6:$I$131,MATCH(F2447,HWI!$A$6:$A$131,0),MATCH(D2447,HWI!$F$5:$I$5,0))</f>
        <v>1.5582175371346429</v>
      </c>
      <c r="J2447" s="277">
        <f t="shared" si="76"/>
        <v>4360489.1701581217</v>
      </c>
      <c r="L2447" s="277">
        <f t="shared" si="77"/>
        <v>137.57656318530121</v>
      </c>
    </row>
    <row r="2448" spans="1:12" x14ac:dyDescent="0.25">
      <c r="A2448" s="274" t="s">
        <v>606</v>
      </c>
      <c r="B2448" s="274" t="s">
        <v>588</v>
      </c>
      <c r="C2448" s="274" t="s">
        <v>604</v>
      </c>
      <c r="D2448" s="274" t="s">
        <v>590</v>
      </c>
      <c r="E2448" s="274">
        <v>3</v>
      </c>
      <c r="F2448" s="274">
        <v>2012</v>
      </c>
      <c r="G2448" s="277">
        <v>28184</v>
      </c>
      <c r="H2448" s="277">
        <v>2749450.39</v>
      </c>
      <c r="I2448" s="277">
        <f>INDEX(HWI!$F$6:$I$131,MATCH(F2448,HWI!$A$6:$A$131,0),MATCH(D2448,HWI!$F$5:$I$5,0))</f>
        <v>1.5027726432532347</v>
      </c>
      <c r="J2448" s="277">
        <f t="shared" si="76"/>
        <v>4131798.8300739373</v>
      </c>
      <c r="L2448" s="277">
        <f t="shared" si="77"/>
        <v>146.60086680648374</v>
      </c>
    </row>
    <row r="2449" spans="1:12" x14ac:dyDescent="0.25">
      <c r="A2449" s="274" t="s">
        <v>606</v>
      </c>
      <c r="B2449" s="274" t="s">
        <v>588</v>
      </c>
      <c r="C2449" s="274" t="s">
        <v>604</v>
      </c>
      <c r="D2449" s="274" t="s">
        <v>590</v>
      </c>
      <c r="E2449" s="274">
        <v>3</v>
      </c>
      <c r="F2449" s="274">
        <v>2013</v>
      </c>
      <c r="G2449" s="277">
        <v>13941</v>
      </c>
      <c r="H2449" s="277">
        <v>1565088.3</v>
      </c>
      <c r="I2449" s="277">
        <f>INDEX(HWI!$F$6:$I$131,MATCH(F2449,HWI!$A$6:$A$131,0),MATCH(D2449,HWI!$F$5:$I$5,0))</f>
        <v>1.4931129476584022</v>
      </c>
      <c r="J2449" s="277">
        <f t="shared" si="76"/>
        <v>2336853.6049586777</v>
      </c>
      <c r="L2449" s="277">
        <f t="shared" si="77"/>
        <v>167.62453231179094</v>
      </c>
    </row>
    <row r="2450" spans="1:12" x14ac:dyDescent="0.25">
      <c r="A2450" s="274" t="s">
        <v>606</v>
      </c>
      <c r="B2450" s="274" t="s">
        <v>588</v>
      </c>
      <c r="C2450" s="274" t="s">
        <v>604</v>
      </c>
      <c r="D2450" s="274" t="s">
        <v>590</v>
      </c>
      <c r="E2450" s="274">
        <v>3</v>
      </c>
      <c r="F2450" s="274">
        <v>2014</v>
      </c>
      <c r="G2450" s="277">
        <v>12852</v>
      </c>
      <c r="H2450" s="277">
        <v>1067704.17</v>
      </c>
      <c r="I2450" s="277">
        <f>INDEX(HWI!$F$6:$I$131,MATCH(F2450,HWI!$A$6:$A$131,0),MATCH(D2450,HWI!$F$5:$I$5,0))</f>
        <v>1.4768392370572208</v>
      </c>
      <c r="J2450" s="277">
        <f t="shared" si="76"/>
        <v>1576827.4118256131</v>
      </c>
      <c r="L2450" s="277">
        <f t="shared" si="77"/>
        <v>122.69120851428673</v>
      </c>
    </row>
    <row r="2451" spans="1:12" x14ac:dyDescent="0.25">
      <c r="A2451" s="274" t="s">
        <v>606</v>
      </c>
      <c r="B2451" s="274" t="s">
        <v>588</v>
      </c>
      <c r="C2451" s="274" t="s">
        <v>604</v>
      </c>
      <c r="D2451" s="274" t="s">
        <v>590</v>
      </c>
      <c r="E2451" s="274">
        <v>3</v>
      </c>
      <c r="F2451" s="274">
        <v>2015</v>
      </c>
      <c r="G2451" s="277">
        <v>26394</v>
      </c>
      <c r="H2451" s="277">
        <v>3005654.02</v>
      </c>
      <c r="I2451" s="277">
        <f>INDEX(HWI!$F$6:$I$131,MATCH(F2451,HWI!$A$6:$A$131,0),MATCH(D2451,HWI!$F$5:$I$5,0))</f>
        <v>1.4550335570469799</v>
      </c>
      <c r="J2451" s="277">
        <f t="shared" si="76"/>
        <v>4373327.4599731546</v>
      </c>
      <c r="L2451" s="277">
        <f t="shared" si="77"/>
        <v>165.69400090828046</v>
      </c>
    </row>
    <row r="2452" spans="1:12" x14ac:dyDescent="0.25">
      <c r="A2452" s="274" t="s">
        <v>606</v>
      </c>
      <c r="B2452" s="274" t="s">
        <v>588</v>
      </c>
      <c r="C2452" s="274" t="s">
        <v>604</v>
      </c>
      <c r="D2452" s="274" t="s">
        <v>590</v>
      </c>
      <c r="E2452" s="274">
        <v>3</v>
      </c>
      <c r="F2452" s="274">
        <v>2016</v>
      </c>
      <c r="G2452" s="277">
        <v>29441</v>
      </c>
      <c r="H2452" s="277">
        <v>2218233.92</v>
      </c>
      <c r="I2452" s="277">
        <f>INDEX(HWI!$F$6:$I$131,MATCH(F2452,HWI!$A$6:$A$131,0),MATCH(D2452,HWI!$F$5:$I$5,0))</f>
        <v>1.4351279788172993</v>
      </c>
      <c r="J2452" s="277">
        <f t="shared" si="76"/>
        <v>3183449.5621535745</v>
      </c>
      <c r="L2452" s="277">
        <f t="shared" si="77"/>
        <v>108.12980408795811</v>
      </c>
    </row>
    <row r="2453" spans="1:12" x14ac:dyDescent="0.25">
      <c r="A2453" s="274" t="s">
        <v>606</v>
      </c>
      <c r="B2453" s="274" t="s">
        <v>588</v>
      </c>
      <c r="C2453" s="274" t="s">
        <v>604</v>
      </c>
      <c r="D2453" s="274" t="s">
        <v>590</v>
      </c>
      <c r="E2453" s="274">
        <v>3</v>
      </c>
      <c r="F2453" s="274">
        <v>2017</v>
      </c>
      <c r="G2453" s="277">
        <v>39284</v>
      </c>
      <c r="H2453" s="277">
        <v>3398990.18</v>
      </c>
      <c r="I2453" s="277">
        <f>INDEX(HWI!$F$6:$I$131,MATCH(F2453,HWI!$A$6:$A$131,0),MATCH(D2453,HWI!$F$5:$I$5,0))</f>
        <v>1.4145280556763811</v>
      </c>
      <c r="J2453" s="277">
        <f t="shared" si="76"/>
        <v>4807966.9705785131</v>
      </c>
      <c r="L2453" s="277">
        <f t="shared" si="77"/>
        <v>122.38995444910175</v>
      </c>
    </row>
    <row r="2454" spans="1:12" x14ac:dyDescent="0.25">
      <c r="A2454" s="274" t="s">
        <v>606</v>
      </c>
      <c r="B2454" s="274" t="s">
        <v>588</v>
      </c>
      <c r="C2454" s="274" t="s">
        <v>604</v>
      </c>
      <c r="D2454" s="274" t="s">
        <v>590</v>
      </c>
      <c r="E2454" s="274">
        <v>3</v>
      </c>
      <c r="F2454" s="274">
        <v>2018</v>
      </c>
      <c r="G2454" s="277">
        <v>49189</v>
      </c>
      <c r="H2454" s="277">
        <v>3545139.43</v>
      </c>
      <c r="I2454" s="277">
        <f>INDEX(HWI!$F$6:$I$131,MATCH(F2454,HWI!$A$6:$A$131,0),MATCH(D2454,HWI!$F$5:$I$5,0))</f>
        <v>1.3921232876712328</v>
      </c>
      <c r="J2454" s="277">
        <f t="shared" si="76"/>
        <v>4935271.1585445208</v>
      </c>
      <c r="L2454" s="277">
        <f t="shared" si="77"/>
        <v>100.3328215362077</v>
      </c>
    </row>
    <row r="2455" spans="1:12" x14ac:dyDescent="0.25">
      <c r="A2455" s="274" t="s">
        <v>606</v>
      </c>
      <c r="B2455" s="274" t="s">
        <v>588</v>
      </c>
      <c r="C2455" s="274" t="s">
        <v>604</v>
      </c>
      <c r="D2455" s="274" t="s">
        <v>590</v>
      </c>
      <c r="E2455" s="274">
        <v>3</v>
      </c>
      <c r="F2455" s="274">
        <v>2019</v>
      </c>
      <c r="G2455" s="277">
        <v>61257.3</v>
      </c>
      <c r="H2455" s="277">
        <v>3930617.61</v>
      </c>
      <c r="I2455" s="277">
        <f>INDEX(HWI!$F$6:$I$131,MATCH(F2455,HWI!$A$6:$A$131,0),MATCH(D2455,HWI!$F$5:$I$5,0))</f>
        <v>1.3488179178763999</v>
      </c>
      <c r="J2455" s="277">
        <f t="shared" si="76"/>
        <v>5301687.4606885109</v>
      </c>
      <c r="L2455" s="277">
        <f t="shared" si="77"/>
        <v>86.547847533086028</v>
      </c>
    </row>
    <row r="2456" spans="1:12" x14ac:dyDescent="0.25">
      <c r="A2456" s="274" t="s">
        <v>606</v>
      </c>
      <c r="B2456" s="274" t="s">
        <v>588</v>
      </c>
      <c r="C2456" s="274" t="s">
        <v>604</v>
      </c>
      <c r="D2456" s="274" t="s">
        <v>590</v>
      </c>
      <c r="E2456" s="274">
        <v>3</v>
      </c>
      <c r="F2456" s="274">
        <v>2020</v>
      </c>
      <c r="G2456" s="277">
        <v>38554.04</v>
      </c>
      <c r="H2456" s="277">
        <v>1643376.3399999999</v>
      </c>
      <c r="I2456" s="277">
        <f>INDEX(HWI!$F$6:$I$131,MATCH(F2456,HWI!$A$6:$A$131,0),MATCH(D2456,HWI!$F$5:$I$5,0))</f>
        <v>1.3102336825141014</v>
      </c>
      <c r="J2456" s="277">
        <f t="shared" si="76"/>
        <v>2153207.0337147457</v>
      </c>
      <c r="L2456" s="277">
        <f t="shared" si="77"/>
        <v>55.849063644555685</v>
      </c>
    </row>
    <row r="2457" spans="1:12" x14ac:dyDescent="0.25">
      <c r="A2457" s="274" t="s">
        <v>606</v>
      </c>
      <c r="B2457" s="274" t="s">
        <v>588</v>
      </c>
      <c r="C2457" s="274" t="s">
        <v>604</v>
      </c>
      <c r="D2457" s="274" t="s">
        <v>590</v>
      </c>
      <c r="E2457" s="274">
        <v>3</v>
      </c>
      <c r="F2457" s="274">
        <v>2021</v>
      </c>
      <c r="G2457" s="277">
        <v>39487</v>
      </c>
      <c r="H2457" s="277">
        <v>3947547.5799999996</v>
      </c>
      <c r="I2457" s="277">
        <f>INDEX(HWI!$F$6:$I$131,MATCH(F2457,HWI!$A$6:$A$131,0),MATCH(D2457,HWI!$F$5:$I$5,0))</f>
        <v>1.2445464982778416</v>
      </c>
      <c r="J2457" s="277">
        <f t="shared" si="76"/>
        <v>4912906.517474167</v>
      </c>
      <c r="L2457" s="277">
        <f t="shared" si="77"/>
        <v>124.41832799336913</v>
      </c>
    </row>
    <row r="2458" spans="1:12" x14ac:dyDescent="0.25">
      <c r="A2458" s="274" t="s">
        <v>606</v>
      </c>
      <c r="B2458" s="274" t="s">
        <v>588</v>
      </c>
      <c r="C2458" s="274" t="s">
        <v>604</v>
      </c>
      <c r="D2458" s="274" t="s">
        <v>590</v>
      </c>
      <c r="E2458" s="274">
        <v>3</v>
      </c>
      <c r="F2458" s="274">
        <v>2022</v>
      </c>
      <c r="G2458" s="277">
        <v>54159</v>
      </c>
      <c r="H2458" s="277">
        <v>9044815.5199999977</v>
      </c>
      <c r="I2458" s="277">
        <f>INDEX(HWI!$F$6:$I$131,MATCH(F2458,HWI!$A$6:$A$131,0),MATCH(D2458,HWI!$F$5:$I$5,0))</f>
        <v>1.1434599156118144</v>
      </c>
      <c r="J2458" s="277">
        <f t="shared" si="76"/>
        <v>10342383.991223626</v>
      </c>
      <c r="L2458" s="277">
        <f t="shared" si="77"/>
        <v>190.96334849653107</v>
      </c>
    </row>
    <row r="2459" spans="1:12" x14ac:dyDescent="0.25">
      <c r="A2459" s="274" t="s">
        <v>606</v>
      </c>
      <c r="B2459" s="274" t="s">
        <v>588</v>
      </c>
      <c r="C2459" s="274" t="s">
        <v>604</v>
      </c>
      <c r="D2459" s="274" t="s">
        <v>590</v>
      </c>
      <c r="E2459" s="274">
        <v>3</v>
      </c>
      <c r="F2459" s="274">
        <v>2023</v>
      </c>
      <c r="G2459" s="277">
        <v>50415</v>
      </c>
      <c r="H2459" s="277">
        <v>10543791.590000005</v>
      </c>
      <c r="I2459" s="277">
        <f>INDEX(HWI!$F$6:$I$131,MATCH(F2459,HWI!$A$6:$A$131,0),MATCH(D2459,HWI!$F$5:$I$5,0))</f>
        <v>1.069033530571992</v>
      </c>
      <c r="J2459" s="277">
        <f t="shared" si="76"/>
        <v>11271666.749072984</v>
      </c>
      <c r="L2459" s="277">
        <f t="shared" si="77"/>
        <v>223.57764056477208</v>
      </c>
    </row>
    <row r="2460" spans="1:12" x14ac:dyDescent="0.25">
      <c r="A2460" s="274" t="s">
        <v>606</v>
      </c>
      <c r="B2460" s="274" t="s">
        <v>588</v>
      </c>
      <c r="C2460" s="274" t="s">
        <v>604</v>
      </c>
      <c r="D2460" s="274" t="s">
        <v>590</v>
      </c>
      <c r="E2460" s="274">
        <v>3</v>
      </c>
      <c r="F2460" s="274">
        <v>2024</v>
      </c>
      <c r="G2460" s="277">
        <v>91257</v>
      </c>
      <c r="H2460" s="277">
        <v>14224224.74</v>
      </c>
      <c r="I2460" s="277">
        <f>INDEX(HWI!$F$6:$I$131,MATCH(F2460,HWI!$A$6:$A$131,0),MATCH(D2460,HWI!$F$5:$I$5,0))</f>
        <v>1.0330368487928843</v>
      </c>
      <c r="J2460" s="277">
        <f t="shared" si="76"/>
        <v>14694148.301931383</v>
      </c>
      <c r="L2460" s="277">
        <f t="shared" si="77"/>
        <v>161.01941003902587</v>
      </c>
    </row>
    <row r="2461" spans="1:12" x14ac:dyDescent="0.25">
      <c r="A2461" s="274" t="s">
        <v>606</v>
      </c>
      <c r="B2461" s="274" t="s">
        <v>588</v>
      </c>
      <c r="C2461" s="274" t="s">
        <v>604</v>
      </c>
      <c r="D2461" s="274" t="s">
        <v>590</v>
      </c>
      <c r="E2461" s="274">
        <v>3</v>
      </c>
      <c r="F2461" s="274">
        <v>2025</v>
      </c>
      <c r="G2461" s="277">
        <v>19756</v>
      </c>
      <c r="H2461" s="277">
        <v>1896850.86</v>
      </c>
      <c r="I2461" s="277">
        <f>INDEX(HWI!$F$6:$I$131,MATCH(F2461,HWI!$A$6:$A$131,0),MATCH(D2461,HWI!$F$5:$I$5,0))</f>
        <v>1</v>
      </c>
      <c r="J2461" s="277">
        <f t="shared" si="76"/>
        <v>1896850.86</v>
      </c>
      <c r="L2461" s="277">
        <f t="shared" si="77"/>
        <v>96.013912735371534</v>
      </c>
    </row>
    <row r="2462" spans="1:12" x14ac:dyDescent="0.25">
      <c r="A2462" s="274" t="s">
        <v>606</v>
      </c>
      <c r="B2462" s="274" t="s">
        <v>588</v>
      </c>
      <c r="C2462" s="274" t="s">
        <v>604</v>
      </c>
      <c r="D2462" s="274" t="s">
        <v>590</v>
      </c>
      <c r="E2462" s="274">
        <v>4</v>
      </c>
      <c r="F2462" s="274">
        <v>1900</v>
      </c>
      <c r="G2462" s="277">
        <v>1026</v>
      </c>
      <c r="H2462" s="277">
        <v>277.28000000000003</v>
      </c>
      <c r="I2462" s="277">
        <f>INDEX(HWI!$F$6:$I$131,MATCH(F2462,HWI!$A$6:$A$131,0),MATCH(D2462,HWI!$F$5:$I$5,0))</f>
        <v>0</v>
      </c>
      <c r="J2462" s="277">
        <f t="shared" si="76"/>
        <v>0</v>
      </c>
      <c r="L2462" s="277">
        <f t="shared" si="77"/>
        <v>0</v>
      </c>
    </row>
    <row r="2463" spans="1:12" x14ac:dyDescent="0.25">
      <c r="A2463" s="274" t="s">
        <v>606</v>
      </c>
      <c r="B2463" s="274" t="s">
        <v>588</v>
      </c>
      <c r="C2463" s="274" t="s">
        <v>604</v>
      </c>
      <c r="D2463" s="274" t="s">
        <v>590</v>
      </c>
      <c r="E2463" s="274">
        <v>4</v>
      </c>
      <c r="F2463" s="274">
        <v>1938</v>
      </c>
      <c r="G2463" s="277">
        <v>272</v>
      </c>
      <c r="H2463" s="277">
        <v>851.99</v>
      </c>
      <c r="I2463" s="277">
        <f>INDEX(HWI!$F$6:$I$131,MATCH(F2463,HWI!$A$6:$A$131,0),MATCH(D2463,HWI!$F$5:$I$5,0))</f>
        <v>0</v>
      </c>
      <c r="J2463" s="277">
        <f t="shared" si="76"/>
        <v>0</v>
      </c>
      <c r="L2463" s="277">
        <f t="shared" si="77"/>
        <v>0</v>
      </c>
    </row>
    <row r="2464" spans="1:12" x14ac:dyDescent="0.25">
      <c r="A2464" s="274" t="s">
        <v>606</v>
      </c>
      <c r="B2464" s="274" t="s">
        <v>588</v>
      </c>
      <c r="C2464" s="274" t="s">
        <v>604</v>
      </c>
      <c r="D2464" s="274" t="s">
        <v>590</v>
      </c>
      <c r="E2464" s="274">
        <v>4</v>
      </c>
      <c r="F2464" s="274">
        <v>1960</v>
      </c>
      <c r="G2464" s="277">
        <v>1</v>
      </c>
      <c r="H2464" s="277">
        <v>2.14</v>
      </c>
      <c r="I2464" s="277">
        <f>INDEX(HWI!$F$6:$I$131,MATCH(F2464,HWI!$A$6:$A$131,0),MATCH(D2464,HWI!$F$5:$I$5,0))</f>
        <v>0</v>
      </c>
      <c r="J2464" s="277">
        <f t="shared" si="76"/>
        <v>0</v>
      </c>
      <c r="L2464" s="277">
        <f t="shared" si="77"/>
        <v>0</v>
      </c>
    </row>
    <row r="2465" spans="1:12" x14ac:dyDescent="0.25">
      <c r="A2465" s="274" t="s">
        <v>606</v>
      </c>
      <c r="B2465" s="274" t="s">
        <v>588</v>
      </c>
      <c r="C2465" s="274" t="s">
        <v>604</v>
      </c>
      <c r="D2465" s="274" t="s">
        <v>590</v>
      </c>
      <c r="E2465" s="274">
        <v>4</v>
      </c>
      <c r="F2465" s="274">
        <v>1970</v>
      </c>
      <c r="G2465" s="277">
        <v>1559</v>
      </c>
      <c r="H2465" s="277">
        <v>13252.800000000001</v>
      </c>
      <c r="I2465" s="277">
        <f>INDEX(HWI!$F$6:$I$131,MATCH(F2465,HWI!$A$6:$A$131,0),MATCH(D2465,HWI!$F$5:$I$5,0))</f>
        <v>9.6785714285714288</v>
      </c>
      <c r="J2465" s="277">
        <f t="shared" si="76"/>
        <v>128268.17142857144</v>
      </c>
      <c r="L2465" s="277">
        <f t="shared" si="77"/>
        <v>82.275927792541012</v>
      </c>
    </row>
    <row r="2466" spans="1:12" x14ac:dyDescent="0.25">
      <c r="A2466" s="274" t="s">
        <v>606</v>
      </c>
      <c r="B2466" s="274" t="s">
        <v>588</v>
      </c>
      <c r="C2466" s="274" t="s">
        <v>604</v>
      </c>
      <c r="D2466" s="274" t="s">
        <v>590</v>
      </c>
      <c r="E2466" s="274">
        <v>4</v>
      </c>
      <c r="F2466" s="274">
        <v>1971</v>
      </c>
      <c r="G2466" s="277">
        <v>8086</v>
      </c>
      <c r="H2466" s="277">
        <v>118814.5</v>
      </c>
      <c r="I2466" s="277">
        <f>INDEX(HWI!$F$6:$I$131,MATCH(F2466,HWI!$A$6:$A$131,0),MATCH(D2466,HWI!$F$5:$I$5,0))</f>
        <v>8.8369565217391308</v>
      </c>
      <c r="J2466" s="277">
        <f t="shared" si="76"/>
        <v>1049958.5706521741</v>
      </c>
      <c r="L2466" s="277">
        <f t="shared" si="77"/>
        <v>129.84894517093423</v>
      </c>
    </row>
    <row r="2467" spans="1:12" x14ac:dyDescent="0.25">
      <c r="A2467" s="274" t="s">
        <v>606</v>
      </c>
      <c r="B2467" s="274" t="s">
        <v>588</v>
      </c>
      <c r="C2467" s="274" t="s">
        <v>604</v>
      </c>
      <c r="D2467" s="274" t="s">
        <v>590</v>
      </c>
      <c r="E2467" s="274">
        <v>4</v>
      </c>
      <c r="F2467" s="274">
        <v>1972</v>
      </c>
      <c r="G2467" s="277">
        <v>13005</v>
      </c>
      <c r="H2467" s="277">
        <v>174037.08000000002</v>
      </c>
      <c r="I2467" s="277">
        <f>INDEX(HWI!$F$6:$I$131,MATCH(F2467,HWI!$A$6:$A$131,0),MATCH(D2467,HWI!$F$5:$I$5,0))</f>
        <v>8.3814432989690726</v>
      </c>
      <c r="J2467" s="277">
        <f t="shared" si="76"/>
        <v>1458681.9179381446</v>
      </c>
      <c r="L2467" s="277">
        <f t="shared" si="77"/>
        <v>112.16316170227948</v>
      </c>
    </row>
    <row r="2468" spans="1:12" x14ac:dyDescent="0.25">
      <c r="A2468" s="274" t="s">
        <v>606</v>
      </c>
      <c r="B2468" s="274" t="s">
        <v>588</v>
      </c>
      <c r="C2468" s="274" t="s">
        <v>604</v>
      </c>
      <c r="D2468" s="274" t="s">
        <v>590</v>
      </c>
      <c r="E2468" s="274">
        <v>4</v>
      </c>
      <c r="F2468" s="274">
        <v>1973</v>
      </c>
      <c r="G2468" s="277">
        <v>55563</v>
      </c>
      <c r="H2468" s="277">
        <v>1001279.19</v>
      </c>
      <c r="I2468" s="277">
        <f>INDEX(HWI!$F$6:$I$131,MATCH(F2468,HWI!$A$6:$A$131,0),MATCH(D2468,HWI!$F$5:$I$5,0))</f>
        <v>8.1300000000000008</v>
      </c>
      <c r="J2468" s="277">
        <f t="shared" si="76"/>
        <v>8140399.8147</v>
      </c>
      <c r="L2468" s="277">
        <f t="shared" si="77"/>
        <v>146.50756465093679</v>
      </c>
    </row>
    <row r="2469" spans="1:12" x14ac:dyDescent="0.25">
      <c r="A2469" s="274" t="s">
        <v>606</v>
      </c>
      <c r="B2469" s="274" t="s">
        <v>588</v>
      </c>
      <c r="C2469" s="274" t="s">
        <v>604</v>
      </c>
      <c r="D2469" s="274" t="s">
        <v>590</v>
      </c>
      <c r="E2469" s="274">
        <v>4</v>
      </c>
      <c r="F2469" s="274">
        <v>1974</v>
      </c>
      <c r="G2469" s="277">
        <v>63779</v>
      </c>
      <c r="H2469" s="277">
        <v>796157.29</v>
      </c>
      <c r="I2469" s="277">
        <f>INDEX(HWI!$F$6:$I$131,MATCH(F2469,HWI!$A$6:$A$131,0),MATCH(D2469,HWI!$F$5:$I$5,0))</f>
        <v>7.2589285714285712</v>
      </c>
      <c r="J2469" s="277">
        <f t="shared" si="76"/>
        <v>5779248.8997321427</v>
      </c>
      <c r="L2469" s="277">
        <f t="shared" si="77"/>
        <v>90.613664368085779</v>
      </c>
    </row>
    <row r="2470" spans="1:12" x14ac:dyDescent="0.25">
      <c r="A2470" s="274" t="s">
        <v>606</v>
      </c>
      <c r="B2470" s="274" t="s">
        <v>588</v>
      </c>
      <c r="C2470" s="274" t="s">
        <v>604</v>
      </c>
      <c r="D2470" s="274" t="s">
        <v>590</v>
      </c>
      <c r="E2470" s="274">
        <v>4</v>
      </c>
      <c r="F2470" s="274">
        <v>1975</v>
      </c>
      <c r="G2470" s="277">
        <v>38185</v>
      </c>
      <c r="H2470" s="277">
        <v>566935.96</v>
      </c>
      <c r="I2470" s="277">
        <f>INDEX(HWI!$F$6:$I$131,MATCH(F2470,HWI!$A$6:$A$131,0),MATCH(D2470,HWI!$F$5:$I$5,0))</f>
        <v>6.4015748031496065</v>
      </c>
      <c r="J2470" s="277">
        <f t="shared" si="76"/>
        <v>3629282.956535433</v>
      </c>
      <c r="L2470" s="277">
        <f t="shared" si="77"/>
        <v>95.044728467603321</v>
      </c>
    </row>
    <row r="2471" spans="1:12" x14ac:dyDescent="0.25">
      <c r="A2471" s="274" t="s">
        <v>606</v>
      </c>
      <c r="B2471" s="274" t="s">
        <v>588</v>
      </c>
      <c r="C2471" s="274" t="s">
        <v>604</v>
      </c>
      <c r="D2471" s="274" t="s">
        <v>590</v>
      </c>
      <c r="E2471" s="274">
        <v>4</v>
      </c>
      <c r="F2471" s="274">
        <v>1976</v>
      </c>
      <c r="G2471" s="277">
        <v>29632</v>
      </c>
      <c r="H2471" s="277">
        <v>273033.94</v>
      </c>
      <c r="I2471" s="277">
        <f>INDEX(HWI!$F$6:$I$131,MATCH(F2471,HWI!$A$6:$A$131,0),MATCH(D2471,HWI!$F$5:$I$5,0))</f>
        <v>6.0222222222222221</v>
      </c>
      <c r="J2471" s="277">
        <f t="shared" si="76"/>
        <v>1644271.0608888888</v>
      </c>
      <c r="L2471" s="277">
        <f t="shared" si="77"/>
        <v>55.489709128269737</v>
      </c>
    </row>
    <row r="2472" spans="1:12" x14ac:dyDescent="0.25">
      <c r="A2472" s="274" t="s">
        <v>606</v>
      </c>
      <c r="B2472" s="274" t="s">
        <v>588</v>
      </c>
      <c r="C2472" s="274" t="s">
        <v>604</v>
      </c>
      <c r="D2472" s="274" t="s">
        <v>590</v>
      </c>
      <c r="E2472" s="274">
        <v>4</v>
      </c>
      <c r="F2472" s="274">
        <v>1977</v>
      </c>
      <c r="G2472" s="277">
        <v>39539</v>
      </c>
      <c r="H2472" s="277">
        <v>564483.36</v>
      </c>
      <c r="I2472" s="277">
        <f>INDEX(HWI!$F$6:$I$131,MATCH(F2472,HWI!$A$6:$A$131,0),MATCH(D2472,HWI!$F$5:$I$5,0))</f>
        <v>5.645833333333333</v>
      </c>
      <c r="J2472" s="277">
        <f t="shared" si="76"/>
        <v>3186978.9699999997</v>
      </c>
      <c r="L2472" s="277">
        <f t="shared" si="77"/>
        <v>80.603428766534307</v>
      </c>
    </row>
    <row r="2473" spans="1:12" x14ac:dyDescent="0.25">
      <c r="A2473" s="274" t="s">
        <v>606</v>
      </c>
      <c r="B2473" s="274" t="s">
        <v>588</v>
      </c>
      <c r="C2473" s="274" t="s">
        <v>604</v>
      </c>
      <c r="D2473" s="274" t="s">
        <v>590</v>
      </c>
      <c r="E2473" s="274">
        <v>4</v>
      </c>
      <c r="F2473" s="274">
        <v>1978</v>
      </c>
      <c r="G2473" s="277">
        <v>76315</v>
      </c>
      <c r="H2473" s="277">
        <v>543026.89</v>
      </c>
      <c r="I2473" s="277">
        <f>INDEX(HWI!$F$6:$I$131,MATCH(F2473,HWI!$A$6:$A$131,0),MATCH(D2473,HWI!$F$5:$I$5,0))</f>
        <v>5.279220779220779</v>
      </c>
      <c r="J2473" s="277">
        <f t="shared" si="76"/>
        <v>2866758.8413636363</v>
      </c>
      <c r="L2473" s="277">
        <f t="shared" si="77"/>
        <v>37.564814798711083</v>
      </c>
    </row>
    <row r="2474" spans="1:12" x14ac:dyDescent="0.25">
      <c r="A2474" s="274" t="s">
        <v>606</v>
      </c>
      <c r="B2474" s="274" t="s">
        <v>588</v>
      </c>
      <c r="C2474" s="274" t="s">
        <v>604</v>
      </c>
      <c r="D2474" s="274" t="s">
        <v>590</v>
      </c>
      <c r="E2474" s="274">
        <v>4</v>
      </c>
      <c r="F2474" s="274">
        <v>1979</v>
      </c>
      <c r="G2474" s="277">
        <v>109800</v>
      </c>
      <c r="H2474" s="277">
        <v>1530123.6400000001</v>
      </c>
      <c r="I2474" s="277">
        <f>INDEX(HWI!$F$6:$I$131,MATCH(F2474,HWI!$A$6:$A$131,0),MATCH(D2474,HWI!$F$5:$I$5,0))</f>
        <v>4.8392857142857144</v>
      </c>
      <c r="J2474" s="277">
        <f t="shared" si="76"/>
        <v>7404705.4721428584</v>
      </c>
      <c r="L2474" s="277">
        <f t="shared" si="77"/>
        <v>67.4381190541244</v>
      </c>
    </row>
    <row r="2475" spans="1:12" x14ac:dyDescent="0.25">
      <c r="A2475" s="274" t="s">
        <v>606</v>
      </c>
      <c r="B2475" s="274" t="s">
        <v>588</v>
      </c>
      <c r="C2475" s="274" t="s">
        <v>604</v>
      </c>
      <c r="D2475" s="274" t="s">
        <v>590</v>
      </c>
      <c r="E2475" s="274">
        <v>4</v>
      </c>
      <c r="F2475" s="274">
        <v>1980</v>
      </c>
      <c r="G2475" s="277">
        <v>54297</v>
      </c>
      <c r="H2475" s="277">
        <v>1385061.33</v>
      </c>
      <c r="I2475" s="277">
        <f>INDEX(HWI!$F$6:$I$131,MATCH(F2475,HWI!$A$6:$A$131,0),MATCH(D2475,HWI!$F$5:$I$5,0))</f>
        <v>4.3475935828877006</v>
      </c>
      <c r="J2475" s="277">
        <f t="shared" si="76"/>
        <v>6021683.7502139043</v>
      </c>
      <c r="L2475" s="277">
        <f t="shared" si="77"/>
        <v>110.90269720636323</v>
      </c>
    </row>
    <row r="2476" spans="1:12" x14ac:dyDescent="0.25">
      <c r="A2476" s="274" t="s">
        <v>606</v>
      </c>
      <c r="B2476" s="274" t="s">
        <v>588</v>
      </c>
      <c r="C2476" s="274" t="s">
        <v>604</v>
      </c>
      <c r="D2476" s="274" t="s">
        <v>590</v>
      </c>
      <c r="E2476" s="274">
        <v>4</v>
      </c>
      <c r="F2476" s="274">
        <v>1981</v>
      </c>
      <c r="G2476" s="277">
        <v>50525</v>
      </c>
      <c r="H2476" s="277">
        <v>1654569.82</v>
      </c>
      <c r="I2476" s="277">
        <f>INDEX(HWI!$F$6:$I$131,MATCH(F2476,HWI!$A$6:$A$131,0),MATCH(D2476,HWI!$F$5:$I$5,0))</f>
        <v>4.0049261083743843</v>
      </c>
      <c r="J2476" s="277">
        <f t="shared" si="76"/>
        <v>6626429.8702463061</v>
      </c>
      <c r="L2476" s="277">
        <f t="shared" si="77"/>
        <v>131.15150658577548</v>
      </c>
    </row>
    <row r="2477" spans="1:12" x14ac:dyDescent="0.25">
      <c r="A2477" s="274" t="s">
        <v>606</v>
      </c>
      <c r="B2477" s="274" t="s">
        <v>588</v>
      </c>
      <c r="C2477" s="274" t="s">
        <v>604</v>
      </c>
      <c r="D2477" s="274" t="s">
        <v>590</v>
      </c>
      <c r="E2477" s="274">
        <v>4</v>
      </c>
      <c r="F2477" s="274">
        <v>1982</v>
      </c>
      <c r="G2477" s="277">
        <v>58010</v>
      </c>
      <c r="H2477" s="277">
        <v>1806374.54</v>
      </c>
      <c r="I2477" s="277">
        <f>INDEX(HWI!$F$6:$I$131,MATCH(F2477,HWI!$A$6:$A$131,0),MATCH(D2477,HWI!$F$5:$I$5,0))</f>
        <v>3.7293577981651378</v>
      </c>
      <c r="J2477" s="277">
        <f t="shared" si="76"/>
        <v>6736616.9771559639</v>
      </c>
      <c r="L2477" s="277">
        <f t="shared" si="77"/>
        <v>116.12854640848067</v>
      </c>
    </row>
    <row r="2478" spans="1:12" x14ac:dyDescent="0.25">
      <c r="A2478" s="274" t="s">
        <v>606</v>
      </c>
      <c r="B2478" s="274" t="s">
        <v>588</v>
      </c>
      <c r="C2478" s="274" t="s">
        <v>604</v>
      </c>
      <c r="D2478" s="274" t="s">
        <v>590</v>
      </c>
      <c r="E2478" s="274">
        <v>4</v>
      </c>
      <c r="F2478" s="274">
        <v>1983</v>
      </c>
      <c r="G2478" s="277">
        <v>51990</v>
      </c>
      <c r="H2478" s="277">
        <v>1346107.51</v>
      </c>
      <c r="I2478" s="277">
        <f>INDEX(HWI!$F$6:$I$131,MATCH(F2478,HWI!$A$6:$A$131,0),MATCH(D2478,HWI!$F$5:$I$5,0))</f>
        <v>3.5814977973568283</v>
      </c>
      <c r="J2478" s="277">
        <f t="shared" si="76"/>
        <v>4821081.0820704848</v>
      </c>
      <c r="L2478" s="277">
        <f t="shared" si="77"/>
        <v>92.730930603394597</v>
      </c>
    </row>
    <row r="2479" spans="1:12" x14ac:dyDescent="0.25">
      <c r="A2479" s="274" t="s">
        <v>606</v>
      </c>
      <c r="B2479" s="274" t="s">
        <v>588</v>
      </c>
      <c r="C2479" s="274" t="s">
        <v>604</v>
      </c>
      <c r="D2479" s="274" t="s">
        <v>590</v>
      </c>
      <c r="E2479" s="274">
        <v>4</v>
      </c>
      <c r="F2479" s="274">
        <v>1984</v>
      </c>
      <c r="G2479" s="277">
        <v>68613</v>
      </c>
      <c r="H2479" s="277">
        <v>1582983.32</v>
      </c>
      <c r="I2479" s="277">
        <f>INDEX(HWI!$F$6:$I$131,MATCH(F2479,HWI!$A$6:$A$131,0),MATCH(D2479,HWI!$F$5:$I$5,0))</f>
        <v>3.4892703862660945</v>
      </c>
      <c r="J2479" s="277">
        <f t="shared" si="76"/>
        <v>5523456.8204291854</v>
      </c>
      <c r="L2479" s="277">
        <f t="shared" si="77"/>
        <v>80.501607864824237</v>
      </c>
    </row>
    <row r="2480" spans="1:12" x14ac:dyDescent="0.25">
      <c r="A2480" s="274" t="s">
        <v>606</v>
      </c>
      <c r="B2480" s="274" t="s">
        <v>588</v>
      </c>
      <c r="C2480" s="274" t="s">
        <v>604</v>
      </c>
      <c r="D2480" s="274" t="s">
        <v>590</v>
      </c>
      <c r="E2480" s="274">
        <v>4</v>
      </c>
      <c r="F2480" s="274">
        <v>1985</v>
      </c>
      <c r="G2480" s="277">
        <v>89133</v>
      </c>
      <c r="H2480" s="277">
        <v>2665634.9300000002</v>
      </c>
      <c r="I2480" s="277">
        <f>INDEX(HWI!$F$6:$I$131,MATCH(F2480,HWI!$A$6:$A$131,0),MATCH(D2480,HWI!$F$5:$I$5,0))</f>
        <v>3.4303797468354431</v>
      </c>
      <c r="J2480" s="277">
        <f t="shared" si="76"/>
        <v>9144140.0763291139</v>
      </c>
      <c r="L2480" s="277">
        <f t="shared" si="77"/>
        <v>102.58983851468159</v>
      </c>
    </row>
    <row r="2481" spans="1:12" x14ac:dyDescent="0.25">
      <c r="A2481" s="274" t="s">
        <v>606</v>
      </c>
      <c r="B2481" s="274" t="s">
        <v>588</v>
      </c>
      <c r="C2481" s="274" t="s">
        <v>604</v>
      </c>
      <c r="D2481" s="274" t="s">
        <v>590</v>
      </c>
      <c r="E2481" s="274">
        <v>4</v>
      </c>
      <c r="F2481" s="274">
        <v>1986</v>
      </c>
      <c r="G2481" s="277">
        <v>94162</v>
      </c>
      <c r="H2481" s="277">
        <v>1859783.12</v>
      </c>
      <c r="I2481" s="277">
        <f>INDEX(HWI!$F$6:$I$131,MATCH(F2481,HWI!$A$6:$A$131,0),MATCH(D2481,HWI!$F$5:$I$5,0))</f>
        <v>3.3734439834024896</v>
      </c>
      <c r="J2481" s="277">
        <f t="shared" si="76"/>
        <v>6273874.1765975105</v>
      </c>
      <c r="L2481" s="277">
        <f t="shared" si="77"/>
        <v>66.628514438919211</v>
      </c>
    </row>
    <row r="2482" spans="1:12" x14ac:dyDescent="0.25">
      <c r="A2482" s="274" t="s">
        <v>606</v>
      </c>
      <c r="B2482" s="274" t="s">
        <v>588</v>
      </c>
      <c r="C2482" s="274" t="s">
        <v>604</v>
      </c>
      <c r="D2482" s="274" t="s">
        <v>590</v>
      </c>
      <c r="E2482" s="274">
        <v>4</v>
      </c>
      <c r="F2482" s="274">
        <v>1987</v>
      </c>
      <c r="G2482" s="277">
        <v>83500</v>
      </c>
      <c r="H2482" s="277">
        <v>3154709.14</v>
      </c>
      <c r="I2482" s="277">
        <f>INDEX(HWI!$F$6:$I$131,MATCH(F2482,HWI!$A$6:$A$131,0),MATCH(D2482,HWI!$F$5:$I$5,0))</f>
        <v>3.2914979757085021</v>
      </c>
      <c r="J2482" s="277">
        <f t="shared" si="76"/>
        <v>10383718.74825911</v>
      </c>
      <c r="L2482" s="277">
        <f t="shared" si="77"/>
        <v>124.35591315280372</v>
      </c>
    </row>
    <row r="2483" spans="1:12" x14ac:dyDescent="0.25">
      <c r="A2483" s="274" t="s">
        <v>606</v>
      </c>
      <c r="B2483" s="274" t="s">
        <v>588</v>
      </c>
      <c r="C2483" s="274" t="s">
        <v>604</v>
      </c>
      <c r="D2483" s="274" t="s">
        <v>590</v>
      </c>
      <c r="E2483" s="274">
        <v>4</v>
      </c>
      <c r="F2483" s="274">
        <v>1988</v>
      </c>
      <c r="G2483" s="277">
        <v>102429</v>
      </c>
      <c r="H2483" s="277">
        <v>2140933.5299999998</v>
      </c>
      <c r="I2483" s="277">
        <f>INDEX(HWI!$F$6:$I$131,MATCH(F2483,HWI!$A$6:$A$131,0),MATCH(D2483,HWI!$F$5:$I$5,0))</f>
        <v>3.1119617224880383</v>
      </c>
      <c r="J2483" s="277">
        <f t="shared" si="76"/>
        <v>6662503.1957511958</v>
      </c>
      <c r="L2483" s="277">
        <f t="shared" si="77"/>
        <v>65.045086799160359</v>
      </c>
    </row>
    <row r="2484" spans="1:12" x14ac:dyDescent="0.25">
      <c r="A2484" s="274" t="s">
        <v>606</v>
      </c>
      <c r="B2484" s="274" t="s">
        <v>588</v>
      </c>
      <c r="C2484" s="274" t="s">
        <v>604</v>
      </c>
      <c r="D2484" s="274" t="s">
        <v>590</v>
      </c>
      <c r="E2484" s="274">
        <v>4</v>
      </c>
      <c r="F2484" s="274">
        <v>1989</v>
      </c>
      <c r="G2484" s="277">
        <v>108169</v>
      </c>
      <c r="H2484" s="277">
        <v>2301901.7800000003</v>
      </c>
      <c r="I2484" s="277">
        <f>INDEX(HWI!$F$6:$I$131,MATCH(F2484,HWI!$A$6:$A$131,0),MATCH(D2484,HWI!$F$5:$I$5,0))</f>
        <v>2.9035714285714285</v>
      </c>
      <c r="J2484" s="277">
        <f t="shared" si="76"/>
        <v>6683736.239785715</v>
      </c>
      <c r="L2484" s="277">
        <f t="shared" si="77"/>
        <v>61.789757137310275</v>
      </c>
    </row>
    <row r="2485" spans="1:12" x14ac:dyDescent="0.25">
      <c r="A2485" s="274" t="s">
        <v>606</v>
      </c>
      <c r="B2485" s="274" t="s">
        <v>588</v>
      </c>
      <c r="C2485" s="274" t="s">
        <v>604</v>
      </c>
      <c r="D2485" s="274" t="s">
        <v>590</v>
      </c>
      <c r="E2485" s="274">
        <v>4</v>
      </c>
      <c r="F2485" s="274">
        <v>1990</v>
      </c>
      <c r="G2485" s="277">
        <v>103248</v>
      </c>
      <c r="H2485" s="277">
        <v>3019545.52</v>
      </c>
      <c r="I2485" s="277">
        <f>INDEX(HWI!$F$6:$I$131,MATCH(F2485,HWI!$A$6:$A$131,0),MATCH(D2485,HWI!$F$5:$I$5,0))</f>
        <v>2.8155844155844156</v>
      </c>
      <c r="J2485" s="277">
        <f t="shared" si="76"/>
        <v>8501785.3082597405</v>
      </c>
      <c r="L2485" s="277">
        <f t="shared" si="77"/>
        <v>82.343341355374832</v>
      </c>
    </row>
    <row r="2486" spans="1:12" x14ac:dyDescent="0.25">
      <c r="A2486" s="274" t="s">
        <v>606</v>
      </c>
      <c r="B2486" s="274" t="s">
        <v>588</v>
      </c>
      <c r="C2486" s="274" t="s">
        <v>604</v>
      </c>
      <c r="D2486" s="274" t="s">
        <v>590</v>
      </c>
      <c r="E2486" s="274">
        <v>4</v>
      </c>
      <c r="F2486" s="274">
        <v>1991</v>
      </c>
      <c r="G2486" s="277">
        <v>89708</v>
      </c>
      <c r="H2486" s="277">
        <v>1968091.9</v>
      </c>
      <c r="I2486" s="277">
        <f>INDEX(HWI!$F$6:$I$131,MATCH(F2486,HWI!$A$6:$A$131,0),MATCH(D2486,HWI!$F$5:$I$5,0))</f>
        <v>2.7373737373737375</v>
      </c>
      <c r="J2486" s="277">
        <f t="shared" si="76"/>
        <v>5387403.0797979794</v>
      </c>
      <c r="L2486" s="277">
        <f t="shared" si="77"/>
        <v>60.054878938310736</v>
      </c>
    </row>
    <row r="2487" spans="1:12" x14ac:dyDescent="0.25">
      <c r="A2487" s="274" t="s">
        <v>606</v>
      </c>
      <c r="B2487" s="274" t="s">
        <v>588</v>
      </c>
      <c r="C2487" s="274" t="s">
        <v>604</v>
      </c>
      <c r="D2487" s="274" t="s">
        <v>590</v>
      </c>
      <c r="E2487" s="274">
        <v>4</v>
      </c>
      <c r="F2487" s="274">
        <v>1992</v>
      </c>
      <c r="G2487" s="277">
        <v>101809</v>
      </c>
      <c r="H2487" s="277">
        <v>2636699.38</v>
      </c>
      <c r="I2487" s="277">
        <f>INDEX(HWI!$F$6:$I$131,MATCH(F2487,HWI!$A$6:$A$131,0),MATCH(D2487,HWI!$F$5:$I$5,0))</f>
        <v>2.6942833471416736</v>
      </c>
      <c r="J2487" s="277">
        <f t="shared" si="76"/>
        <v>7104015.2309527751</v>
      </c>
      <c r="L2487" s="277">
        <f t="shared" si="77"/>
        <v>69.777870629834055</v>
      </c>
    </row>
    <row r="2488" spans="1:12" x14ac:dyDescent="0.25">
      <c r="A2488" s="274" t="s">
        <v>606</v>
      </c>
      <c r="B2488" s="274" t="s">
        <v>588</v>
      </c>
      <c r="C2488" s="274" t="s">
        <v>604</v>
      </c>
      <c r="D2488" s="274" t="s">
        <v>590</v>
      </c>
      <c r="E2488" s="274">
        <v>4</v>
      </c>
      <c r="F2488" s="274">
        <v>1993</v>
      </c>
      <c r="G2488" s="277">
        <v>117694</v>
      </c>
      <c r="H2488" s="277">
        <v>2332468.91</v>
      </c>
      <c r="I2488" s="277">
        <f>INDEX(HWI!$F$6:$I$131,MATCH(F2488,HWI!$A$6:$A$131,0),MATCH(D2488,HWI!$F$5:$I$5,0))</f>
        <v>2.6225806451612903</v>
      </c>
      <c r="J2488" s="277">
        <f t="shared" si="76"/>
        <v>6117087.8188064517</v>
      </c>
      <c r="L2488" s="277">
        <f t="shared" si="77"/>
        <v>51.974508630911103</v>
      </c>
    </row>
    <row r="2489" spans="1:12" x14ac:dyDescent="0.25">
      <c r="A2489" s="274" t="s">
        <v>606</v>
      </c>
      <c r="B2489" s="274" t="s">
        <v>588</v>
      </c>
      <c r="C2489" s="274" t="s">
        <v>604</v>
      </c>
      <c r="D2489" s="274" t="s">
        <v>590</v>
      </c>
      <c r="E2489" s="274">
        <v>4</v>
      </c>
      <c r="F2489" s="274">
        <v>1994</v>
      </c>
      <c r="G2489" s="277">
        <v>99861</v>
      </c>
      <c r="H2489" s="277">
        <v>1952685.23</v>
      </c>
      <c r="I2489" s="277">
        <f>INDEX(HWI!$F$6:$I$131,MATCH(F2489,HWI!$A$6:$A$131,0),MATCH(D2489,HWI!$F$5:$I$5,0))</f>
        <v>2.5768621236133122</v>
      </c>
      <c r="J2489" s="277">
        <f t="shared" si="76"/>
        <v>5031800.6085261488</v>
      </c>
      <c r="L2489" s="277">
        <f t="shared" si="77"/>
        <v>50.38804546846265</v>
      </c>
    </row>
    <row r="2490" spans="1:12" x14ac:dyDescent="0.25">
      <c r="A2490" s="274" t="s">
        <v>606</v>
      </c>
      <c r="B2490" s="274" t="s">
        <v>588</v>
      </c>
      <c r="C2490" s="274" t="s">
        <v>604</v>
      </c>
      <c r="D2490" s="274" t="s">
        <v>590</v>
      </c>
      <c r="E2490" s="274">
        <v>4</v>
      </c>
      <c r="F2490" s="274">
        <v>1995</v>
      </c>
      <c r="G2490" s="277">
        <v>117505</v>
      </c>
      <c r="H2490" s="277">
        <v>2919507.84</v>
      </c>
      <c r="I2490" s="277">
        <f>INDEX(HWI!$F$6:$I$131,MATCH(F2490,HWI!$A$6:$A$131,0),MATCH(D2490,HWI!$F$5:$I$5,0))</f>
        <v>2.5248447204968945</v>
      </c>
      <c r="J2490" s="277">
        <f t="shared" si="76"/>
        <v>7371303.9562732913</v>
      </c>
      <c r="L2490" s="277">
        <f t="shared" si="77"/>
        <v>62.731832315844358</v>
      </c>
    </row>
    <row r="2491" spans="1:12" x14ac:dyDescent="0.25">
      <c r="A2491" s="274" t="s">
        <v>606</v>
      </c>
      <c r="B2491" s="274" t="s">
        <v>588</v>
      </c>
      <c r="C2491" s="274" t="s">
        <v>604</v>
      </c>
      <c r="D2491" s="274" t="s">
        <v>590</v>
      </c>
      <c r="E2491" s="274">
        <v>4</v>
      </c>
      <c r="F2491" s="274">
        <v>1996</v>
      </c>
      <c r="G2491" s="277">
        <v>89104</v>
      </c>
      <c r="H2491" s="277">
        <v>1802465.92</v>
      </c>
      <c r="I2491" s="277">
        <f>INDEX(HWI!$F$6:$I$131,MATCH(F2491,HWI!$A$6:$A$131,0),MATCH(D2491,HWI!$F$5:$I$5,0))</f>
        <v>2.4673748103186646</v>
      </c>
      <c r="J2491" s="277">
        <f t="shared" si="76"/>
        <v>4447359.0074658571</v>
      </c>
      <c r="L2491" s="277">
        <f t="shared" si="77"/>
        <v>49.912001789659918</v>
      </c>
    </row>
    <row r="2492" spans="1:12" x14ac:dyDescent="0.25">
      <c r="A2492" s="274" t="s">
        <v>606</v>
      </c>
      <c r="B2492" s="274" t="s">
        <v>588</v>
      </c>
      <c r="C2492" s="274" t="s">
        <v>604</v>
      </c>
      <c r="D2492" s="274" t="s">
        <v>590</v>
      </c>
      <c r="E2492" s="274">
        <v>4</v>
      </c>
      <c r="F2492" s="274">
        <v>1997</v>
      </c>
      <c r="G2492" s="277">
        <v>108033</v>
      </c>
      <c r="H2492" s="277">
        <v>2616715.34</v>
      </c>
      <c r="I2492" s="277">
        <f>INDEX(HWI!$F$6:$I$131,MATCH(F2492,HWI!$A$6:$A$131,0),MATCH(D2492,HWI!$F$5:$I$5,0))</f>
        <v>2.4124629080118694</v>
      </c>
      <c r="J2492" s="277">
        <f t="shared" si="76"/>
        <v>6312728.6985756671</v>
      </c>
      <c r="L2492" s="277">
        <f t="shared" si="77"/>
        <v>58.433337022721453</v>
      </c>
    </row>
    <row r="2493" spans="1:12" x14ac:dyDescent="0.25">
      <c r="A2493" s="274" t="s">
        <v>606</v>
      </c>
      <c r="B2493" s="274" t="s">
        <v>588</v>
      </c>
      <c r="C2493" s="274" t="s">
        <v>604</v>
      </c>
      <c r="D2493" s="274" t="s">
        <v>590</v>
      </c>
      <c r="E2493" s="274">
        <v>4</v>
      </c>
      <c r="F2493" s="274">
        <v>1998</v>
      </c>
      <c r="G2493" s="277">
        <v>100554.5</v>
      </c>
      <c r="H2493" s="277">
        <v>2480601.9</v>
      </c>
      <c r="I2493" s="277">
        <f>INDEX(HWI!$F$6:$I$131,MATCH(F2493,HWI!$A$6:$A$131,0),MATCH(D2493,HWI!$F$5:$I$5,0))</f>
        <v>2.3650909090909091</v>
      </c>
      <c r="J2493" s="277">
        <f t="shared" si="76"/>
        <v>5866849.0027636364</v>
      </c>
      <c r="L2493" s="277">
        <f t="shared" si="77"/>
        <v>58.34496718459777</v>
      </c>
    </row>
    <row r="2494" spans="1:12" x14ac:dyDescent="0.25">
      <c r="A2494" s="274" t="s">
        <v>606</v>
      </c>
      <c r="B2494" s="274" t="s">
        <v>588</v>
      </c>
      <c r="C2494" s="274" t="s">
        <v>604</v>
      </c>
      <c r="D2494" s="274" t="s">
        <v>590</v>
      </c>
      <c r="E2494" s="274">
        <v>4</v>
      </c>
      <c r="F2494" s="274">
        <v>1999</v>
      </c>
      <c r="G2494" s="277">
        <v>97349</v>
      </c>
      <c r="H2494" s="277">
        <v>2032414.46</v>
      </c>
      <c r="I2494" s="277">
        <f>INDEX(HWI!$F$6:$I$131,MATCH(F2494,HWI!$A$6:$A$131,0),MATCH(D2494,HWI!$F$5:$I$5,0))</f>
        <v>2.3195435092724681</v>
      </c>
      <c r="J2494" s="277">
        <f t="shared" si="76"/>
        <v>4714273.7688445086</v>
      </c>
      <c r="L2494" s="277">
        <f t="shared" si="77"/>
        <v>48.426524862551318</v>
      </c>
    </row>
    <row r="2495" spans="1:12" x14ac:dyDescent="0.25">
      <c r="A2495" s="274" t="s">
        <v>606</v>
      </c>
      <c r="B2495" s="274" t="s">
        <v>588</v>
      </c>
      <c r="C2495" s="274" t="s">
        <v>604</v>
      </c>
      <c r="D2495" s="274" t="s">
        <v>590</v>
      </c>
      <c r="E2495" s="274">
        <v>4</v>
      </c>
      <c r="F2495" s="274">
        <v>2000</v>
      </c>
      <c r="G2495" s="277">
        <v>96272</v>
      </c>
      <c r="H2495" s="277">
        <v>1885929.83</v>
      </c>
      <c r="I2495" s="277">
        <f>INDEX(HWI!$F$6:$I$131,MATCH(F2495,HWI!$A$6:$A$131,0),MATCH(D2495,HWI!$F$5:$I$5,0))</f>
        <v>2.2709497206703912</v>
      </c>
      <c r="J2495" s="277">
        <f t="shared" si="76"/>
        <v>4282851.8206424583</v>
      </c>
      <c r="L2495" s="277">
        <f t="shared" si="77"/>
        <v>44.486993317293276</v>
      </c>
    </row>
    <row r="2496" spans="1:12" x14ac:dyDescent="0.25">
      <c r="A2496" s="274" t="s">
        <v>606</v>
      </c>
      <c r="B2496" s="274" t="s">
        <v>588</v>
      </c>
      <c r="C2496" s="274" t="s">
        <v>604</v>
      </c>
      <c r="D2496" s="274" t="s">
        <v>590</v>
      </c>
      <c r="E2496" s="274">
        <v>4</v>
      </c>
      <c r="F2496" s="274">
        <v>2001</v>
      </c>
      <c r="G2496" s="277">
        <v>132686</v>
      </c>
      <c r="H2496" s="277">
        <v>4364157.5999999996</v>
      </c>
      <c r="I2496" s="277">
        <f>INDEX(HWI!$F$6:$I$131,MATCH(F2496,HWI!$A$6:$A$131,0),MATCH(D2496,HWI!$F$5:$I$5,0))</f>
        <v>2.2167689161554192</v>
      </c>
      <c r="J2496" s="277">
        <f t="shared" si="76"/>
        <v>9674328.9128834344</v>
      </c>
      <c r="L2496" s="277">
        <f t="shared" si="77"/>
        <v>72.911451945822733</v>
      </c>
    </row>
    <row r="2497" spans="1:12" x14ac:dyDescent="0.25">
      <c r="A2497" s="274" t="s">
        <v>606</v>
      </c>
      <c r="B2497" s="274" t="s">
        <v>588</v>
      </c>
      <c r="C2497" s="274" t="s">
        <v>604</v>
      </c>
      <c r="D2497" s="274" t="s">
        <v>590</v>
      </c>
      <c r="E2497" s="274">
        <v>4</v>
      </c>
      <c r="F2497" s="274">
        <v>2002</v>
      </c>
      <c r="G2497" s="277">
        <v>173689</v>
      </c>
      <c r="H2497" s="277">
        <v>4711656.8</v>
      </c>
      <c r="I2497" s="277">
        <f>INDEX(HWI!$F$6:$I$131,MATCH(F2497,HWI!$A$6:$A$131,0),MATCH(D2497,HWI!$F$5:$I$5,0))</f>
        <v>2.1723446893787575</v>
      </c>
      <c r="J2497" s="277">
        <f t="shared" si="76"/>
        <v>10235342.627655311</v>
      </c>
      <c r="L2497" s="277">
        <f t="shared" si="77"/>
        <v>58.929135567913399</v>
      </c>
    </row>
    <row r="2498" spans="1:12" x14ac:dyDescent="0.25">
      <c r="A2498" s="274" t="s">
        <v>606</v>
      </c>
      <c r="B2498" s="274" t="s">
        <v>588</v>
      </c>
      <c r="C2498" s="274" t="s">
        <v>604</v>
      </c>
      <c r="D2498" s="274" t="s">
        <v>590</v>
      </c>
      <c r="E2498" s="274">
        <v>4</v>
      </c>
      <c r="F2498" s="274">
        <v>2003</v>
      </c>
      <c r="G2498" s="277">
        <v>124234</v>
      </c>
      <c r="H2498" s="277">
        <v>4003852.92</v>
      </c>
      <c r="I2498" s="277">
        <f>INDEX(HWI!$F$6:$I$131,MATCH(F2498,HWI!$A$6:$A$131,0),MATCH(D2498,HWI!$F$5:$I$5,0))</f>
        <v>2.1352593565331581</v>
      </c>
      <c r="J2498" s="277">
        <f t="shared" ref="J2498:J2561" si="78">I2498*H2498</f>
        <v>8549264.4096126053</v>
      </c>
      <c r="L2498" s="277">
        <f t="shared" ref="L2498:L2561" si="79">J2498/G2498</f>
        <v>68.815818613363533</v>
      </c>
    </row>
    <row r="2499" spans="1:12" x14ac:dyDescent="0.25">
      <c r="A2499" s="274" t="s">
        <v>606</v>
      </c>
      <c r="B2499" s="274" t="s">
        <v>588</v>
      </c>
      <c r="C2499" s="274" t="s">
        <v>604</v>
      </c>
      <c r="D2499" s="274" t="s">
        <v>590</v>
      </c>
      <c r="E2499" s="274">
        <v>4</v>
      </c>
      <c r="F2499" s="274">
        <v>2004</v>
      </c>
      <c r="G2499" s="277">
        <v>145735</v>
      </c>
      <c r="H2499" s="277">
        <v>5253062.04</v>
      </c>
      <c r="I2499" s="277">
        <f>INDEX(HWI!$F$6:$I$131,MATCH(F2499,HWI!$A$6:$A$131,0),MATCH(D2499,HWI!$F$5:$I$5,0))</f>
        <v>2.0478589420654911</v>
      </c>
      <c r="J2499" s="277">
        <f t="shared" si="78"/>
        <v>10757530.071838791</v>
      </c>
      <c r="L2499" s="277">
        <f t="shared" si="79"/>
        <v>73.815693360131675</v>
      </c>
    </row>
    <row r="2500" spans="1:12" x14ac:dyDescent="0.25">
      <c r="A2500" s="274" t="s">
        <v>606</v>
      </c>
      <c r="B2500" s="274" t="s">
        <v>588</v>
      </c>
      <c r="C2500" s="274" t="s">
        <v>604</v>
      </c>
      <c r="D2500" s="274" t="s">
        <v>590</v>
      </c>
      <c r="E2500" s="274">
        <v>4</v>
      </c>
      <c r="F2500" s="274">
        <v>2005</v>
      </c>
      <c r="G2500" s="277">
        <v>169456</v>
      </c>
      <c r="H2500" s="277">
        <v>5874483.9400000004</v>
      </c>
      <c r="I2500" s="277">
        <f>INDEX(HWI!$F$6:$I$131,MATCH(F2500,HWI!$A$6:$A$131,0),MATCH(D2500,HWI!$F$5:$I$5,0))</f>
        <v>1.9288256227758007</v>
      </c>
      <c r="J2500" s="277">
        <f t="shared" si="78"/>
        <v>11330855.14405694</v>
      </c>
      <c r="L2500" s="277">
        <f t="shared" si="79"/>
        <v>66.866060476211757</v>
      </c>
    </row>
    <row r="2501" spans="1:12" x14ac:dyDescent="0.25">
      <c r="A2501" s="274" t="s">
        <v>606</v>
      </c>
      <c r="B2501" s="274" t="s">
        <v>588</v>
      </c>
      <c r="C2501" s="274" t="s">
        <v>604</v>
      </c>
      <c r="D2501" s="274" t="s">
        <v>590</v>
      </c>
      <c r="E2501" s="274">
        <v>4</v>
      </c>
      <c r="F2501" s="274">
        <v>2006</v>
      </c>
      <c r="G2501" s="277">
        <v>127276</v>
      </c>
      <c r="H2501" s="277">
        <v>3687062.25</v>
      </c>
      <c r="I2501" s="277">
        <f>INDEX(HWI!$F$6:$I$131,MATCH(F2501,HWI!$A$6:$A$131,0),MATCH(D2501,HWI!$F$5:$I$5,0))</f>
        <v>1.8341793570219966</v>
      </c>
      <c r="J2501" s="277">
        <f t="shared" si="78"/>
        <v>6762733.4670050759</v>
      </c>
      <c r="L2501" s="277">
        <f t="shared" si="79"/>
        <v>53.134396641983372</v>
      </c>
    </row>
    <row r="2502" spans="1:12" x14ac:dyDescent="0.25">
      <c r="A2502" s="274" t="s">
        <v>606</v>
      </c>
      <c r="B2502" s="274" t="s">
        <v>588</v>
      </c>
      <c r="C2502" s="274" t="s">
        <v>604</v>
      </c>
      <c r="D2502" s="274" t="s">
        <v>590</v>
      </c>
      <c r="E2502" s="274">
        <v>4</v>
      </c>
      <c r="F2502" s="274">
        <v>2007</v>
      </c>
      <c r="G2502" s="277">
        <v>120857</v>
      </c>
      <c r="H2502" s="277">
        <v>5113624.6399999997</v>
      </c>
      <c r="I2502" s="277">
        <f>INDEX(HWI!$F$6:$I$131,MATCH(F2502,HWI!$A$6:$A$131,0),MATCH(D2502,HWI!$F$5:$I$5,0))</f>
        <v>1.7398645022217842</v>
      </c>
      <c r="J2502" s="277">
        <f t="shared" si="78"/>
        <v>8897013.9888226502</v>
      </c>
      <c r="L2502" s="277">
        <f t="shared" si="79"/>
        <v>73.616042006856446</v>
      </c>
    </row>
    <row r="2503" spans="1:12" x14ac:dyDescent="0.25">
      <c r="A2503" s="274" t="s">
        <v>606</v>
      </c>
      <c r="B2503" s="274" t="s">
        <v>588</v>
      </c>
      <c r="C2503" s="274" t="s">
        <v>604</v>
      </c>
      <c r="D2503" s="274" t="s">
        <v>590</v>
      </c>
      <c r="E2503" s="274">
        <v>4</v>
      </c>
      <c r="F2503" s="274">
        <v>2008</v>
      </c>
      <c r="G2503" s="277">
        <v>87724</v>
      </c>
      <c r="H2503" s="277">
        <v>3263330.68</v>
      </c>
      <c r="I2503" s="277">
        <f>INDEX(HWI!$F$6:$I$131,MATCH(F2503,HWI!$A$6:$A$131,0),MATCH(D2503,HWI!$F$5:$I$5,0))</f>
        <v>1.65412004069176</v>
      </c>
      <c r="J2503" s="277">
        <f t="shared" si="78"/>
        <v>5397940.6771922689</v>
      </c>
      <c r="L2503" s="277">
        <f t="shared" si="79"/>
        <v>61.533225539102972</v>
      </c>
    </row>
    <row r="2504" spans="1:12" x14ac:dyDescent="0.25">
      <c r="A2504" s="274" t="s">
        <v>606</v>
      </c>
      <c r="B2504" s="274" t="s">
        <v>588</v>
      </c>
      <c r="C2504" s="274" t="s">
        <v>604</v>
      </c>
      <c r="D2504" s="274" t="s">
        <v>590</v>
      </c>
      <c r="E2504" s="274">
        <v>4</v>
      </c>
      <c r="F2504" s="274">
        <v>2009</v>
      </c>
      <c r="G2504" s="277">
        <v>69811</v>
      </c>
      <c r="H2504" s="277">
        <v>3880215.79</v>
      </c>
      <c r="I2504" s="277">
        <f>INDEX(HWI!$F$6:$I$131,MATCH(F2504,HWI!$A$6:$A$131,0),MATCH(D2504,HWI!$F$5:$I$5,0))</f>
        <v>1.587890625</v>
      </c>
      <c r="J2504" s="277">
        <f t="shared" si="78"/>
        <v>6161358.2759179687</v>
      </c>
      <c r="L2504" s="277">
        <f t="shared" si="79"/>
        <v>88.257699730958862</v>
      </c>
    </row>
    <row r="2505" spans="1:12" x14ac:dyDescent="0.25">
      <c r="A2505" s="274" t="s">
        <v>606</v>
      </c>
      <c r="B2505" s="274" t="s">
        <v>588</v>
      </c>
      <c r="C2505" s="274" t="s">
        <v>604</v>
      </c>
      <c r="D2505" s="274" t="s">
        <v>590</v>
      </c>
      <c r="E2505" s="274">
        <v>4</v>
      </c>
      <c r="F2505" s="274">
        <v>2010</v>
      </c>
      <c r="G2505" s="277">
        <v>60205</v>
      </c>
      <c r="H2505" s="277">
        <v>4178292.36</v>
      </c>
      <c r="I2505" s="277">
        <f>INDEX(HWI!$F$6:$I$131,MATCH(F2505,HWI!$A$6:$A$131,0),MATCH(D2505,HWI!$F$5:$I$5,0))</f>
        <v>1.6106983655274889</v>
      </c>
      <c r="J2505" s="277">
        <f t="shared" si="78"/>
        <v>6729968.6749479938</v>
      </c>
      <c r="L2505" s="277">
        <f t="shared" si="79"/>
        <v>111.78421518059952</v>
      </c>
    </row>
    <row r="2506" spans="1:12" x14ac:dyDescent="0.25">
      <c r="A2506" s="274" t="s">
        <v>606</v>
      </c>
      <c r="B2506" s="274" t="s">
        <v>588</v>
      </c>
      <c r="C2506" s="274" t="s">
        <v>604</v>
      </c>
      <c r="D2506" s="274" t="s">
        <v>590</v>
      </c>
      <c r="E2506" s="274">
        <v>4</v>
      </c>
      <c r="F2506" s="274">
        <v>2011</v>
      </c>
      <c r="G2506" s="277">
        <v>55940</v>
      </c>
      <c r="H2506" s="277">
        <v>3921084.88</v>
      </c>
      <c r="I2506" s="277">
        <f>INDEX(HWI!$F$6:$I$131,MATCH(F2506,HWI!$A$6:$A$131,0),MATCH(D2506,HWI!$F$5:$I$5,0))</f>
        <v>1.5582175371346429</v>
      </c>
      <c r="J2506" s="277">
        <f t="shared" si="78"/>
        <v>6109903.2246094868</v>
      </c>
      <c r="L2506" s="277">
        <f t="shared" si="79"/>
        <v>109.22243876670517</v>
      </c>
    </row>
    <row r="2507" spans="1:12" x14ac:dyDescent="0.25">
      <c r="A2507" s="274" t="s">
        <v>606</v>
      </c>
      <c r="B2507" s="274" t="s">
        <v>588</v>
      </c>
      <c r="C2507" s="274" t="s">
        <v>604</v>
      </c>
      <c r="D2507" s="274" t="s">
        <v>590</v>
      </c>
      <c r="E2507" s="274">
        <v>4</v>
      </c>
      <c r="F2507" s="274">
        <v>2012</v>
      </c>
      <c r="G2507" s="277">
        <v>45282</v>
      </c>
      <c r="H2507" s="277">
        <v>3033167.6</v>
      </c>
      <c r="I2507" s="277">
        <f>INDEX(HWI!$F$6:$I$131,MATCH(F2507,HWI!$A$6:$A$131,0),MATCH(D2507,HWI!$F$5:$I$5,0))</f>
        <v>1.5027726432532347</v>
      </c>
      <c r="J2507" s="277">
        <f t="shared" si="78"/>
        <v>4558161.2916820701</v>
      </c>
      <c r="L2507" s="277">
        <f t="shared" si="79"/>
        <v>100.66166007866416</v>
      </c>
    </row>
    <row r="2508" spans="1:12" x14ac:dyDescent="0.25">
      <c r="A2508" s="274" t="s">
        <v>606</v>
      </c>
      <c r="B2508" s="274" t="s">
        <v>588</v>
      </c>
      <c r="C2508" s="274" t="s">
        <v>604</v>
      </c>
      <c r="D2508" s="274" t="s">
        <v>590</v>
      </c>
      <c r="E2508" s="274">
        <v>4</v>
      </c>
      <c r="F2508" s="274">
        <v>2013</v>
      </c>
      <c r="G2508" s="277">
        <v>58986</v>
      </c>
      <c r="H2508" s="277">
        <v>5906218.3499999996</v>
      </c>
      <c r="I2508" s="277">
        <f>INDEX(HWI!$F$6:$I$131,MATCH(F2508,HWI!$A$6:$A$131,0),MATCH(D2508,HWI!$F$5:$I$5,0))</f>
        <v>1.4931129476584022</v>
      </c>
      <c r="J2508" s="277">
        <f t="shared" si="78"/>
        <v>8818651.0900826436</v>
      </c>
      <c r="L2508" s="277">
        <f t="shared" si="79"/>
        <v>149.5041381019673</v>
      </c>
    </row>
    <row r="2509" spans="1:12" x14ac:dyDescent="0.25">
      <c r="A2509" s="274" t="s">
        <v>606</v>
      </c>
      <c r="B2509" s="274" t="s">
        <v>588</v>
      </c>
      <c r="C2509" s="274" t="s">
        <v>604</v>
      </c>
      <c r="D2509" s="274" t="s">
        <v>590</v>
      </c>
      <c r="E2509" s="274">
        <v>4</v>
      </c>
      <c r="F2509" s="274">
        <v>2014</v>
      </c>
      <c r="G2509" s="277">
        <v>6180</v>
      </c>
      <c r="H2509" s="277">
        <v>997830.81</v>
      </c>
      <c r="I2509" s="277">
        <f>INDEX(HWI!$F$6:$I$131,MATCH(F2509,HWI!$A$6:$A$131,0),MATCH(D2509,HWI!$F$5:$I$5,0))</f>
        <v>1.4768392370572208</v>
      </c>
      <c r="J2509" s="277">
        <f t="shared" si="78"/>
        <v>1473635.6921525886</v>
      </c>
      <c r="L2509" s="277">
        <f t="shared" si="79"/>
        <v>238.45237737096903</v>
      </c>
    </row>
    <row r="2510" spans="1:12" x14ac:dyDescent="0.25">
      <c r="A2510" s="274" t="s">
        <v>606</v>
      </c>
      <c r="B2510" s="274" t="s">
        <v>588</v>
      </c>
      <c r="C2510" s="274" t="s">
        <v>604</v>
      </c>
      <c r="D2510" s="274" t="s">
        <v>590</v>
      </c>
      <c r="E2510" s="274">
        <v>4</v>
      </c>
      <c r="F2510" s="274">
        <v>2015</v>
      </c>
      <c r="G2510" s="277">
        <v>49436</v>
      </c>
      <c r="H2510" s="277">
        <v>3580430.08</v>
      </c>
      <c r="I2510" s="277">
        <f>INDEX(HWI!$F$6:$I$131,MATCH(F2510,HWI!$A$6:$A$131,0),MATCH(D2510,HWI!$F$5:$I$5,0))</f>
        <v>1.4550335570469799</v>
      </c>
      <c r="J2510" s="277">
        <f t="shared" si="78"/>
        <v>5209645.9150604028</v>
      </c>
      <c r="L2510" s="277">
        <f t="shared" si="79"/>
        <v>105.38162300874671</v>
      </c>
    </row>
    <row r="2511" spans="1:12" x14ac:dyDescent="0.25">
      <c r="A2511" s="274" t="s">
        <v>606</v>
      </c>
      <c r="B2511" s="274" t="s">
        <v>588</v>
      </c>
      <c r="C2511" s="274" t="s">
        <v>604</v>
      </c>
      <c r="D2511" s="274" t="s">
        <v>590</v>
      </c>
      <c r="E2511" s="274">
        <v>4</v>
      </c>
      <c r="F2511" s="274">
        <v>2016</v>
      </c>
      <c r="G2511" s="277">
        <v>63126.200000000004</v>
      </c>
      <c r="H2511" s="277">
        <v>6469912.4400000004</v>
      </c>
      <c r="I2511" s="277">
        <f>INDEX(HWI!$F$6:$I$131,MATCH(F2511,HWI!$A$6:$A$131,0),MATCH(D2511,HWI!$F$5:$I$5,0))</f>
        <v>1.4351279788172993</v>
      </c>
      <c r="J2511" s="277">
        <f t="shared" si="78"/>
        <v>9285152.3631421011</v>
      </c>
      <c r="L2511" s="277">
        <f t="shared" si="79"/>
        <v>147.08872644230289</v>
      </c>
    </row>
    <row r="2512" spans="1:12" x14ac:dyDescent="0.25">
      <c r="A2512" s="274" t="s">
        <v>606</v>
      </c>
      <c r="B2512" s="274" t="s">
        <v>588</v>
      </c>
      <c r="C2512" s="274" t="s">
        <v>604</v>
      </c>
      <c r="D2512" s="274" t="s">
        <v>590</v>
      </c>
      <c r="E2512" s="274">
        <v>4</v>
      </c>
      <c r="F2512" s="274">
        <v>2017</v>
      </c>
      <c r="G2512" s="277">
        <v>89249</v>
      </c>
      <c r="H2512" s="277">
        <v>8112032.1600000001</v>
      </c>
      <c r="I2512" s="277">
        <f>INDEX(HWI!$F$6:$I$131,MATCH(F2512,HWI!$A$6:$A$131,0),MATCH(D2512,HWI!$F$5:$I$5,0))</f>
        <v>1.4145280556763811</v>
      </c>
      <c r="J2512" s="277">
        <f t="shared" si="78"/>
        <v>11474697.078869075</v>
      </c>
      <c r="L2512" s="277">
        <f t="shared" si="79"/>
        <v>128.5694750514748</v>
      </c>
    </row>
    <row r="2513" spans="1:12" x14ac:dyDescent="0.25">
      <c r="A2513" s="274" t="s">
        <v>606</v>
      </c>
      <c r="B2513" s="274" t="s">
        <v>588</v>
      </c>
      <c r="C2513" s="274" t="s">
        <v>604</v>
      </c>
      <c r="D2513" s="274" t="s">
        <v>590</v>
      </c>
      <c r="E2513" s="274">
        <v>4</v>
      </c>
      <c r="F2513" s="274">
        <v>2018</v>
      </c>
      <c r="G2513" s="277">
        <v>139607.9</v>
      </c>
      <c r="H2513" s="277">
        <v>14379280.68</v>
      </c>
      <c r="I2513" s="277">
        <f>INDEX(HWI!$F$6:$I$131,MATCH(F2513,HWI!$A$6:$A$131,0),MATCH(D2513,HWI!$F$5:$I$5,0))</f>
        <v>1.3921232876712328</v>
      </c>
      <c r="J2513" s="277">
        <f t="shared" si="78"/>
        <v>20017731.494589042</v>
      </c>
      <c r="L2513" s="277">
        <f t="shared" si="79"/>
        <v>143.38537786607378</v>
      </c>
    </row>
    <row r="2514" spans="1:12" x14ac:dyDescent="0.25">
      <c r="A2514" s="274" t="s">
        <v>606</v>
      </c>
      <c r="B2514" s="274" t="s">
        <v>588</v>
      </c>
      <c r="C2514" s="274" t="s">
        <v>604</v>
      </c>
      <c r="D2514" s="274" t="s">
        <v>590</v>
      </c>
      <c r="E2514" s="274">
        <v>4</v>
      </c>
      <c r="F2514" s="274">
        <v>2019</v>
      </c>
      <c r="G2514" s="277">
        <v>113045.7</v>
      </c>
      <c r="H2514" s="277">
        <v>9257558.4900000002</v>
      </c>
      <c r="I2514" s="277">
        <f>INDEX(HWI!$F$6:$I$131,MATCH(F2514,HWI!$A$6:$A$131,0),MATCH(D2514,HWI!$F$5:$I$5,0))</f>
        <v>1.3488179178763999</v>
      </c>
      <c r="J2514" s="277">
        <f t="shared" si="78"/>
        <v>12486760.767100789</v>
      </c>
      <c r="L2514" s="277">
        <f t="shared" si="79"/>
        <v>110.45763586850971</v>
      </c>
    </row>
    <row r="2515" spans="1:12" x14ac:dyDescent="0.25">
      <c r="A2515" s="274" t="s">
        <v>606</v>
      </c>
      <c r="B2515" s="274" t="s">
        <v>588</v>
      </c>
      <c r="C2515" s="274" t="s">
        <v>604</v>
      </c>
      <c r="D2515" s="274" t="s">
        <v>590</v>
      </c>
      <c r="E2515" s="274">
        <v>4</v>
      </c>
      <c r="F2515" s="274">
        <v>2020</v>
      </c>
      <c r="G2515" s="277">
        <v>149116</v>
      </c>
      <c r="H2515" s="277">
        <v>9725033.7200000007</v>
      </c>
      <c r="I2515" s="277">
        <f>INDEX(HWI!$F$6:$I$131,MATCH(F2515,HWI!$A$6:$A$131,0),MATCH(D2515,HWI!$F$5:$I$5,0))</f>
        <v>1.3102336825141014</v>
      </c>
      <c r="J2515" s="277">
        <f t="shared" si="78"/>
        <v>12742066.743529411</v>
      </c>
      <c r="L2515" s="277">
        <f t="shared" si="79"/>
        <v>85.450701088611623</v>
      </c>
    </row>
    <row r="2516" spans="1:12" x14ac:dyDescent="0.25">
      <c r="A2516" s="274" t="s">
        <v>606</v>
      </c>
      <c r="B2516" s="274" t="s">
        <v>588</v>
      </c>
      <c r="C2516" s="274" t="s">
        <v>604</v>
      </c>
      <c r="D2516" s="274" t="s">
        <v>590</v>
      </c>
      <c r="E2516" s="274">
        <v>4</v>
      </c>
      <c r="F2516" s="274">
        <v>2021</v>
      </c>
      <c r="G2516" s="277">
        <v>62290</v>
      </c>
      <c r="H2516" s="277">
        <v>12963142.340000002</v>
      </c>
      <c r="I2516" s="277">
        <f>INDEX(HWI!$F$6:$I$131,MATCH(F2516,HWI!$A$6:$A$131,0),MATCH(D2516,HWI!$F$5:$I$5,0))</f>
        <v>1.2445464982778416</v>
      </c>
      <c r="J2516" s="277">
        <f t="shared" si="78"/>
        <v>16133233.405924227</v>
      </c>
      <c r="L2516" s="277">
        <f t="shared" si="79"/>
        <v>259.0019811514565</v>
      </c>
    </row>
    <row r="2517" spans="1:12" x14ac:dyDescent="0.25">
      <c r="A2517" s="274" t="s">
        <v>606</v>
      </c>
      <c r="B2517" s="274" t="s">
        <v>588</v>
      </c>
      <c r="C2517" s="274" t="s">
        <v>604</v>
      </c>
      <c r="D2517" s="274" t="s">
        <v>590</v>
      </c>
      <c r="E2517" s="274">
        <v>4</v>
      </c>
      <c r="F2517" s="274">
        <v>2022</v>
      </c>
      <c r="G2517" s="277">
        <v>130275.7</v>
      </c>
      <c r="H2517" s="277">
        <v>17863900.270000007</v>
      </c>
      <c r="I2517" s="277">
        <f>INDEX(HWI!$F$6:$I$131,MATCH(F2517,HWI!$A$6:$A$131,0),MATCH(D2517,HWI!$F$5:$I$5,0))</f>
        <v>1.1434599156118144</v>
      </c>
      <c r="J2517" s="277">
        <f t="shared" si="78"/>
        <v>20426653.895232078</v>
      </c>
      <c r="L2517" s="277">
        <f t="shared" si="79"/>
        <v>156.79557964556764</v>
      </c>
    </row>
    <row r="2518" spans="1:12" x14ac:dyDescent="0.25">
      <c r="A2518" s="274" t="s">
        <v>606</v>
      </c>
      <c r="B2518" s="274" t="s">
        <v>588</v>
      </c>
      <c r="C2518" s="274" t="s">
        <v>604</v>
      </c>
      <c r="D2518" s="274" t="s">
        <v>590</v>
      </c>
      <c r="E2518" s="274">
        <v>4</v>
      </c>
      <c r="F2518" s="274">
        <v>2023</v>
      </c>
      <c r="G2518" s="277">
        <v>163326.22999999998</v>
      </c>
      <c r="H2518" s="277">
        <v>29719847.139999997</v>
      </c>
      <c r="I2518" s="277">
        <f>INDEX(HWI!$F$6:$I$131,MATCH(F2518,HWI!$A$6:$A$131,0),MATCH(D2518,HWI!$F$5:$I$5,0))</f>
        <v>1.069033530571992</v>
      </c>
      <c r="J2518" s="277">
        <f t="shared" si="78"/>
        <v>31771513.116134115</v>
      </c>
      <c r="L2518" s="277">
        <f t="shared" si="79"/>
        <v>194.52792803785476</v>
      </c>
    </row>
    <row r="2519" spans="1:12" x14ac:dyDescent="0.25">
      <c r="A2519" s="274" t="s">
        <v>606</v>
      </c>
      <c r="B2519" s="274" t="s">
        <v>588</v>
      </c>
      <c r="C2519" s="274" t="s">
        <v>604</v>
      </c>
      <c r="D2519" s="274" t="s">
        <v>590</v>
      </c>
      <c r="E2519" s="274">
        <v>4</v>
      </c>
      <c r="F2519" s="274">
        <v>2024</v>
      </c>
      <c r="G2519" s="277">
        <v>137699</v>
      </c>
      <c r="H2519" s="277">
        <v>17421073.460000008</v>
      </c>
      <c r="I2519" s="277">
        <f>INDEX(HWI!$F$6:$I$131,MATCH(F2519,HWI!$A$6:$A$131,0),MATCH(D2519,HWI!$F$5:$I$5,0))</f>
        <v>1.0330368487928843</v>
      </c>
      <c r="J2519" s="277">
        <f t="shared" si="78"/>
        <v>17996610.829707757</v>
      </c>
      <c r="L2519" s="277">
        <f t="shared" si="79"/>
        <v>130.69529066810765</v>
      </c>
    </row>
    <row r="2520" spans="1:12" x14ac:dyDescent="0.25">
      <c r="A2520" s="274" t="s">
        <v>606</v>
      </c>
      <c r="B2520" s="274" t="s">
        <v>588</v>
      </c>
      <c r="C2520" s="274" t="s">
        <v>604</v>
      </c>
      <c r="D2520" s="274" t="s">
        <v>590</v>
      </c>
      <c r="E2520" s="274">
        <v>4</v>
      </c>
      <c r="F2520" s="274">
        <v>2025</v>
      </c>
      <c r="G2520" s="277">
        <v>36365</v>
      </c>
      <c r="H2520" s="277">
        <v>4854499.0200000014</v>
      </c>
      <c r="I2520" s="277">
        <f>INDEX(HWI!$F$6:$I$131,MATCH(F2520,HWI!$A$6:$A$131,0),MATCH(D2520,HWI!$F$5:$I$5,0))</f>
        <v>1</v>
      </c>
      <c r="J2520" s="277">
        <f t="shared" si="78"/>
        <v>4854499.0200000014</v>
      </c>
      <c r="L2520" s="277">
        <f t="shared" si="79"/>
        <v>133.49371703561121</v>
      </c>
    </row>
    <row r="2521" spans="1:12" x14ac:dyDescent="0.25">
      <c r="A2521" s="274" t="s">
        <v>606</v>
      </c>
      <c r="B2521" s="274" t="s">
        <v>588</v>
      </c>
      <c r="C2521" s="274" t="s">
        <v>604</v>
      </c>
      <c r="D2521" s="274" t="s">
        <v>590</v>
      </c>
      <c r="E2521" s="274">
        <v>5</v>
      </c>
      <c r="F2521" s="274">
        <v>2000</v>
      </c>
      <c r="G2521" s="277">
        <v>1</v>
      </c>
      <c r="H2521" s="277">
        <v>33.4</v>
      </c>
      <c r="I2521" s="277">
        <f>INDEX(HWI!$F$6:$I$131,MATCH(F2521,HWI!$A$6:$A$131,0),MATCH(D2521,HWI!$F$5:$I$5,0))</f>
        <v>2.2709497206703912</v>
      </c>
      <c r="J2521" s="277">
        <f t="shared" si="78"/>
        <v>75.849720670391065</v>
      </c>
      <c r="L2521" s="277">
        <f t="shared" si="79"/>
        <v>75.849720670391065</v>
      </c>
    </row>
    <row r="2522" spans="1:12" x14ac:dyDescent="0.25">
      <c r="A2522" s="274" t="s">
        <v>606</v>
      </c>
      <c r="B2522" s="274" t="s">
        <v>588</v>
      </c>
      <c r="C2522" s="274" t="s">
        <v>604</v>
      </c>
      <c r="D2522" s="274" t="s">
        <v>590</v>
      </c>
      <c r="E2522" s="274">
        <v>5</v>
      </c>
      <c r="F2522" s="274">
        <v>2022</v>
      </c>
      <c r="G2522" s="277">
        <v>3200</v>
      </c>
      <c r="H2522" s="277">
        <v>1019781.63</v>
      </c>
      <c r="I2522" s="277">
        <f>INDEX(HWI!$F$6:$I$131,MATCH(F2522,HWI!$A$6:$A$131,0),MATCH(D2522,HWI!$F$5:$I$5,0))</f>
        <v>1.1434599156118144</v>
      </c>
      <c r="J2522" s="277">
        <f t="shared" si="78"/>
        <v>1166079.4165822784</v>
      </c>
      <c r="L2522" s="277">
        <f t="shared" si="79"/>
        <v>364.39981768196202</v>
      </c>
    </row>
    <row r="2523" spans="1:12" x14ac:dyDescent="0.25">
      <c r="A2523" s="274" t="s">
        <v>606</v>
      </c>
      <c r="B2523" s="274" t="s">
        <v>588</v>
      </c>
      <c r="C2523" s="274" t="s">
        <v>604</v>
      </c>
      <c r="D2523" s="274" t="s">
        <v>590</v>
      </c>
      <c r="E2523" s="274">
        <v>5</v>
      </c>
      <c r="F2523" s="274">
        <v>2023</v>
      </c>
      <c r="G2523" s="277">
        <v>235</v>
      </c>
      <c r="H2523" s="277">
        <v>9188.4700000000012</v>
      </c>
      <c r="I2523" s="277">
        <f>INDEX(HWI!$F$6:$I$131,MATCH(F2523,HWI!$A$6:$A$131,0),MATCH(D2523,HWI!$F$5:$I$5,0))</f>
        <v>1.069033530571992</v>
      </c>
      <c r="J2523" s="277">
        <f t="shared" si="78"/>
        <v>9822.7825246548327</v>
      </c>
      <c r="L2523" s="277">
        <f t="shared" si="79"/>
        <v>41.799074572999288</v>
      </c>
    </row>
    <row r="2524" spans="1:12" x14ac:dyDescent="0.25">
      <c r="A2524" s="274" t="s">
        <v>606</v>
      </c>
      <c r="B2524" s="274" t="s">
        <v>588</v>
      </c>
      <c r="C2524" s="274" t="s">
        <v>604</v>
      </c>
      <c r="D2524" s="274" t="s">
        <v>590</v>
      </c>
      <c r="E2524" s="274">
        <v>6</v>
      </c>
      <c r="F2524" s="274">
        <v>1922</v>
      </c>
      <c r="G2524" s="277">
        <v>1</v>
      </c>
      <c r="H2524" s="277">
        <v>2.5</v>
      </c>
      <c r="I2524" s="277">
        <f>INDEX(HWI!$F$6:$I$131,MATCH(F2524,HWI!$A$6:$A$131,0),MATCH(D2524,HWI!$F$5:$I$5,0))</f>
        <v>0</v>
      </c>
      <c r="J2524" s="277">
        <f t="shared" si="78"/>
        <v>0</v>
      </c>
      <c r="L2524" s="277">
        <f t="shared" si="79"/>
        <v>0</v>
      </c>
    </row>
    <row r="2525" spans="1:12" x14ac:dyDescent="0.25">
      <c r="A2525" s="274" t="s">
        <v>606</v>
      </c>
      <c r="B2525" s="274" t="s">
        <v>588</v>
      </c>
      <c r="C2525" s="274" t="s">
        <v>604</v>
      </c>
      <c r="D2525" s="274" t="s">
        <v>590</v>
      </c>
      <c r="E2525" s="274">
        <v>6</v>
      </c>
      <c r="F2525" s="274">
        <v>1969</v>
      </c>
      <c r="G2525" s="277">
        <v>12</v>
      </c>
      <c r="H2525" s="277">
        <v>77.16</v>
      </c>
      <c r="I2525" s="277">
        <f>INDEX(HWI!$F$6:$I$131,MATCH(F2525,HWI!$A$6:$A$131,0),MATCH(D2525,HWI!$F$5:$I$5,0))</f>
        <v>10.1625</v>
      </c>
      <c r="J2525" s="277">
        <f t="shared" si="78"/>
        <v>784.13849999999991</v>
      </c>
      <c r="L2525" s="277">
        <f t="shared" si="79"/>
        <v>65.344874999999988</v>
      </c>
    </row>
    <row r="2526" spans="1:12" x14ac:dyDescent="0.25">
      <c r="A2526" s="274" t="s">
        <v>606</v>
      </c>
      <c r="B2526" s="274" t="s">
        <v>588</v>
      </c>
      <c r="C2526" s="274" t="s">
        <v>604</v>
      </c>
      <c r="D2526" s="274" t="s">
        <v>590</v>
      </c>
      <c r="E2526" s="274">
        <v>6</v>
      </c>
      <c r="F2526" s="274">
        <v>1970</v>
      </c>
      <c r="G2526" s="277">
        <v>4</v>
      </c>
      <c r="H2526" s="277">
        <v>34.01</v>
      </c>
      <c r="I2526" s="277">
        <f>INDEX(HWI!$F$6:$I$131,MATCH(F2526,HWI!$A$6:$A$131,0),MATCH(D2526,HWI!$F$5:$I$5,0))</f>
        <v>9.6785714285714288</v>
      </c>
      <c r="J2526" s="277">
        <f t="shared" si="78"/>
        <v>329.16821428571427</v>
      </c>
      <c r="L2526" s="277">
        <f t="shared" si="79"/>
        <v>82.292053571428568</v>
      </c>
    </row>
    <row r="2527" spans="1:12" x14ac:dyDescent="0.25">
      <c r="A2527" s="274" t="s">
        <v>606</v>
      </c>
      <c r="B2527" s="274" t="s">
        <v>588</v>
      </c>
      <c r="C2527" s="274" t="s">
        <v>604</v>
      </c>
      <c r="D2527" s="274" t="s">
        <v>590</v>
      </c>
      <c r="E2527" s="274">
        <v>6</v>
      </c>
      <c r="F2527" s="274">
        <v>1973</v>
      </c>
      <c r="G2527" s="277">
        <v>1327</v>
      </c>
      <c r="H2527" s="277">
        <v>7025.66</v>
      </c>
      <c r="I2527" s="277">
        <f>INDEX(HWI!$F$6:$I$131,MATCH(F2527,HWI!$A$6:$A$131,0),MATCH(D2527,HWI!$F$5:$I$5,0))</f>
        <v>8.1300000000000008</v>
      </c>
      <c r="J2527" s="277">
        <f t="shared" si="78"/>
        <v>57118.615800000007</v>
      </c>
      <c r="L2527" s="277">
        <f t="shared" si="79"/>
        <v>43.043418085908066</v>
      </c>
    </row>
    <row r="2528" spans="1:12" x14ac:dyDescent="0.25">
      <c r="A2528" s="274" t="s">
        <v>606</v>
      </c>
      <c r="B2528" s="274" t="s">
        <v>588</v>
      </c>
      <c r="C2528" s="274" t="s">
        <v>604</v>
      </c>
      <c r="D2528" s="274" t="s">
        <v>590</v>
      </c>
      <c r="E2528" s="274">
        <v>6</v>
      </c>
      <c r="F2528" s="274">
        <v>1976</v>
      </c>
      <c r="G2528" s="277">
        <v>3198</v>
      </c>
      <c r="H2528" s="277">
        <v>35366.58</v>
      </c>
      <c r="I2528" s="277">
        <f>INDEX(HWI!$F$6:$I$131,MATCH(F2528,HWI!$A$6:$A$131,0),MATCH(D2528,HWI!$F$5:$I$5,0))</f>
        <v>6.0222222222222221</v>
      </c>
      <c r="J2528" s="277">
        <f t="shared" si="78"/>
        <v>212985.40400000001</v>
      </c>
      <c r="L2528" s="277">
        <f t="shared" si="79"/>
        <v>66.599563477173234</v>
      </c>
    </row>
    <row r="2529" spans="1:12" x14ac:dyDescent="0.25">
      <c r="A2529" s="274" t="s">
        <v>606</v>
      </c>
      <c r="B2529" s="274" t="s">
        <v>588</v>
      </c>
      <c r="C2529" s="274" t="s">
        <v>604</v>
      </c>
      <c r="D2529" s="274" t="s">
        <v>590</v>
      </c>
      <c r="E2529" s="274">
        <v>6</v>
      </c>
      <c r="F2529" s="274">
        <v>1977</v>
      </c>
      <c r="G2529" s="277">
        <v>3035</v>
      </c>
      <c r="H2529" s="277">
        <v>76076.05</v>
      </c>
      <c r="I2529" s="277">
        <f>INDEX(HWI!$F$6:$I$131,MATCH(F2529,HWI!$A$6:$A$131,0),MATCH(D2529,HWI!$F$5:$I$5,0))</f>
        <v>5.645833333333333</v>
      </c>
      <c r="J2529" s="277">
        <f t="shared" si="78"/>
        <v>429512.69895833335</v>
      </c>
      <c r="L2529" s="277">
        <f t="shared" si="79"/>
        <v>141.51983491213619</v>
      </c>
    </row>
    <row r="2530" spans="1:12" x14ac:dyDescent="0.25">
      <c r="A2530" s="274" t="s">
        <v>606</v>
      </c>
      <c r="B2530" s="274" t="s">
        <v>588</v>
      </c>
      <c r="C2530" s="274" t="s">
        <v>604</v>
      </c>
      <c r="D2530" s="274" t="s">
        <v>590</v>
      </c>
      <c r="E2530" s="274">
        <v>6</v>
      </c>
      <c r="F2530" s="274">
        <v>1978</v>
      </c>
      <c r="G2530" s="277">
        <v>7519</v>
      </c>
      <c r="H2530" s="277">
        <v>34326.57</v>
      </c>
      <c r="I2530" s="277">
        <f>INDEX(HWI!$F$6:$I$131,MATCH(F2530,HWI!$A$6:$A$131,0),MATCH(D2530,HWI!$F$5:$I$5,0))</f>
        <v>5.279220779220779</v>
      </c>
      <c r="J2530" s="277">
        <f t="shared" si="78"/>
        <v>181217.54162337663</v>
      </c>
      <c r="L2530" s="277">
        <f t="shared" si="79"/>
        <v>24.101282301286957</v>
      </c>
    </row>
    <row r="2531" spans="1:12" x14ac:dyDescent="0.25">
      <c r="A2531" s="274" t="s">
        <v>606</v>
      </c>
      <c r="B2531" s="274" t="s">
        <v>588</v>
      </c>
      <c r="C2531" s="274" t="s">
        <v>604</v>
      </c>
      <c r="D2531" s="274" t="s">
        <v>590</v>
      </c>
      <c r="E2531" s="274">
        <v>6</v>
      </c>
      <c r="F2531" s="274">
        <v>1979</v>
      </c>
      <c r="G2531" s="277">
        <v>21104</v>
      </c>
      <c r="H2531" s="277">
        <v>404752.79000000004</v>
      </c>
      <c r="I2531" s="277">
        <f>INDEX(HWI!$F$6:$I$131,MATCH(F2531,HWI!$A$6:$A$131,0),MATCH(D2531,HWI!$F$5:$I$5,0))</f>
        <v>4.8392857142857144</v>
      </c>
      <c r="J2531" s="277">
        <f t="shared" si="78"/>
        <v>1958714.394464286</v>
      </c>
      <c r="L2531" s="277">
        <f t="shared" si="79"/>
        <v>92.812471307064357</v>
      </c>
    </row>
    <row r="2532" spans="1:12" x14ac:dyDescent="0.25">
      <c r="A2532" s="274" t="s">
        <v>606</v>
      </c>
      <c r="B2532" s="274" t="s">
        <v>588</v>
      </c>
      <c r="C2532" s="274" t="s">
        <v>604</v>
      </c>
      <c r="D2532" s="274" t="s">
        <v>590</v>
      </c>
      <c r="E2532" s="274">
        <v>6</v>
      </c>
      <c r="F2532" s="274">
        <v>1980</v>
      </c>
      <c r="G2532" s="277">
        <v>18630</v>
      </c>
      <c r="H2532" s="277">
        <v>500010.97000000003</v>
      </c>
      <c r="I2532" s="277">
        <f>INDEX(HWI!$F$6:$I$131,MATCH(F2532,HWI!$A$6:$A$131,0),MATCH(D2532,HWI!$F$5:$I$5,0))</f>
        <v>4.3475935828877006</v>
      </c>
      <c r="J2532" s="277">
        <f t="shared" si="78"/>
        <v>2173844.4845454548</v>
      </c>
      <c r="L2532" s="277">
        <f t="shared" si="79"/>
        <v>116.68515751720101</v>
      </c>
    </row>
    <row r="2533" spans="1:12" x14ac:dyDescent="0.25">
      <c r="A2533" s="274" t="s">
        <v>606</v>
      </c>
      <c r="B2533" s="274" t="s">
        <v>588</v>
      </c>
      <c r="C2533" s="274" t="s">
        <v>604</v>
      </c>
      <c r="D2533" s="274" t="s">
        <v>590</v>
      </c>
      <c r="E2533" s="274">
        <v>6</v>
      </c>
      <c r="F2533" s="274">
        <v>1981</v>
      </c>
      <c r="G2533" s="277">
        <v>14447</v>
      </c>
      <c r="H2533" s="277">
        <v>943521.87</v>
      </c>
      <c r="I2533" s="277">
        <f>INDEX(HWI!$F$6:$I$131,MATCH(F2533,HWI!$A$6:$A$131,0),MATCH(D2533,HWI!$F$5:$I$5,0))</f>
        <v>4.0049261083743843</v>
      </c>
      <c r="J2533" s="277">
        <f t="shared" si="78"/>
        <v>3778735.3709852216</v>
      </c>
      <c r="L2533" s="277">
        <f t="shared" si="79"/>
        <v>261.55848072161842</v>
      </c>
    </row>
    <row r="2534" spans="1:12" x14ac:dyDescent="0.25">
      <c r="A2534" s="274" t="s">
        <v>606</v>
      </c>
      <c r="B2534" s="274" t="s">
        <v>588</v>
      </c>
      <c r="C2534" s="274" t="s">
        <v>604</v>
      </c>
      <c r="D2534" s="274" t="s">
        <v>590</v>
      </c>
      <c r="E2534" s="274">
        <v>6</v>
      </c>
      <c r="F2534" s="274">
        <v>1982</v>
      </c>
      <c r="G2534" s="277">
        <v>20658</v>
      </c>
      <c r="H2534" s="277">
        <v>752303.67</v>
      </c>
      <c r="I2534" s="277">
        <f>INDEX(HWI!$F$6:$I$131,MATCH(F2534,HWI!$A$6:$A$131,0),MATCH(D2534,HWI!$F$5:$I$5,0))</f>
        <v>3.7293577981651378</v>
      </c>
      <c r="J2534" s="277">
        <f t="shared" si="78"/>
        <v>2805609.5583027527</v>
      </c>
      <c r="L2534" s="277">
        <f t="shared" si="79"/>
        <v>135.81225473437664</v>
      </c>
    </row>
    <row r="2535" spans="1:12" x14ac:dyDescent="0.25">
      <c r="A2535" s="274" t="s">
        <v>606</v>
      </c>
      <c r="B2535" s="274" t="s">
        <v>588</v>
      </c>
      <c r="C2535" s="274" t="s">
        <v>604</v>
      </c>
      <c r="D2535" s="274" t="s">
        <v>590</v>
      </c>
      <c r="E2535" s="274">
        <v>6</v>
      </c>
      <c r="F2535" s="274">
        <v>1983</v>
      </c>
      <c r="G2535" s="277">
        <v>14686</v>
      </c>
      <c r="H2535" s="277">
        <v>415718.56</v>
      </c>
      <c r="I2535" s="277">
        <f>INDEX(HWI!$F$6:$I$131,MATCH(F2535,HWI!$A$6:$A$131,0),MATCH(D2535,HWI!$F$5:$I$5,0))</f>
        <v>3.5814977973568283</v>
      </c>
      <c r="J2535" s="277">
        <f t="shared" si="78"/>
        <v>1488895.1069603525</v>
      </c>
      <c r="L2535" s="277">
        <f t="shared" si="79"/>
        <v>101.38193565030318</v>
      </c>
    </row>
    <row r="2536" spans="1:12" x14ac:dyDescent="0.25">
      <c r="A2536" s="274" t="s">
        <v>606</v>
      </c>
      <c r="B2536" s="274" t="s">
        <v>588</v>
      </c>
      <c r="C2536" s="274" t="s">
        <v>604</v>
      </c>
      <c r="D2536" s="274" t="s">
        <v>590</v>
      </c>
      <c r="E2536" s="274">
        <v>6</v>
      </c>
      <c r="F2536" s="274">
        <v>1984</v>
      </c>
      <c r="G2536" s="277">
        <v>44444</v>
      </c>
      <c r="H2536" s="277">
        <v>979338.95000000007</v>
      </c>
      <c r="I2536" s="277">
        <f>INDEX(HWI!$F$6:$I$131,MATCH(F2536,HWI!$A$6:$A$131,0),MATCH(D2536,HWI!$F$5:$I$5,0))</f>
        <v>3.4892703862660945</v>
      </c>
      <c r="J2536" s="277">
        <f t="shared" si="78"/>
        <v>3417178.3963519316</v>
      </c>
      <c r="L2536" s="277">
        <f t="shared" si="79"/>
        <v>76.887282790746369</v>
      </c>
    </row>
    <row r="2537" spans="1:12" x14ac:dyDescent="0.25">
      <c r="A2537" s="274" t="s">
        <v>606</v>
      </c>
      <c r="B2537" s="274" t="s">
        <v>588</v>
      </c>
      <c r="C2537" s="274" t="s">
        <v>604</v>
      </c>
      <c r="D2537" s="274" t="s">
        <v>590</v>
      </c>
      <c r="E2537" s="274">
        <v>6</v>
      </c>
      <c r="F2537" s="274">
        <v>1985</v>
      </c>
      <c r="G2537" s="277">
        <v>33144</v>
      </c>
      <c r="H2537" s="277">
        <v>1384448.43</v>
      </c>
      <c r="I2537" s="277">
        <f>INDEX(HWI!$F$6:$I$131,MATCH(F2537,HWI!$A$6:$A$131,0),MATCH(D2537,HWI!$F$5:$I$5,0))</f>
        <v>3.4303797468354431</v>
      </c>
      <c r="J2537" s="277">
        <f t="shared" si="78"/>
        <v>4749183.8548101261</v>
      </c>
      <c r="L2537" s="277">
        <f t="shared" si="79"/>
        <v>143.2893994330837</v>
      </c>
    </row>
    <row r="2538" spans="1:12" x14ac:dyDescent="0.25">
      <c r="A2538" s="274" t="s">
        <v>606</v>
      </c>
      <c r="B2538" s="274" t="s">
        <v>588</v>
      </c>
      <c r="C2538" s="274" t="s">
        <v>604</v>
      </c>
      <c r="D2538" s="274" t="s">
        <v>590</v>
      </c>
      <c r="E2538" s="274">
        <v>6</v>
      </c>
      <c r="F2538" s="274">
        <v>1986</v>
      </c>
      <c r="G2538" s="277">
        <v>50123</v>
      </c>
      <c r="H2538" s="277">
        <v>1523975.8900000001</v>
      </c>
      <c r="I2538" s="277">
        <f>INDEX(HWI!$F$6:$I$131,MATCH(F2538,HWI!$A$6:$A$131,0),MATCH(D2538,HWI!$F$5:$I$5,0))</f>
        <v>3.3734439834024896</v>
      </c>
      <c r="J2538" s="277">
        <f t="shared" si="78"/>
        <v>5141047.2969709551</v>
      </c>
      <c r="L2538" s="277">
        <f t="shared" si="79"/>
        <v>102.56862711671199</v>
      </c>
    </row>
    <row r="2539" spans="1:12" x14ac:dyDescent="0.25">
      <c r="A2539" s="274" t="s">
        <v>606</v>
      </c>
      <c r="B2539" s="274" t="s">
        <v>588</v>
      </c>
      <c r="C2539" s="274" t="s">
        <v>604</v>
      </c>
      <c r="D2539" s="274" t="s">
        <v>590</v>
      </c>
      <c r="E2539" s="274">
        <v>6</v>
      </c>
      <c r="F2539" s="274">
        <v>1987</v>
      </c>
      <c r="G2539" s="277">
        <v>43149</v>
      </c>
      <c r="H2539" s="277">
        <v>1839284.92</v>
      </c>
      <c r="I2539" s="277">
        <f>INDEX(HWI!$F$6:$I$131,MATCH(F2539,HWI!$A$6:$A$131,0),MATCH(D2539,HWI!$F$5:$I$5,0))</f>
        <v>3.2914979757085021</v>
      </c>
      <c r="J2539" s="277">
        <f t="shared" si="78"/>
        <v>6054002.5909311743</v>
      </c>
      <c r="L2539" s="277">
        <f t="shared" si="79"/>
        <v>140.3045862228829</v>
      </c>
    </row>
    <row r="2540" spans="1:12" x14ac:dyDescent="0.25">
      <c r="A2540" s="274" t="s">
        <v>606</v>
      </c>
      <c r="B2540" s="274" t="s">
        <v>588</v>
      </c>
      <c r="C2540" s="274" t="s">
        <v>604</v>
      </c>
      <c r="D2540" s="274" t="s">
        <v>590</v>
      </c>
      <c r="E2540" s="274">
        <v>6</v>
      </c>
      <c r="F2540" s="274">
        <v>1988</v>
      </c>
      <c r="G2540" s="277">
        <v>61539</v>
      </c>
      <c r="H2540" s="277">
        <v>1643900.22</v>
      </c>
      <c r="I2540" s="277">
        <f>INDEX(HWI!$F$6:$I$131,MATCH(F2540,HWI!$A$6:$A$131,0),MATCH(D2540,HWI!$F$5:$I$5,0))</f>
        <v>3.1119617224880383</v>
      </c>
      <c r="J2540" s="277">
        <f t="shared" si="78"/>
        <v>5115754.5602296647</v>
      </c>
      <c r="L2540" s="277">
        <f t="shared" si="79"/>
        <v>83.130284213745185</v>
      </c>
    </row>
    <row r="2541" spans="1:12" x14ac:dyDescent="0.25">
      <c r="A2541" s="274" t="s">
        <v>606</v>
      </c>
      <c r="B2541" s="274" t="s">
        <v>588</v>
      </c>
      <c r="C2541" s="274" t="s">
        <v>604</v>
      </c>
      <c r="D2541" s="274" t="s">
        <v>590</v>
      </c>
      <c r="E2541" s="274">
        <v>6</v>
      </c>
      <c r="F2541" s="274">
        <v>1989</v>
      </c>
      <c r="G2541" s="277">
        <v>88197</v>
      </c>
      <c r="H2541" s="277">
        <v>2586460.25</v>
      </c>
      <c r="I2541" s="277">
        <f>INDEX(HWI!$F$6:$I$131,MATCH(F2541,HWI!$A$6:$A$131,0),MATCH(D2541,HWI!$F$5:$I$5,0))</f>
        <v>2.9035714285714285</v>
      </c>
      <c r="J2541" s="277">
        <f t="shared" si="78"/>
        <v>7509972.083035714</v>
      </c>
      <c r="L2541" s="277">
        <f t="shared" si="79"/>
        <v>85.149972028931984</v>
      </c>
    </row>
    <row r="2542" spans="1:12" x14ac:dyDescent="0.25">
      <c r="A2542" s="274" t="s">
        <v>606</v>
      </c>
      <c r="B2542" s="274" t="s">
        <v>588</v>
      </c>
      <c r="C2542" s="274" t="s">
        <v>604</v>
      </c>
      <c r="D2542" s="274" t="s">
        <v>590</v>
      </c>
      <c r="E2542" s="274">
        <v>6</v>
      </c>
      <c r="F2542" s="274">
        <v>1990</v>
      </c>
      <c r="G2542" s="277">
        <v>62363</v>
      </c>
      <c r="H2542" s="277">
        <v>2036357.35</v>
      </c>
      <c r="I2542" s="277">
        <f>INDEX(HWI!$F$6:$I$131,MATCH(F2542,HWI!$A$6:$A$131,0),MATCH(D2542,HWI!$F$5:$I$5,0))</f>
        <v>2.8155844155844156</v>
      </c>
      <c r="J2542" s="277">
        <f t="shared" si="78"/>
        <v>5733536.0192207796</v>
      </c>
      <c r="L2542" s="277">
        <f t="shared" si="79"/>
        <v>91.938104632887757</v>
      </c>
    </row>
    <row r="2543" spans="1:12" x14ac:dyDescent="0.25">
      <c r="A2543" s="274" t="s">
        <v>606</v>
      </c>
      <c r="B2543" s="274" t="s">
        <v>588</v>
      </c>
      <c r="C2543" s="274" t="s">
        <v>604</v>
      </c>
      <c r="D2543" s="274" t="s">
        <v>590</v>
      </c>
      <c r="E2543" s="274">
        <v>6</v>
      </c>
      <c r="F2543" s="274">
        <v>1991</v>
      </c>
      <c r="G2543" s="277">
        <v>68307</v>
      </c>
      <c r="H2543" s="277">
        <v>1873870.06</v>
      </c>
      <c r="I2543" s="277">
        <f>INDEX(HWI!$F$6:$I$131,MATCH(F2543,HWI!$A$6:$A$131,0),MATCH(D2543,HWI!$F$5:$I$5,0))</f>
        <v>2.7373737373737375</v>
      </c>
      <c r="J2543" s="277">
        <f t="shared" si="78"/>
        <v>5129482.6894949498</v>
      </c>
      <c r="L2543" s="277">
        <f t="shared" si="79"/>
        <v>75.094539205278366</v>
      </c>
    </row>
    <row r="2544" spans="1:12" x14ac:dyDescent="0.25">
      <c r="A2544" s="274" t="s">
        <v>606</v>
      </c>
      <c r="B2544" s="274" t="s">
        <v>588</v>
      </c>
      <c r="C2544" s="274" t="s">
        <v>604</v>
      </c>
      <c r="D2544" s="274" t="s">
        <v>590</v>
      </c>
      <c r="E2544" s="274">
        <v>6</v>
      </c>
      <c r="F2544" s="274">
        <v>1992</v>
      </c>
      <c r="G2544" s="277">
        <v>41285</v>
      </c>
      <c r="H2544" s="277">
        <v>1321413.8999999999</v>
      </c>
      <c r="I2544" s="277">
        <f>INDEX(HWI!$F$6:$I$131,MATCH(F2544,HWI!$A$6:$A$131,0),MATCH(D2544,HWI!$F$5:$I$5,0))</f>
        <v>2.6942833471416736</v>
      </c>
      <c r="J2544" s="277">
        <f t="shared" si="78"/>
        <v>3560263.4654515325</v>
      </c>
      <c r="L2544" s="277">
        <f t="shared" si="79"/>
        <v>86.236247195144301</v>
      </c>
    </row>
    <row r="2545" spans="1:12" x14ac:dyDescent="0.25">
      <c r="A2545" s="274" t="s">
        <v>606</v>
      </c>
      <c r="B2545" s="274" t="s">
        <v>588</v>
      </c>
      <c r="C2545" s="274" t="s">
        <v>604</v>
      </c>
      <c r="D2545" s="274" t="s">
        <v>590</v>
      </c>
      <c r="E2545" s="274">
        <v>6</v>
      </c>
      <c r="F2545" s="274">
        <v>1993</v>
      </c>
      <c r="G2545" s="277">
        <v>67803</v>
      </c>
      <c r="H2545" s="277">
        <v>1729317.46</v>
      </c>
      <c r="I2545" s="277">
        <f>INDEX(HWI!$F$6:$I$131,MATCH(F2545,HWI!$A$6:$A$131,0),MATCH(D2545,HWI!$F$5:$I$5,0))</f>
        <v>2.6225806451612903</v>
      </c>
      <c r="J2545" s="277">
        <f t="shared" si="78"/>
        <v>4535274.4999354836</v>
      </c>
      <c r="L2545" s="277">
        <f t="shared" si="79"/>
        <v>66.888994586308627</v>
      </c>
    </row>
    <row r="2546" spans="1:12" x14ac:dyDescent="0.25">
      <c r="A2546" s="274" t="s">
        <v>606</v>
      </c>
      <c r="B2546" s="274" t="s">
        <v>588</v>
      </c>
      <c r="C2546" s="274" t="s">
        <v>604</v>
      </c>
      <c r="D2546" s="274" t="s">
        <v>590</v>
      </c>
      <c r="E2546" s="274">
        <v>6</v>
      </c>
      <c r="F2546" s="274">
        <v>1994</v>
      </c>
      <c r="G2546" s="277">
        <v>64737</v>
      </c>
      <c r="H2546" s="277">
        <v>1683352.53</v>
      </c>
      <c r="I2546" s="277">
        <f>INDEX(HWI!$F$6:$I$131,MATCH(F2546,HWI!$A$6:$A$131,0),MATCH(D2546,HWI!$F$5:$I$5,0))</f>
        <v>2.5768621236133122</v>
      </c>
      <c r="J2546" s="277">
        <f t="shared" si="78"/>
        <v>4337767.3752456419</v>
      </c>
      <c r="L2546" s="277">
        <f t="shared" si="79"/>
        <v>67.005999277779964</v>
      </c>
    </row>
    <row r="2547" spans="1:12" x14ac:dyDescent="0.25">
      <c r="A2547" s="274" t="s">
        <v>606</v>
      </c>
      <c r="B2547" s="274" t="s">
        <v>588</v>
      </c>
      <c r="C2547" s="274" t="s">
        <v>604</v>
      </c>
      <c r="D2547" s="274" t="s">
        <v>590</v>
      </c>
      <c r="E2547" s="274">
        <v>6</v>
      </c>
      <c r="F2547" s="274">
        <v>1995</v>
      </c>
      <c r="G2547" s="277">
        <v>52350</v>
      </c>
      <c r="H2547" s="277">
        <v>1560220.6</v>
      </c>
      <c r="I2547" s="277">
        <f>INDEX(HWI!$F$6:$I$131,MATCH(F2547,HWI!$A$6:$A$131,0),MATCH(D2547,HWI!$F$5:$I$5,0))</f>
        <v>2.5248447204968945</v>
      </c>
      <c r="J2547" s="277">
        <f t="shared" si="78"/>
        <v>3939314.7447204972</v>
      </c>
      <c r="L2547" s="277">
        <f t="shared" si="79"/>
        <v>75.249565324173773</v>
      </c>
    </row>
    <row r="2548" spans="1:12" x14ac:dyDescent="0.25">
      <c r="A2548" s="274" t="s">
        <v>606</v>
      </c>
      <c r="B2548" s="274" t="s">
        <v>588</v>
      </c>
      <c r="C2548" s="274" t="s">
        <v>604</v>
      </c>
      <c r="D2548" s="274" t="s">
        <v>590</v>
      </c>
      <c r="E2548" s="274">
        <v>6</v>
      </c>
      <c r="F2548" s="274">
        <v>1996</v>
      </c>
      <c r="G2548" s="277">
        <v>50231</v>
      </c>
      <c r="H2548" s="277">
        <v>1532232.1099999999</v>
      </c>
      <c r="I2548" s="277">
        <f>INDEX(HWI!$F$6:$I$131,MATCH(F2548,HWI!$A$6:$A$131,0),MATCH(D2548,HWI!$F$5:$I$5,0))</f>
        <v>2.4673748103186646</v>
      </c>
      <c r="J2548" s="277">
        <f t="shared" si="78"/>
        <v>3780590.9117754167</v>
      </c>
      <c r="L2548" s="277">
        <f t="shared" si="79"/>
        <v>75.264098102275824</v>
      </c>
    </row>
    <row r="2549" spans="1:12" x14ac:dyDescent="0.25">
      <c r="A2549" s="274" t="s">
        <v>606</v>
      </c>
      <c r="B2549" s="274" t="s">
        <v>588</v>
      </c>
      <c r="C2549" s="274" t="s">
        <v>604</v>
      </c>
      <c r="D2549" s="274" t="s">
        <v>590</v>
      </c>
      <c r="E2549" s="274">
        <v>6</v>
      </c>
      <c r="F2549" s="274">
        <v>1997</v>
      </c>
      <c r="G2549" s="277">
        <v>59686</v>
      </c>
      <c r="H2549" s="277">
        <v>1522841.4100000001</v>
      </c>
      <c r="I2549" s="277">
        <f>INDEX(HWI!$F$6:$I$131,MATCH(F2549,HWI!$A$6:$A$131,0),MATCH(D2549,HWI!$F$5:$I$5,0))</f>
        <v>2.4124629080118694</v>
      </c>
      <c r="J2549" s="277">
        <f t="shared" si="78"/>
        <v>3673798.4164094958</v>
      </c>
      <c r="L2549" s="277">
        <f t="shared" si="79"/>
        <v>61.552096243834328</v>
      </c>
    </row>
    <row r="2550" spans="1:12" x14ac:dyDescent="0.25">
      <c r="A2550" s="274" t="s">
        <v>606</v>
      </c>
      <c r="B2550" s="274" t="s">
        <v>588</v>
      </c>
      <c r="C2550" s="274" t="s">
        <v>604</v>
      </c>
      <c r="D2550" s="274" t="s">
        <v>590</v>
      </c>
      <c r="E2550" s="274">
        <v>6</v>
      </c>
      <c r="F2550" s="274">
        <v>1998</v>
      </c>
      <c r="G2550" s="277">
        <v>45021</v>
      </c>
      <c r="H2550" s="277">
        <v>1254272.1000000001</v>
      </c>
      <c r="I2550" s="277">
        <f>INDEX(HWI!$F$6:$I$131,MATCH(F2550,HWI!$A$6:$A$131,0),MATCH(D2550,HWI!$F$5:$I$5,0))</f>
        <v>2.3650909090909091</v>
      </c>
      <c r="J2550" s="277">
        <f t="shared" si="78"/>
        <v>2966467.5412363638</v>
      </c>
      <c r="L2550" s="277">
        <f t="shared" si="79"/>
        <v>65.890751898810862</v>
      </c>
    </row>
    <row r="2551" spans="1:12" x14ac:dyDescent="0.25">
      <c r="A2551" s="274" t="s">
        <v>606</v>
      </c>
      <c r="B2551" s="274" t="s">
        <v>588</v>
      </c>
      <c r="C2551" s="274" t="s">
        <v>604</v>
      </c>
      <c r="D2551" s="274" t="s">
        <v>590</v>
      </c>
      <c r="E2551" s="274">
        <v>6</v>
      </c>
      <c r="F2551" s="274">
        <v>1999</v>
      </c>
      <c r="G2551" s="277">
        <v>95343</v>
      </c>
      <c r="H2551" s="277">
        <v>2148110.0099999998</v>
      </c>
      <c r="I2551" s="277">
        <f>INDEX(HWI!$F$6:$I$131,MATCH(F2551,HWI!$A$6:$A$131,0),MATCH(D2551,HWI!$F$5:$I$5,0))</f>
        <v>2.3195435092724681</v>
      </c>
      <c r="J2551" s="277">
        <f t="shared" si="78"/>
        <v>4982634.6308987159</v>
      </c>
      <c r="L2551" s="277">
        <f t="shared" si="79"/>
        <v>52.260099125250058</v>
      </c>
    </row>
    <row r="2552" spans="1:12" x14ac:dyDescent="0.25">
      <c r="A2552" s="274" t="s">
        <v>606</v>
      </c>
      <c r="B2552" s="274" t="s">
        <v>588</v>
      </c>
      <c r="C2552" s="274" t="s">
        <v>604</v>
      </c>
      <c r="D2552" s="274" t="s">
        <v>590</v>
      </c>
      <c r="E2552" s="274">
        <v>6</v>
      </c>
      <c r="F2552" s="274">
        <v>2000</v>
      </c>
      <c r="G2552" s="277">
        <v>43043</v>
      </c>
      <c r="H2552" s="277">
        <v>1273362.49</v>
      </c>
      <c r="I2552" s="277">
        <f>INDEX(HWI!$F$6:$I$131,MATCH(F2552,HWI!$A$6:$A$131,0),MATCH(D2552,HWI!$F$5:$I$5,0))</f>
        <v>2.2709497206703912</v>
      </c>
      <c r="J2552" s="277">
        <f t="shared" si="78"/>
        <v>2891742.190977654</v>
      </c>
      <c r="L2552" s="277">
        <f t="shared" si="79"/>
        <v>67.182635759070095</v>
      </c>
    </row>
    <row r="2553" spans="1:12" x14ac:dyDescent="0.25">
      <c r="A2553" s="274" t="s">
        <v>606</v>
      </c>
      <c r="B2553" s="274" t="s">
        <v>588</v>
      </c>
      <c r="C2553" s="274" t="s">
        <v>604</v>
      </c>
      <c r="D2553" s="274" t="s">
        <v>590</v>
      </c>
      <c r="E2553" s="274">
        <v>6</v>
      </c>
      <c r="F2553" s="274">
        <v>2001</v>
      </c>
      <c r="G2553" s="277">
        <v>80858</v>
      </c>
      <c r="H2553" s="277">
        <v>3085955.11</v>
      </c>
      <c r="I2553" s="277">
        <f>INDEX(HWI!$F$6:$I$131,MATCH(F2553,HWI!$A$6:$A$131,0),MATCH(D2553,HWI!$F$5:$I$5,0))</f>
        <v>2.2167689161554192</v>
      </c>
      <c r="J2553" s="277">
        <f t="shared" si="78"/>
        <v>6840849.3644989766</v>
      </c>
      <c r="L2553" s="277">
        <f t="shared" si="79"/>
        <v>84.603247229698695</v>
      </c>
    </row>
    <row r="2554" spans="1:12" x14ac:dyDescent="0.25">
      <c r="A2554" s="274" t="s">
        <v>606</v>
      </c>
      <c r="B2554" s="274" t="s">
        <v>588</v>
      </c>
      <c r="C2554" s="274" t="s">
        <v>604</v>
      </c>
      <c r="D2554" s="274" t="s">
        <v>590</v>
      </c>
      <c r="E2554" s="274">
        <v>6</v>
      </c>
      <c r="F2554" s="274">
        <v>2002</v>
      </c>
      <c r="G2554" s="277">
        <v>115146</v>
      </c>
      <c r="H2554" s="277">
        <v>3422205.82</v>
      </c>
      <c r="I2554" s="277">
        <f>INDEX(HWI!$F$6:$I$131,MATCH(F2554,HWI!$A$6:$A$131,0),MATCH(D2554,HWI!$F$5:$I$5,0))</f>
        <v>2.1723446893787575</v>
      </c>
      <c r="J2554" s="277">
        <f t="shared" si="78"/>
        <v>7434210.6390380757</v>
      </c>
      <c r="L2554" s="277">
        <f t="shared" si="79"/>
        <v>64.563342530683443</v>
      </c>
    </row>
    <row r="2555" spans="1:12" x14ac:dyDescent="0.25">
      <c r="A2555" s="274" t="s">
        <v>606</v>
      </c>
      <c r="B2555" s="274" t="s">
        <v>588</v>
      </c>
      <c r="C2555" s="274" t="s">
        <v>604</v>
      </c>
      <c r="D2555" s="274" t="s">
        <v>590</v>
      </c>
      <c r="E2555" s="274">
        <v>6</v>
      </c>
      <c r="F2555" s="274">
        <v>2003</v>
      </c>
      <c r="G2555" s="277">
        <v>126736</v>
      </c>
      <c r="H2555" s="277">
        <v>4921496.49</v>
      </c>
      <c r="I2555" s="277">
        <f>INDEX(HWI!$F$6:$I$131,MATCH(F2555,HWI!$A$6:$A$131,0),MATCH(D2555,HWI!$F$5:$I$5,0))</f>
        <v>2.1352593565331581</v>
      </c>
      <c r="J2555" s="277">
        <f t="shared" si="78"/>
        <v>10508671.428417597</v>
      </c>
      <c r="L2555" s="277">
        <f t="shared" si="79"/>
        <v>82.917808897374044</v>
      </c>
    </row>
    <row r="2556" spans="1:12" x14ac:dyDescent="0.25">
      <c r="A2556" s="274" t="s">
        <v>606</v>
      </c>
      <c r="B2556" s="274" t="s">
        <v>588</v>
      </c>
      <c r="C2556" s="274" t="s">
        <v>604</v>
      </c>
      <c r="D2556" s="274" t="s">
        <v>590</v>
      </c>
      <c r="E2556" s="274">
        <v>6</v>
      </c>
      <c r="F2556" s="274">
        <v>2004</v>
      </c>
      <c r="G2556" s="277">
        <v>121175</v>
      </c>
      <c r="H2556" s="277">
        <v>5168748.49</v>
      </c>
      <c r="I2556" s="277">
        <f>INDEX(HWI!$F$6:$I$131,MATCH(F2556,HWI!$A$6:$A$131,0),MATCH(D2556,HWI!$F$5:$I$5,0))</f>
        <v>2.0478589420654911</v>
      </c>
      <c r="J2556" s="277">
        <f t="shared" si="78"/>
        <v>10584867.814534005</v>
      </c>
      <c r="L2556" s="277">
        <f t="shared" si="79"/>
        <v>87.351910992647035</v>
      </c>
    </row>
    <row r="2557" spans="1:12" x14ac:dyDescent="0.25">
      <c r="A2557" s="274" t="s">
        <v>606</v>
      </c>
      <c r="B2557" s="274" t="s">
        <v>588</v>
      </c>
      <c r="C2557" s="274" t="s">
        <v>604</v>
      </c>
      <c r="D2557" s="274" t="s">
        <v>590</v>
      </c>
      <c r="E2557" s="274">
        <v>6</v>
      </c>
      <c r="F2557" s="274">
        <v>2005</v>
      </c>
      <c r="G2557" s="277">
        <v>149297</v>
      </c>
      <c r="H2557" s="277">
        <v>6209561.6299999999</v>
      </c>
      <c r="I2557" s="277">
        <f>INDEX(HWI!$F$6:$I$131,MATCH(F2557,HWI!$A$6:$A$131,0),MATCH(D2557,HWI!$F$5:$I$5,0))</f>
        <v>1.9288256227758007</v>
      </c>
      <c r="J2557" s="277">
        <f t="shared" si="78"/>
        <v>11977161.578149466</v>
      </c>
      <c r="L2557" s="277">
        <f t="shared" si="79"/>
        <v>80.223725715516494</v>
      </c>
    </row>
    <row r="2558" spans="1:12" x14ac:dyDescent="0.25">
      <c r="A2558" s="274" t="s">
        <v>606</v>
      </c>
      <c r="B2558" s="274" t="s">
        <v>588</v>
      </c>
      <c r="C2558" s="274" t="s">
        <v>604</v>
      </c>
      <c r="D2558" s="274" t="s">
        <v>590</v>
      </c>
      <c r="E2558" s="274">
        <v>6</v>
      </c>
      <c r="F2558" s="274">
        <v>2006</v>
      </c>
      <c r="G2558" s="277">
        <v>114216</v>
      </c>
      <c r="H2558" s="277">
        <v>3991316.92</v>
      </c>
      <c r="I2558" s="277">
        <f>INDEX(HWI!$F$6:$I$131,MATCH(F2558,HWI!$A$6:$A$131,0),MATCH(D2558,HWI!$F$5:$I$5,0))</f>
        <v>1.8341793570219966</v>
      </c>
      <c r="J2558" s="277">
        <f t="shared" si="78"/>
        <v>7320791.1019966155</v>
      </c>
      <c r="L2558" s="277">
        <f t="shared" si="79"/>
        <v>64.096020715106604</v>
      </c>
    </row>
    <row r="2559" spans="1:12" x14ac:dyDescent="0.25">
      <c r="A2559" s="274" t="s">
        <v>606</v>
      </c>
      <c r="B2559" s="274" t="s">
        <v>588</v>
      </c>
      <c r="C2559" s="274" t="s">
        <v>604</v>
      </c>
      <c r="D2559" s="274" t="s">
        <v>590</v>
      </c>
      <c r="E2559" s="274">
        <v>6</v>
      </c>
      <c r="F2559" s="274">
        <v>2007</v>
      </c>
      <c r="G2559" s="277">
        <v>68188</v>
      </c>
      <c r="H2559" s="277">
        <v>3276385.48</v>
      </c>
      <c r="I2559" s="277">
        <f>INDEX(HWI!$F$6:$I$131,MATCH(F2559,HWI!$A$6:$A$131,0),MATCH(D2559,HWI!$F$5:$I$5,0))</f>
        <v>1.7398645022217842</v>
      </c>
      <c r="J2559" s="277">
        <f t="shared" si="78"/>
        <v>5700466.7922468819</v>
      </c>
      <c r="L2559" s="277">
        <f t="shared" si="79"/>
        <v>83.599266619447434</v>
      </c>
    </row>
    <row r="2560" spans="1:12" x14ac:dyDescent="0.25">
      <c r="A2560" s="274" t="s">
        <v>606</v>
      </c>
      <c r="B2560" s="274" t="s">
        <v>588</v>
      </c>
      <c r="C2560" s="274" t="s">
        <v>604</v>
      </c>
      <c r="D2560" s="274" t="s">
        <v>590</v>
      </c>
      <c r="E2560" s="274">
        <v>6</v>
      </c>
      <c r="F2560" s="274">
        <v>2008</v>
      </c>
      <c r="G2560" s="277">
        <v>50431</v>
      </c>
      <c r="H2560" s="277">
        <v>2156808.48</v>
      </c>
      <c r="I2560" s="277">
        <f>INDEX(HWI!$F$6:$I$131,MATCH(F2560,HWI!$A$6:$A$131,0),MATCH(D2560,HWI!$F$5:$I$5,0))</f>
        <v>1.65412004069176</v>
      </c>
      <c r="J2560" s="277">
        <f t="shared" si="78"/>
        <v>3567620.1307019331</v>
      </c>
      <c r="L2560" s="277">
        <f t="shared" si="79"/>
        <v>70.742601390056379</v>
      </c>
    </row>
    <row r="2561" spans="1:12" x14ac:dyDescent="0.25">
      <c r="A2561" s="274" t="s">
        <v>606</v>
      </c>
      <c r="B2561" s="274" t="s">
        <v>588</v>
      </c>
      <c r="C2561" s="274" t="s">
        <v>604</v>
      </c>
      <c r="D2561" s="274" t="s">
        <v>590</v>
      </c>
      <c r="E2561" s="274">
        <v>6</v>
      </c>
      <c r="F2561" s="274">
        <v>2009</v>
      </c>
      <c r="G2561" s="277">
        <v>50270</v>
      </c>
      <c r="H2561" s="277">
        <v>3392903.33</v>
      </c>
      <c r="I2561" s="277">
        <f>INDEX(HWI!$F$6:$I$131,MATCH(F2561,HWI!$A$6:$A$131,0),MATCH(D2561,HWI!$F$5:$I$5,0))</f>
        <v>1.587890625</v>
      </c>
      <c r="J2561" s="277">
        <f t="shared" si="78"/>
        <v>5387559.3892382812</v>
      </c>
      <c r="L2561" s="277">
        <f t="shared" si="79"/>
        <v>107.17245651956</v>
      </c>
    </row>
    <row r="2562" spans="1:12" x14ac:dyDescent="0.25">
      <c r="A2562" s="274" t="s">
        <v>606</v>
      </c>
      <c r="B2562" s="274" t="s">
        <v>588</v>
      </c>
      <c r="C2562" s="274" t="s">
        <v>604</v>
      </c>
      <c r="D2562" s="274" t="s">
        <v>590</v>
      </c>
      <c r="E2562" s="274">
        <v>6</v>
      </c>
      <c r="F2562" s="274">
        <v>2010</v>
      </c>
      <c r="G2562" s="277">
        <v>27957</v>
      </c>
      <c r="H2562" s="277">
        <v>2221114.38</v>
      </c>
      <c r="I2562" s="277">
        <f>INDEX(HWI!$F$6:$I$131,MATCH(F2562,HWI!$A$6:$A$131,0),MATCH(D2562,HWI!$F$5:$I$5,0))</f>
        <v>1.6106983655274889</v>
      </c>
      <c r="J2562" s="277">
        <f t="shared" ref="J2562:J2625" si="80">I2562*H2562</f>
        <v>3577545.3015156016</v>
      </c>
      <c r="L2562" s="277">
        <f t="shared" ref="L2562:L2625" si="81">J2562/G2562</f>
        <v>127.96599425959873</v>
      </c>
    </row>
    <row r="2563" spans="1:12" x14ac:dyDescent="0.25">
      <c r="A2563" s="274" t="s">
        <v>606</v>
      </c>
      <c r="B2563" s="274" t="s">
        <v>588</v>
      </c>
      <c r="C2563" s="274" t="s">
        <v>604</v>
      </c>
      <c r="D2563" s="274" t="s">
        <v>590</v>
      </c>
      <c r="E2563" s="274">
        <v>6</v>
      </c>
      <c r="F2563" s="274">
        <v>2011</v>
      </c>
      <c r="G2563" s="277">
        <v>16064</v>
      </c>
      <c r="H2563" s="277">
        <v>1362194.95</v>
      </c>
      <c r="I2563" s="277">
        <f>INDEX(HWI!$F$6:$I$131,MATCH(F2563,HWI!$A$6:$A$131,0),MATCH(D2563,HWI!$F$5:$I$5,0))</f>
        <v>1.5582175371346429</v>
      </c>
      <c r="J2563" s="277">
        <f t="shared" si="80"/>
        <v>2122596.060086248</v>
      </c>
      <c r="L2563" s="277">
        <f t="shared" si="81"/>
        <v>132.13371887987103</v>
      </c>
    </row>
    <row r="2564" spans="1:12" x14ac:dyDescent="0.25">
      <c r="A2564" s="274" t="s">
        <v>606</v>
      </c>
      <c r="B2564" s="274" t="s">
        <v>588</v>
      </c>
      <c r="C2564" s="274" t="s">
        <v>604</v>
      </c>
      <c r="D2564" s="274" t="s">
        <v>590</v>
      </c>
      <c r="E2564" s="274">
        <v>6</v>
      </c>
      <c r="F2564" s="274">
        <v>2012</v>
      </c>
      <c r="G2564" s="277">
        <v>41164</v>
      </c>
      <c r="H2564" s="277">
        <v>3836485.46</v>
      </c>
      <c r="I2564" s="277">
        <f>INDEX(HWI!$F$6:$I$131,MATCH(F2564,HWI!$A$6:$A$131,0),MATCH(D2564,HWI!$F$5:$I$5,0))</f>
        <v>1.5027726432532347</v>
      </c>
      <c r="J2564" s="277">
        <f t="shared" si="80"/>
        <v>5765365.3955268022</v>
      </c>
      <c r="L2564" s="277">
        <f t="shared" si="81"/>
        <v>140.05843444579736</v>
      </c>
    </row>
    <row r="2565" spans="1:12" x14ac:dyDescent="0.25">
      <c r="A2565" s="274" t="s">
        <v>606</v>
      </c>
      <c r="B2565" s="274" t="s">
        <v>588</v>
      </c>
      <c r="C2565" s="274" t="s">
        <v>604</v>
      </c>
      <c r="D2565" s="274" t="s">
        <v>590</v>
      </c>
      <c r="E2565" s="274">
        <v>6</v>
      </c>
      <c r="F2565" s="274">
        <v>2013</v>
      </c>
      <c r="G2565" s="277">
        <v>14793.460000000001</v>
      </c>
      <c r="H2565" s="277">
        <v>2147972.98</v>
      </c>
      <c r="I2565" s="277">
        <f>INDEX(HWI!$F$6:$I$131,MATCH(F2565,HWI!$A$6:$A$131,0),MATCH(D2565,HWI!$F$5:$I$5,0))</f>
        <v>1.4931129476584022</v>
      </c>
      <c r="J2565" s="277">
        <f t="shared" si="80"/>
        <v>3207166.2676584022</v>
      </c>
      <c r="L2565" s="277">
        <f t="shared" si="81"/>
        <v>216.79622398400389</v>
      </c>
    </row>
    <row r="2566" spans="1:12" x14ac:dyDescent="0.25">
      <c r="A2566" s="274" t="s">
        <v>606</v>
      </c>
      <c r="B2566" s="274" t="s">
        <v>588</v>
      </c>
      <c r="C2566" s="274" t="s">
        <v>604</v>
      </c>
      <c r="D2566" s="274" t="s">
        <v>590</v>
      </c>
      <c r="E2566" s="274">
        <v>6</v>
      </c>
      <c r="F2566" s="274">
        <v>2014</v>
      </c>
      <c r="G2566" s="277">
        <v>7178</v>
      </c>
      <c r="H2566" s="277">
        <v>1470887.43</v>
      </c>
      <c r="I2566" s="277">
        <f>INDEX(HWI!$F$6:$I$131,MATCH(F2566,HWI!$A$6:$A$131,0),MATCH(D2566,HWI!$F$5:$I$5,0))</f>
        <v>1.4768392370572208</v>
      </c>
      <c r="J2566" s="277">
        <f t="shared" si="80"/>
        <v>2172264.269918256</v>
      </c>
      <c r="L2566" s="277">
        <f t="shared" si="81"/>
        <v>302.628067695494</v>
      </c>
    </row>
    <row r="2567" spans="1:12" x14ac:dyDescent="0.25">
      <c r="A2567" s="274" t="s">
        <v>606</v>
      </c>
      <c r="B2567" s="274" t="s">
        <v>588</v>
      </c>
      <c r="C2567" s="274" t="s">
        <v>604</v>
      </c>
      <c r="D2567" s="274" t="s">
        <v>590</v>
      </c>
      <c r="E2567" s="274">
        <v>6</v>
      </c>
      <c r="F2567" s="274">
        <v>2015</v>
      </c>
      <c r="G2567" s="277">
        <v>19183</v>
      </c>
      <c r="H2567" s="277">
        <v>2690538.16</v>
      </c>
      <c r="I2567" s="277">
        <f>INDEX(HWI!$F$6:$I$131,MATCH(F2567,HWI!$A$6:$A$131,0),MATCH(D2567,HWI!$F$5:$I$5,0))</f>
        <v>1.4550335570469799</v>
      </c>
      <c r="J2567" s="277">
        <f t="shared" si="80"/>
        <v>3914823.3093154365</v>
      </c>
      <c r="L2567" s="277">
        <f t="shared" si="81"/>
        <v>204.07774119352743</v>
      </c>
    </row>
    <row r="2568" spans="1:12" x14ac:dyDescent="0.25">
      <c r="A2568" s="274" t="s">
        <v>606</v>
      </c>
      <c r="B2568" s="274" t="s">
        <v>588</v>
      </c>
      <c r="C2568" s="274" t="s">
        <v>604</v>
      </c>
      <c r="D2568" s="274" t="s">
        <v>590</v>
      </c>
      <c r="E2568" s="274">
        <v>6</v>
      </c>
      <c r="F2568" s="274">
        <v>2016</v>
      </c>
      <c r="G2568" s="277">
        <v>33050</v>
      </c>
      <c r="H2568" s="277">
        <v>5397660.1699999999</v>
      </c>
      <c r="I2568" s="277">
        <f>INDEX(HWI!$F$6:$I$131,MATCH(F2568,HWI!$A$6:$A$131,0),MATCH(D2568,HWI!$F$5:$I$5,0))</f>
        <v>1.4351279788172993</v>
      </c>
      <c r="J2568" s="277">
        <f t="shared" si="80"/>
        <v>7746333.1301147398</v>
      </c>
      <c r="L2568" s="277">
        <f t="shared" si="81"/>
        <v>234.38224296867594</v>
      </c>
    </row>
    <row r="2569" spans="1:12" x14ac:dyDescent="0.25">
      <c r="A2569" s="274" t="s">
        <v>606</v>
      </c>
      <c r="B2569" s="274" t="s">
        <v>588</v>
      </c>
      <c r="C2569" s="274" t="s">
        <v>604</v>
      </c>
      <c r="D2569" s="274" t="s">
        <v>590</v>
      </c>
      <c r="E2569" s="274">
        <v>6</v>
      </c>
      <c r="F2569" s="274">
        <v>2017</v>
      </c>
      <c r="G2569" s="277">
        <v>52664</v>
      </c>
      <c r="H2569" s="277">
        <v>8906173.5099999998</v>
      </c>
      <c r="I2569" s="277">
        <f>INDEX(HWI!$F$6:$I$131,MATCH(F2569,HWI!$A$6:$A$131,0),MATCH(D2569,HWI!$F$5:$I$5,0))</f>
        <v>1.4145280556763811</v>
      </c>
      <c r="J2569" s="277">
        <f t="shared" si="80"/>
        <v>12598032.298616789</v>
      </c>
      <c r="L2569" s="277">
        <f t="shared" si="81"/>
        <v>239.21525707536057</v>
      </c>
    </row>
    <row r="2570" spans="1:12" x14ac:dyDescent="0.25">
      <c r="A2570" s="274" t="s">
        <v>606</v>
      </c>
      <c r="B2570" s="274" t="s">
        <v>588</v>
      </c>
      <c r="C2570" s="274" t="s">
        <v>604</v>
      </c>
      <c r="D2570" s="274" t="s">
        <v>590</v>
      </c>
      <c r="E2570" s="274">
        <v>6</v>
      </c>
      <c r="F2570" s="274">
        <v>2018</v>
      </c>
      <c r="G2570" s="277">
        <v>42977</v>
      </c>
      <c r="H2570" s="277">
        <v>7594152.6100000003</v>
      </c>
      <c r="I2570" s="277">
        <f>INDEX(HWI!$F$6:$I$131,MATCH(F2570,HWI!$A$6:$A$131,0),MATCH(D2570,HWI!$F$5:$I$5,0))</f>
        <v>1.3921232876712328</v>
      </c>
      <c r="J2570" s="277">
        <f t="shared" si="80"/>
        <v>10571996.698510274</v>
      </c>
      <c r="L2570" s="277">
        <f t="shared" si="81"/>
        <v>245.99196543523919</v>
      </c>
    </row>
    <row r="2571" spans="1:12" x14ac:dyDescent="0.25">
      <c r="A2571" s="274" t="s">
        <v>606</v>
      </c>
      <c r="B2571" s="274" t="s">
        <v>588</v>
      </c>
      <c r="C2571" s="274" t="s">
        <v>604</v>
      </c>
      <c r="D2571" s="274" t="s">
        <v>590</v>
      </c>
      <c r="E2571" s="274">
        <v>6</v>
      </c>
      <c r="F2571" s="274">
        <v>2019</v>
      </c>
      <c r="G2571" s="277">
        <v>46390.400000000001</v>
      </c>
      <c r="H2571" s="277">
        <v>8627699.1099999994</v>
      </c>
      <c r="I2571" s="277">
        <f>INDEX(HWI!$F$6:$I$131,MATCH(F2571,HWI!$A$6:$A$131,0),MATCH(D2571,HWI!$F$5:$I$5,0))</f>
        <v>1.3488179178763999</v>
      </c>
      <c r="J2571" s="277">
        <f t="shared" si="80"/>
        <v>11637195.149614267</v>
      </c>
      <c r="L2571" s="277">
        <f t="shared" si="81"/>
        <v>250.85352033210032</v>
      </c>
    </row>
    <row r="2572" spans="1:12" x14ac:dyDescent="0.25">
      <c r="A2572" s="274" t="s">
        <v>606</v>
      </c>
      <c r="B2572" s="274" t="s">
        <v>588</v>
      </c>
      <c r="C2572" s="274" t="s">
        <v>604</v>
      </c>
      <c r="D2572" s="274" t="s">
        <v>590</v>
      </c>
      <c r="E2572" s="274">
        <v>6</v>
      </c>
      <c r="F2572" s="274">
        <v>2020</v>
      </c>
      <c r="G2572" s="277">
        <v>46621</v>
      </c>
      <c r="H2572" s="277">
        <v>5081491.4399999995</v>
      </c>
      <c r="I2572" s="277">
        <f>INDEX(HWI!$F$6:$I$131,MATCH(F2572,HWI!$A$6:$A$131,0),MATCH(D2572,HWI!$F$5:$I$5,0))</f>
        <v>1.3102336825141014</v>
      </c>
      <c r="J2572" s="277">
        <f t="shared" si="80"/>
        <v>6657941.242095083</v>
      </c>
      <c r="L2572" s="277">
        <f t="shared" si="81"/>
        <v>142.80991918009229</v>
      </c>
    </row>
    <row r="2573" spans="1:12" x14ac:dyDescent="0.25">
      <c r="A2573" s="274" t="s">
        <v>606</v>
      </c>
      <c r="B2573" s="274" t="s">
        <v>588</v>
      </c>
      <c r="C2573" s="274" t="s">
        <v>604</v>
      </c>
      <c r="D2573" s="274" t="s">
        <v>590</v>
      </c>
      <c r="E2573" s="274">
        <v>6</v>
      </c>
      <c r="F2573" s="274">
        <v>2021</v>
      </c>
      <c r="G2573" s="277">
        <v>35948</v>
      </c>
      <c r="H2573" s="277">
        <v>14007801.73</v>
      </c>
      <c r="I2573" s="277">
        <f>INDEX(HWI!$F$6:$I$131,MATCH(F2573,HWI!$A$6:$A$131,0),MATCH(D2573,HWI!$F$5:$I$5,0))</f>
        <v>1.2445464982778416</v>
      </c>
      <c r="J2573" s="277">
        <f t="shared" si="80"/>
        <v>17433360.591641791</v>
      </c>
      <c r="L2573" s="277">
        <f t="shared" si="81"/>
        <v>484.96051495609743</v>
      </c>
    </row>
    <row r="2574" spans="1:12" x14ac:dyDescent="0.25">
      <c r="A2574" s="274" t="s">
        <v>606</v>
      </c>
      <c r="B2574" s="274" t="s">
        <v>588</v>
      </c>
      <c r="C2574" s="274" t="s">
        <v>604</v>
      </c>
      <c r="D2574" s="274" t="s">
        <v>590</v>
      </c>
      <c r="E2574" s="274">
        <v>6</v>
      </c>
      <c r="F2574" s="274">
        <v>2022</v>
      </c>
      <c r="G2574" s="277">
        <v>102096</v>
      </c>
      <c r="H2574" s="277">
        <v>17319320.629999999</v>
      </c>
      <c r="I2574" s="277">
        <f>INDEX(HWI!$F$6:$I$131,MATCH(F2574,HWI!$A$6:$A$131,0),MATCH(D2574,HWI!$F$5:$I$5,0))</f>
        <v>1.1434599156118144</v>
      </c>
      <c r="J2574" s="277">
        <f t="shared" si="80"/>
        <v>19803948.906033754</v>
      </c>
      <c r="L2574" s="277">
        <f t="shared" si="81"/>
        <v>193.97379824903771</v>
      </c>
    </row>
    <row r="2575" spans="1:12" x14ac:dyDescent="0.25">
      <c r="A2575" s="274" t="s">
        <v>606</v>
      </c>
      <c r="B2575" s="274" t="s">
        <v>588</v>
      </c>
      <c r="C2575" s="274" t="s">
        <v>604</v>
      </c>
      <c r="D2575" s="274" t="s">
        <v>590</v>
      </c>
      <c r="E2575" s="274">
        <v>6</v>
      </c>
      <c r="F2575" s="274">
        <v>2023</v>
      </c>
      <c r="G2575" s="277">
        <v>259401.01</v>
      </c>
      <c r="H2575" s="277">
        <v>19784880.470000006</v>
      </c>
      <c r="I2575" s="277">
        <f>INDEX(HWI!$F$6:$I$131,MATCH(F2575,HWI!$A$6:$A$131,0),MATCH(D2575,HWI!$F$5:$I$5,0))</f>
        <v>1.069033530571992</v>
      </c>
      <c r="J2575" s="277">
        <f t="shared" si="80"/>
        <v>21150700.620788958</v>
      </c>
      <c r="L2575" s="277">
        <f t="shared" si="81"/>
        <v>81.536693402963067</v>
      </c>
    </row>
    <row r="2576" spans="1:12" x14ac:dyDescent="0.25">
      <c r="A2576" s="274" t="s">
        <v>606</v>
      </c>
      <c r="B2576" s="274" t="s">
        <v>588</v>
      </c>
      <c r="C2576" s="274" t="s">
        <v>604</v>
      </c>
      <c r="D2576" s="274" t="s">
        <v>590</v>
      </c>
      <c r="E2576" s="274">
        <v>6</v>
      </c>
      <c r="F2576" s="274">
        <v>2024</v>
      </c>
      <c r="G2576" s="277">
        <v>1889147.99</v>
      </c>
      <c r="H2576" s="277">
        <v>18707872.409999989</v>
      </c>
      <c r="I2576" s="277">
        <f>INDEX(HWI!$F$6:$I$131,MATCH(F2576,HWI!$A$6:$A$131,0),MATCH(D2576,HWI!$F$5:$I$5,0))</f>
        <v>1.0330368487928843</v>
      </c>
      <c r="J2576" s="277">
        <f t="shared" si="80"/>
        <v>19325921.562045731</v>
      </c>
      <c r="L2576" s="277">
        <f t="shared" si="81"/>
        <v>10.2299669821239</v>
      </c>
    </row>
    <row r="2577" spans="1:12" x14ac:dyDescent="0.25">
      <c r="A2577" s="274" t="s">
        <v>606</v>
      </c>
      <c r="B2577" s="274" t="s">
        <v>588</v>
      </c>
      <c r="C2577" s="274" t="s">
        <v>604</v>
      </c>
      <c r="D2577" s="274" t="s">
        <v>590</v>
      </c>
      <c r="E2577" s="274">
        <v>6</v>
      </c>
      <c r="F2577" s="274">
        <v>2025</v>
      </c>
      <c r="G2577" s="277">
        <v>1637527</v>
      </c>
      <c r="H2577" s="277">
        <v>3893297.3200000003</v>
      </c>
      <c r="I2577" s="277">
        <f>INDEX(HWI!$F$6:$I$131,MATCH(F2577,HWI!$A$6:$A$131,0),MATCH(D2577,HWI!$F$5:$I$5,0))</f>
        <v>1</v>
      </c>
      <c r="J2577" s="277">
        <f t="shared" si="80"/>
        <v>3893297.3200000003</v>
      </c>
      <c r="L2577" s="277">
        <f t="shared" si="81"/>
        <v>2.3775469473175099</v>
      </c>
    </row>
    <row r="2578" spans="1:12" x14ac:dyDescent="0.25">
      <c r="A2578" s="274" t="s">
        <v>606</v>
      </c>
      <c r="B2578" s="274" t="s">
        <v>588</v>
      </c>
      <c r="C2578" s="274" t="s">
        <v>604</v>
      </c>
      <c r="D2578" s="274" t="s">
        <v>590</v>
      </c>
      <c r="E2578" s="274">
        <v>7</v>
      </c>
      <c r="F2578" s="274">
        <v>2004</v>
      </c>
      <c r="G2578" s="277">
        <v>10</v>
      </c>
      <c r="H2578" s="277">
        <v>453.95</v>
      </c>
      <c r="I2578" s="277">
        <f>INDEX(HWI!$F$6:$I$131,MATCH(F2578,HWI!$A$6:$A$131,0),MATCH(D2578,HWI!$F$5:$I$5,0))</f>
        <v>2.0478589420654911</v>
      </c>
      <c r="J2578" s="277">
        <f t="shared" si="80"/>
        <v>929.62556675062967</v>
      </c>
      <c r="L2578" s="277">
        <f t="shared" si="81"/>
        <v>92.96255667506297</v>
      </c>
    </row>
    <row r="2579" spans="1:12" x14ac:dyDescent="0.25">
      <c r="A2579" s="274" t="s">
        <v>606</v>
      </c>
      <c r="B2579" s="274" t="s">
        <v>588</v>
      </c>
      <c r="C2579" s="274" t="s">
        <v>604</v>
      </c>
      <c r="D2579" s="274" t="s">
        <v>590</v>
      </c>
      <c r="E2579" s="274">
        <v>7</v>
      </c>
      <c r="F2579" s="274">
        <v>2021</v>
      </c>
      <c r="G2579" s="277">
        <v>500</v>
      </c>
      <c r="H2579" s="277">
        <v>1244.95</v>
      </c>
      <c r="I2579" s="277">
        <f>INDEX(HWI!$F$6:$I$131,MATCH(F2579,HWI!$A$6:$A$131,0),MATCH(D2579,HWI!$F$5:$I$5,0))</f>
        <v>1.2445464982778416</v>
      </c>
      <c r="J2579" s="277">
        <f t="shared" si="80"/>
        <v>1549.3981630309988</v>
      </c>
      <c r="L2579" s="277">
        <f t="shared" si="81"/>
        <v>3.0987963260619975</v>
      </c>
    </row>
    <row r="2580" spans="1:12" x14ac:dyDescent="0.25">
      <c r="A2580" s="274" t="s">
        <v>606</v>
      </c>
      <c r="B2580" s="274" t="s">
        <v>588</v>
      </c>
      <c r="C2580" s="274" t="s">
        <v>604</v>
      </c>
      <c r="D2580" s="274" t="s">
        <v>590</v>
      </c>
      <c r="E2580" s="274">
        <v>7</v>
      </c>
      <c r="F2580" s="274">
        <v>2022</v>
      </c>
      <c r="G2580" s="277">
        <v>300</v>
      </c>
      <c r="H2580" s="277">
        <v>58286.11</v>
      </c>
      <c r="I2580" s="277">
        <f>INDEX(HWI!$F$6:$I$131,MATCH(F2580,HWI!$A$6:$A$131,0),MATCH(D2580,HWI!$F$5:$I$5,0))</f>
        <v>1.1434599156118144</v>
      </c>
      <c r="J2580" s="277">
        <f t="shared" si="80"/>
        <v>66647.830421940933</v>
      </c>
      <c r="L2580" s="277">
        <f t="shared" si="81"/>
        <v>222.15943473980312</v>
      </c>
    </row>
    <row r="2581" spans="1:12" x14ac:dyDescent="0.25">
      <c r="A2581" s="274" t="s">
        <v>606</v>
      </c>
      <c r="B2581" s="274" t="s">
        <v>588</v>
      </c>
      <c r="C2581" s="274" t="s">
        <v>604</v>
      </c>
      <c r="D2581" s="274" t="s">
        <v>590</v>
      </c>
      <c r="E2581" s="274">
        <v>7</v>
      </c>
      <c r="F2581" s="274">
        <v>2023</v>
      </c>
      <c r="G2581" s="277">
        <v>250</v>
      </c>
      <c r="H2581" s="277">
        <v>4348.6399999999994</v>
      </c>
      <c r="I2581" s="277">
        <f>INDEX(HWI!$F$6:$I$131,MATCH(F2581,HWI!$A$6:$A$131,0),MATCH(D2581,HWI!$F$5:$I$5,0))</f>
        <v>1.069033530571992</v>
      </c>
      <c r="J2581" s="277">
        <f t="shared" si="80"/>
        <v>4648.8419723865863</v>
      </c>
      <c r="L2581" s="277">
        <f t="shared" si="81"/>
        <v>18.595367889546345</v>
      </c>
    </row>
    <row r="2582" spans="1:12" x14ac:dyDescent="0.25">
      <c r="A2582" s="274" t="s">
        <v>606</v>
      </c>
      <c r="B2582" s="274" t="s">
        <v>588</v>
      </c>
      <c r="C2582" s="274" t="s">
        <v>604</v>
      </c>
      <c r="D2582" s="274" t="s">
        <v>590</v>
      </c>
      <c r="E2582" s="274">
        <v>8</v>
      </c>
      <c r="F2582" s="274">
        <v>1985</v>
      </c>
      <c r="G2582" s="277">
        <v>9247</v>
      </c>
      <c r="H2582" s="277">
        <v>504635.25</v>
      </c>
      <c r="I2582" s="277">
        <f>INDEX(HWI!$F$6:$I$131,MATCH(F2582,HWI!$A$6:$A$131,0),MATCH(D2582,HWI!$F$5:$I$5,0))</f>
        <v>3.4303797468354431</v>
      </c>
      <c r="J2582" s="277">
        <f t="shared" si="80"/>
        <v>1731090.5411392406</v>
      </c>
      <c r="L2582" s="277">
        <f t="shared" si="81"/>
        <v>187.2056387086883</v>
      </c>
    </row>
    <row r="2583" spans="1:12" x14ac:dyDescent="0.25">
      <c r="A2583" s="274" t="s">
        <v>606</v>
      </c>
      <c r="B2583" s="274" t="s">
        <v>588</v>
      </c>
      <c r="C2583" s="274" t="s">
        <v>604</v>
      </c>
      <c r="D2583" s="274" t="s">
        <v>590</v>
      </c>
      <c r="E2583" s="274">
        <v>8</v>
      </c>
      <c r="F2583" s="274">
        <v>1986</v>
      </c>
      <c r="G2583" s="277">
        <v>15134</v>
      </c>
      <c r="H2583" s="277">
        <v>477042.63</v>
      </c>
      <c r="I2583" s="277">
        <f>INDEX(HWI!$F$6:$I$131,MATCH(F2583,HWI!$A$6:$A$131,0),MATCH(D2583,HWI!$F$5:$I$5,0))</f>
        <v>3.3734439834024896</v>
      </c>
      <c r="J2583" s="277">
        <f t="shared" si="80"/>
        <v>1609276.59</v>
      </c>
      <c r="L2583" s="277">
        <f t="shared" si="81"/>
        <v>106.33517840623762</v>
      </c>
    </row>
    <row r="2584" spans="1:12" x14ac:dyDescent="0.25">
      <c r="A2584" s="274" t="s">
        <v>606</v>
      </c>
      <c r="B2584" s="274" t="s">
        <v>588</v>
      </c>
      <c r="C2584" s="274" t="s">
        <v>604</v>
      </c>
      <c r="D2584" s="274" t="s">
        <v>590</v>
      </c>
      <c r="E2584" s="274">
        <v>8</v>
      </c>
      <c r="F2584" s="274">
        <v>1987</v>
      </c>
      <c r="G2584" s="277">
        <v>8352</v>
      </c>
      <c r="H2584" s="277">
        <v>463091.46</v>
      </c>
      <c r="I2584" s="277">
        <f>INDEX(HWI!$F$6:$I$131,MATCH(F2584,HWI!$A$6:$A$131,0),MATCH(D2584,HWI!$F$5:$I$5,0))</f>
        <v>3.2914979757085021</v>
      </c>
      <c r="J2584" s="277">
        <f t="shared" si="80"/>
        <v>1524264.6031578949</v>
      </c>
      <c r="L2584" s="277">
        <f t="shared" si="81"/>
        <v>182.5029457803993</v>
      </c>
    </row>
    <row r="2585" spans="1:12" x14ac:dyDescent="0.25">
      <c r="A2585" s="274" t="s">
        <v>606</v>
      </c>
      <c r="B2585" s="274" t="s">
        <v>588</v>
      </c>
      <c r="C2585" s="274" t="s">
        <v>604</v>
      </c>
      <c r="D2585" s="274" t="s">
        <v>590</v>
      </c>
      <c r="E2585" s="274">
        <v>8</v>
      </c>
      <c r="F2585" s="274">
        <v>1988</v>
      </c>
      <c r="G2585" s="277">
        <v>4346</v>
      </c>
      <c r="H2585" s="277">
        <v>201980.7</v>
      </c>
      <c r="I2585" s="277">
        <f>INDEX(HWI!$F$6:$I$131,MATCH(F2585,HWI!$A$6:$A$131,0),MATCH(D2585,HWI!$F$5:$I$5,0))</f>
        <v>3.1119617224880383</v>
      </c>
      <c r="J2585" s="277">
        <f t="shared" si="80"/>
        <v>628556.20708133979</v>
      </c>
      <c r="L2585" s="277">
        <f t="shared" si="81"/>
        <v>144.62867167080989</v>
      </c>
    </row>
    <row r="2586" spans="1:12" x14ac:dyDescent="0.25">
      <c r="A2586" s="274" t="s">
        <v>606</v>
      </c>
      <c r="B2586" s="274" t="s">
        <v>588</v>
      </c>
      <c r="C2586" s="274" t="s">
        <v>604</v>
      </c>
      <c r="D2586" s="274" t="s">
        <v>590</v>
      </c>
      <c r="E2586" s="274">
        <v>8</v>
      </c>
      <c r="F2586" s="274">
        <v>1989</v>
      </c>
      <c r="G2586" s="277">
        <v>49902</v>
      </c>
      <c r="H2586" s="277">
        <v>1385939.05</v>
      </c>
      <c r="I2586" s="277">
        <f>INDEX(HWI!$F$6:$I$131,MATCH(F2586,HWI!$A$6:$A$131,0),MATCH(D2586,HWI!$F$5:$I$5,0))</f>
        <v>2.9035714285714285</v>
      </c>
      <c r="J2586" s="277">
        <f t="shared" si="80"/>
        <v>4024173.0273214285</v>
      </c>
      <c r="L2586" s="277">
        <f t="shared" si="81"/>
        <v>80.641517921554822</v>
      </c>
    </row>
    <row r="2587" spans="1:12" x14ac:dyDescent="0.25">
      <c r="A2587" s="274" t="s">
        <v>606</v>
      </c>
      <c r="B2587" s="274" t="s">
        <v>588</v>
      </c>
      <c r="C2587" s="274" t="s">
        <v>604</v>
      </c>
      <c r="D2587" s="274" t="s">
        <v>590</v>
      </c>
      <c r="E2587" s="274">
        <v>8</v>
      </c>
      <c r="F2587" s="274">
        <v>1990</v>
      </c>
      <c r="G2587" s="277">
        <v>36824</v>
      </c>
      <c r="H2587" s="277">
        <v>1194052.74</v>
      </c>
      <c r="I2587" s="277">
        <f>INDEX(HWI!$F$6:$I$131,MATCH(F2587,HWI!$A$6:$A$131,0),MATCH(D2587,HWI!$F$5:$I$5,0))</f>
        <v>2.8155844155844156</v>
      </c>
      <c r="J2587" s="277">
        <f t="shared" si="80"/>
        <v>3361956.28612987</v>
      </c>
      <c r="L2587" s="277">
        <f t="shared" si="81"/>
        <v>91.297965623774445</v>
      </c>
    </row>
    <row r="2588" spans="1:12" x14ac:dyDescent="0.25">
      <c r="A2588" s="274" t="s">
        <v>606</v>
      </c>
      <c r="B2588" s="274" t="s">
        <v>588</v>
      </c>
      <c r="C2588" s="274" t="s">
        <v>604</v>
      </c>
      <c r="D2588" s="274" t="s">
        <v>590</v>
      </c>
      <c r="E2588" s="274">
        <v>8</v>
      </c>
      <c r="F2588" s="274">
        <v>1991</v>
      </c>
      <c r="G2588" s="277">
        <v>38834</v>
      </c>
      <c r="H2588" s="277">
        <v>1397363.63</v>
      </c>
      <c r="I2588" s="277">
        <f>INDEX(HWI!$F$6:$I$131,MATCH(F2588,HWI!$A$6:$A$131,0),MATCH(D2588,HWI!$F$5:$I$5,0))</f>
        <v>2.7373737373737375</v>
      </c>
      <c r="J2588" s="277">
        <f t="shared" si="80"/>
        <v>3825106.5023232321</v>
      </c>
      <c r="L2588" s="277">
        <f t="shared" si="81"/>
        <v>98.49890565801185</v>
      </c>
    </row>
    <row r="2589" spans="1:12" x14ac:dyDescent="0.25">
      <c r="A2589" s="274" t="s">
        <v>606</v>
      </c>
      <c r="B2589" s="274" t="s">
        <v>588</v>
      </c>
      <c r="C2589" s="274" t="s">
        <v>604</v>
      </c>
      <c r="D2589" s="274" t="s">
        <v>590</v>
      </c>
      <c r="E2589" s="274">
        <v>8</v>
      </c>
      <c r="F2589" s="274">
        <v>1992</v>
      </c>
      <c r="G2589" s="277">
        <v>48009</v>
      </c>
      <c r="H2589" s="277">
        <v>1697248.26</v>
      </c>
      <c r="I2589" s="277">
        <f>INDEX(HWI!$F$6:$I$131,MATCH(F2589,HWI!$A$6:$A$131,0),MATCH(D2589,HWI!$F$5:$I$5,0))</f>
        <v>2.6942833471416736</v>
      </c>
      <c r="J2589" s="277">
        <f t="shared" si="80"/>
        <v>4572867.7228831816</v>
      </c>
      <c r="L2589" s="277">
        <f t="shared" si="81"/>
        <v>95.250218144164251</v>
      </c>
    </row>
    <row r="2590" spans="1:12" x14ac:dyDescent="0.25">
      <c r="A2590" s="274" t="s">
        <v>606</v>
      </c>
      <c r="B2590" s="274" t="s">
        <v>588</v>
      </c>
      <c r="C2590" s="274" t="s">
        <v>604</v>
      </c>
      <c r="D2590" s="274" t="s">
        <v>590</v>
      </c>
      <c r="E2590" s="274">
        <v>8</v>
      </c>
      <c r="F2590" s="274">
        <v>1993</v>
      </c>
      <c r="G2590" s="277">
        <v>49060</v>
      </c>
      <c r="H2590" s="277">
        <v>1338743.48</v>
      </c>
      <c r="I2590" s="277">
        <f>INDEX(HWI!$F$6:$I$131,MATCH(F2590,HWI!$A$6:$A$131,0),MATCH(D2590,HWI!$F$5:$I$5,0))</f>
        <v>2.6225806451612903</v>
      </c>
      <c r="J2590" s="277">
        <f t="shared" si="80"/>
        <v>3510962.739483871</v>
      </c>
      <c r="L2590" s="277">
        <f t="shared" si="81"/>
        <v>71.56467059689912</v>
      </c>
    </row>
    <row r="2591" spans="1:12" x14ac:dyDescent="0.25">
      <c r="A2591" s="274" t="s">
        <v>606</v>
      </c>
      <c r="B2591" s="274" t="s">
        <v>588</v>
      </c>
      <c r="C2591" s="274" t="s">
        <v>604</v>
      </c>
      <c r="D2591" s="274" t="s">
        <v>590</v>
      </c>
      <c r="E2591" s="274">
        <v>8</v>
      </c>
      <c r="F2591" s="274">
        <v>1994</v>
      </c>
      <c r="G2591" s="277">
        <v>26850</v>
      </c>
      <c r="H2591" s="277">
        <v>886932.15</v>
      </c>
      <c r="I2591" s="277">
        <f>INDEX(HWI!$F$6:$I$131,MATCH(F2591,HWI!$A$6:$A$131,0),MATCH(D2591,HWI!$F$5:$I$5,0))</f>
        <v>2.5768621236133122</v>
      </c>
      <c r="J2591" s="277">
        <f t="shared" si="80"/>
        <v>2285501.8635499207</v>
      </c>
      <c r="L2591" s="277">
        <f t="shared" si="81"/>
        <v>85.121112236496117</v>
      </c>
    </row>
    <row r="2592" spans="1:12" x14ac:dyDescent="0.25">
      <c r="A2592" s="274" t="s">
        <v>606</v>
      </c>
      <c r="B2592" s="274" t="s">
        <v>588</v>
      </c>
      <c r="C2592" s="274" t="s">
        <v>604</v>
      </c>
      <c r="D2592" s="274" t="s">
        <v>590</v>
      </c>
      <c r="E2592" s="274">
        <v>8</v>
      </c>
      <c r="F2592" s="274">
        <v>1995</v>
      </c>
      <c r="G2592" s="277">
        <v>47903</v>
      </c>
      <c r="H2592" s="277">
        <v>1312093.47</v>
      </c>
      <c r="I2592" s="277">
        <f>INDEX(HWI!$F$6:$I$131,MATCH(F2592,HWI!$A$6:$A$131,0),MATCH(D2592,HWI!$F$5:$I$5,0))</f>
        <v>2.5248447204968945</v>
      </c>
      <c r="J2592" s="277">
        <f t="shared" si="80"/>
        <v>3312832.2705279505</v>
      </c>
      <c r="L2592" s="277">
        <f t="shared" si="81"/>
        <v>69.15709392998248</v>
      </c>
    </row>
    <row r="2593" spans="1:12" x14ac:dyDescent="0.25">
      <c r="A2593" s="274" t="s">
        <v>606</v>
      </c>
      <c r="B2593" s="274" t="s">
        <v>588</v>
      </c>
      <c r="C2593" s="274" t="s">
        <v>604</v>
      </c>
      <c r="D2593" s="274" t="s">
        <v>590</v>
      </c>
      <c r="E2593" s="274">
        <v>8</v>
      </c>
      <c r="F2593" s="274">
        <v>1996</v>
      </c>
      <c r="G2593" s="277">
        <v>12931</v>
      </c>
      <c r="H2593" s="277">
        <v>685937.33</v>
      </c>
      <c r="I2593" s="277">
        <f>INDEX(HWI!$F$6:$I$131,MATCH(F2593,HWI!$A$6:$A$131,0),MATCH(D2593,HWI!$F$5:$I$5,0))</f>
        <v>2.4673748103186646</v>
      </c>
      <c r="J2593" s="277">
        <f t="shared" si="80"/>
        <v>1692464.4894992411</v>
      </c>
      <c r="L2593" s="277">
        <f t="shared" si="81"/>
        <v>130.88426954599345</v>
      </c>
    </row>
    <row r="2594" spans="1:12" x14ac:dyDescent="0.25">
      <c r="A2594" s="274" t="s">
        <v>606</v>
      </c>
      <c r="B2594" s="274" t="s">
        <v>588</v>
      </c>
      <c r="C2594" s="274" t="s">
        <v>604</v>
      </c>
      <c r="D2594" s="274" t="s">
        <v>590</v>
      </c>
      <c r="E2594" s="274">
        <v>8</v>
      </c>
      <c r="F2594" s="274">
        <v>1997</v>
      </c>
      <c r="G2594" s="277">
        <v>19742</v>
      </c>
      <c r="H2594" s="277">
        <v>550479.87</v>
      </c>
      <c r="I2594" s="277">
        <f>INDEX(HWI!$F$6:$I$131,MATCH(F2594,HWI!$A$6:$A$131,0),MATCH(D2594,HWI!$F$5:$I$5,0))</f>
        <v>2.4124629080118694</v>
      </c>
      <c r="J2594" s="277">
        <f t="shared" si="80"/>
        <v>1328012.2679821958</v>
      </c>
      <c r="L2594" s="277">
        <f t="shared" si="81"/>
        <v>67.268375442315659</v>
      </c>
    </row>
    <row r="2595" spans="1:12" x14ac:dyDescent="0.25">
      <c r="A2595" s="274" t="s">
        <v>606</v>
      </c>
      <c r="B2595" s="274" t="s">
        <v>588</v>
      </c>
      <c r="C2595" s="274" t="s">
        <v>604</v>
      </c>
      <c r="D2595" s="274" t="s">
        <v>590</v>
      </c>
      <c r="E2595" s="274">
        <v>8</v>
      </c>
      <c r="F2595" s="274">
        <v>1998</v>
      </c>
      <c r="G2595" s="277">
        <v>19403</v>
      </c>
      <c r="H2595" s="277">
        <v>576592.86</v>
      </c>
      <c r="I2595" s="277">
        <f>INDEX(HWI!$F$6:$I$131,MATCH(F2595,HWI!$A$6:$A$131,0),MATCH(D2595,HWI!$F$5:$I$5,0))</f>
        <v>2.3650909090909091</v>
      </c>
      <c r="J2595" s="277">
        <f t="shared" si="80"/>
        <v>1363694.5314327274</v>
      </c>
      <c r="L2595" s="277">
        <f t="shared" si="81"/>
        <v>70.282664094868181</v>
      </c>
    </row>
    <row r="2596" spans="1:12" x14ac:dyDescent="0.25">
      <c r="A2596" s="274" t="s">
        <v>606</v>
      </c>
      <c r="B2596" s="274" t="s">
        <v>588</v>
      </c>
      <c r="C2596" s="274" t="s">
        <v>604</v>
      </c>
      <c r="D2596" s="274" t="s">
        <v>590</v>
      </c>
      <c r="E2596" s="274">
        <v>8</v>
      </c>
      <c r="F2596" s="274">
        <v>1999</v>
      </c>
      <c r="G2596" s="277">
        <v>39434</v>
      </c>
      <c r="H2596" s="277">
        <v>1173260.1200000001</v>
      </c>
      <c r="I2596" s="277">
        <f>INDEX(HWI!$F$6:$I$131,MATCH(F2596,HWI!$A$6:$A$131,0),MATCH(D2596,HWI!$F$5:$I$5,0))</f>
        <v>2.3195435092724681</v>
      </c>
      <c r="J2596" s="277">
        <f t="shared" si="80"/>
        <v>2721427.8960342375</v>
      </c>
      <c r="L2596" s="277">
        <f t="shared" si="81"/>
        <v>69.012220318360747</v>
      </c>
    </row>
    <row r="2597" spans="1:12" x14ac:dyDescent="0.25">
      <c r="A2597" s="274" t="s">
        <v>606</v>
      </c>
      <c r="B2597" s="274" t="s">
        <v>588</v>
      </c>
      <c r="C2597" s="274" t="s">
        <v>604</v>
      </c>
      <c r="D2597" s="274" t="s">
        <v>590</v>
      </c>
      <c r="E2597" s="274">
        <v>8</v>
      </c>
      <c r="F2597" s="274">
        <v>2000</v>
      </c>
      <c r="G2597" s="277">
        <v>38690</v>
      </c>
      <c r="H2597" s="277">
        <v>1244838.5900000001</v>
      </c>
      <c r="I2597" s="277">
        <f>INDEX(HWI!$F$6:$I$131,MATCH(F2597,HWI!$A$6:$A$131,0),MATCH(D2597,HWI!$F$5:$I$5,0))</f>
        <v>2.2709497206703912</v>
      </c>
      <c r="J2597" s="277">
        <f t="shared" si="80"/>
        <v>2826965.8482402237</v>
      </c>
      <c r="L2597" s="277">
        <f t="shared" si="81"/>
        <v>73.067093518744471</v>
      </c>
    </row>
    <row r="2598" spans="1:12" x14ac:dyDescent="0.25">
      <c r="A2598" s="274" t="s">
        <v>606</v>
      </c>
      <c r="B2598" s="274" t="s">
        <v>588</v>
      </c>
      <c r="C2598" s="274" t="s">
        <v>604</v>
      </c>
      <c r="D2598" s="274" t="s">
        <v>590</v>
      </c>
      <c r="E2598" s="274">
        <v>8</v>
      </c>
      <c r="F2598" s="274">
        <v>2001</v>
      </c>
      <c r="G2598" s="277">
        <v>12746</v>
      </c>
      <c r="H2598" s="277">
        <v>548972.94000000006</v>
      </c>
      <c r="I2598" s="277">
        <f>INDEX(HWI!$F$6:$I$131,MATCH(F2598,HWI!$A$6:$A$131,0),MATCH(D2598,HWI!$F$5:$I$5,0))</f>
        <v>2.2167689161554192</v>
      </c>
      <c r="J2598" s="277">
        <f t="shared" si="80"/>
        <v>1216946.1492024541</v>
      </c>
      <c r="L2598" s="277">
        <f t="shared" si="81"/>
        <v>95.476710277926728</v>
      </c>
    </row>
    <row r="2599" spans="1:12" x14ac:dyDescent="0.25">
      <c r="A2599" s="274" t="s">
        <v>606</v>
      </c>
      <c r="B2599" s="274" t="s">
        <v>588</v>
      </c>
      <c r="C2599" s="274" t="s">
        <v>604</v>
      </c>
      <c r="D2599" s="274" t="s">
        <v>590</v>
      </c>
      <c r="E2599" s="274">
        <v>8</v>
      </c>
      <c r="F2599" s="274">
        <v>2002</v>
      </c>
      <c r="G2599" s="277">
        <v>74591</v>
      </c>
      <c r="H2599" s="277">
        <v>2671371.2199999997</v>
      </c>
      <c r="I2599" s="277">
        <f>INDEX(HWI!$F$6:$I$131,MATCH(F2599,HWI!$A$6:$A$131,0),MATCH(D2599,HWI!$F$5:$I$5,0))</f>
        <v>2.1723446893787575</v>
      </c>
      <c r="J2599" s="277">
        <f t="shared" si="80"/>
        <v>5803139.0831262516</v>
      </c>
      <c r="L2599" s="277">
        <f t="shared" si="81"/>
        <v>77.799454131547392</v>
      </c>
    </row>
    <row r="2600" spans="1:12" x14ac:dyDescent="0.25">
      <c r="A2600" s="274" t="s">
        <v>606</v>
      </c>
      <c r="B2600" s="274" t="s">
        <v>588</v>
      </c>
      <c r="C2600" s="274" t="s">
        <v>604</v>
      </c>
      <c r="D2600" s="274" t="s">
        <v>590</v>
      </c>
      <c r="E2600" s="274">
        <v>8</v>
      </c>
      <c r="F2600" s="274">
        <v>2003</v>
      </c>
      <c r="G2600" s="277">
        <v>38768</v>
      </c>
      <c r="H2600" s="277">
        <v>1714689.3</v>
      </c>
      <c r="I2600" s="277">
        <f>INDEX(HWI!$F$6:$I$131,MATCH(F2600,HWI!$A$6:$A$131,0),MATCH(D2600,HWI!$F$5:$I$5,0))</f>
        <v>2.1352593565331581</v>
      </c>
      <c r="J2600" s="277">
        <f t="shared" si="80"/>
        <v>3661306.3713722914</v>
      </c>
      <c r="L2600" s="277">
        <f t="shared" si="81"/>
        <v>94.441456133210153</v>
      </c>
    </row>
    <row r="2601" spans="1:12" x14ac:dyDescent="0.25">
      <c r="A2601" s="274" t="s">
        <v>606</v>
      </c>
      <c r="B2601" s="274" t="s">
        <v>588</v>
      </c>
      <c r="C2601" s="274" t="s">
        <v>604</v>
      </c>
      <c r="D2601" s="274" t="s">
        <v>590</v>
      </c>
      <c r="E2601" s="274">
        <v>8</v>
      </c>
      <c r="F2601" s="274">
        <v>2004</v>
      </c>
      <c r="G2601" s="277">
        <v>34302</v>
      </c>
      <c r="H2601" s="277">
        <v>1616645.49</v>
      </c>
      <c r="I2601" s="277">
        <f>INDEX(HWI!$F$6:$I$131,MATCH(F2601,HWI!$A$6:$A$131,0),MATCH(D2601,HWI!$F$5:$I$5,0))</f>
        <v>2.0478589420654911</v>
      </c>
      <c r="J2601" s="277">
        <f t="shared" si="80"/>
        <v>3310661.9228463476</v>
      </c>
      <c r="L2601" s="277">
        <f t="shared" si="81"/>
        <v>96.515128063854803</v>
      </c>
    </row>
    <row r="2602" spans="1:12" x14ac:dyDescent="0.25">
      <c r="A2602" s="274" t="s">
        <v>606</v>
      </c>
      <c r="B2602" s="274" t="s">
        <v>588</v>
      </c>
      <c r="C2602" s="274" t="s">
        <v>604</v>
      </c>
      <c r="D2602" s="274" t="s">
        <v>590</v>
      </c>
      <c r="E2602" s="274">
        <v>8</v>
      </c>
      <c r="F2602" s="274">
        <v>2005</v>
      </c>
      <c r="G2602" s="277">
        <v>42544</v>
      </c>
      <c r="H2602" s="277">
        <v>2333332.39</v>
      </c>
      <c r="I2602" s="277">
        <f>INDEX(HWI!$F$6:$I$131,MATCH(F2602,HWI!$A$6:$A$131,0),MATCH(D2602,HWI!$F$5:$I$5,0))</f>
        <v>1.9288256227758007</v>
      </c>
      <c r="J2602" s="277">
        <f t="shared" si="80"/>
        <v>4500591.3002846977</v>
      </c>
      <c r="L2602" s="277">
        <f t="shared" si="81"/>
        <v>105.78674549371704</v>
      </c>
    </row>
    <row r="2603" spans="1:12" x14ac:dyDescent="0.25">
      <c r="A2603" s="274" t="s">
        <v>606</v>
      </c>
      <c r="B2603" s="274" t="s">
        <v>588</v>
      </c>
      <c r="C2603" s="274" t="s">
        <v>604</v>
      </c>
      <c r="D2603" s="274" t="s">
        <v>590</v>
      </c>
      <c r="E2603" s="274">
        <v>8</v>
      </c>
      <c r="F2603" s="274">
        <v>2006</v>
      </c>
      <c r="G2603" s="277">
        <v>38480</v>
      </c>
      <c r="H2603" s="277">
        <v>1844849.48</v>
      </c>
      <c r="I2603" s="277">
        <f>INDEX(HWI!$F$6:$I$131,MATCH(F2603,HWI!$A$6:$A$131,0),MATCH(D2603,HWI!$F$5:$I$5,0))</f>
        <v>1.8341793570219966</v>
      </c>
      <c r="J2603" s="277">
        <f t="shared" si="80"/>
        <v>3383784.8330287649</v>
      </c>
      <c r="L2603" s="277">
        <f t="shared" si="81"/>
        <v>87.93619628453132</v>
      </c>
    </row>
    <row r="2604" spans="1:12" x14ac:dyDescent="0.25">
      <c r="A2604" s="274" t="s">
        <v>606</v>
      </c>
      <c r="B2604" s="274" t="s">
        <v>588</v>
      </c>
      <c r="C2604" s="274" t="s">
        <v>604</v>
      </c>
      <c r="D2604" s="274" t="s">
        <v>590</v>
      </c>
      <c r="E2604" s="274">
        <v>8</v>
      </c>
      <c r="F2604" s="274">
        <v>2007</v>
      </c>
      <c r="G2604" s="277">
        <v>35360</v>
      </c>
      <c r="H2604" s="277">
        <v>1814263.3399999999</v>
      </c>
      <c r="I2604" s="277">
        <f>INDEX(HWI!$F$6:$I$131,MATCH(F2604,HWI!$A$6:$A$131,0),MATCH(D2604,HWI!$F$5:$I$5,0))</f>
        <v>1.7398645022217842</v>
      </c>
      <c r="J2604" s="277">
        <f t="shared" si="80"/>
        <v>3156572.3829483315</v>
      </c>
      <c r="L2604" s="277">
        <f t="shared" si="81"/>
        <v>89.269580965733354</v>
      </c>
    </row>
    <row r="2605" spans="1:12" x14ac:dyDescent="0.25">
      <c r="A2605" s="274" t="s">
        <v>606</v>
      </c>
      <c r="B2605" s="274" t="s">
        <v>588</v>
      </c>
      <c r="C2605" s="274" t="s">
        <v>604</v>
      </c>
      <c r="D2605" s="274" t="s">
        <v>590</v>
      </c>
      <c r="E2605" s="274">
        <v>8</v>
      </c>
      <c r="F2605" s="274">
        <v>2008</v>
      </c>
      <c r="G2605" s="277">
        <v>28771.7</v>
      </c>
      <c r="H2605" s="277">
        <v>1453203.7</v>
      </c>
      <c r="I2605" s="277">
        <f>INDEX(HWI!$F$6:$I$131,MATCH(F2605,HWI!$A$6:$A$131,0),MATCH(D2605,HWI!$F$5:$I$5,0))</f>
        <v>1.65412004069176</v>
      </c>
      <c r="J2605" s="277">
        <f t="shared" si="80"/>
        <v>2403773.363377416</v>
      </c>
      <c r="L2605" s="277">
        <f t="shared" si="81"/>
        <v>83.546448884751896</v>
      </c>
    </row>
    <row r="2606" spans="1:12" x14ac:dyDescent="0.25">
      <c r="A2606" s="274" t="s">
        <v>606</v>
      </c>
      <c r="B2606" s="274" t="s">
        <v>588</v>
      </c>
      <c r="C2606" s="274" t="s">
        <v>604</v>
      </c>
      <c r="D2606" s="274" t="s">
        <v>590</v>
      </c>
      <c r="E2606" s="274">
        <v>8</v>
      </c>
      <c r="F2606" s="274">
        <v>2009</v>
      </c>
      <c r="G2606" s="277">
        <v>24131</v>
      </c>
      <c r="H2606" s="277">
        <v>1940123.75</v>
      </c>
      <c r="I2606" s="277">
        <f>INDEX(HWI!$F$6:$I$131,MATCH(F2606,HWI!$A$6:$A$131,0),MATCH(D2606,HWI!$F$5:$I$5,0))</f>
        <v>1.587890625</v>
      </c>
      <c r="J2606" s="277">
        <f t="shared" si="80"/>
        <v>3080704.3139648438</v>
      </c>
      <c r="L2606" s="277">
        <f t="shared" si="81"/>
        <v>127.66583705461207</v>
      </c>
    </row>
    <row r="2607" spans="1:12" x14ac:dyDescent="0.25">
      <c r="A2607" s="274" t="s">
        <v>606</v>
      </c>
      <c r="B2607" s="274" t="s">
        <v>588</v>
      </c>
      <c r="C2607" s="274" t="s">
        <v>604</v>
      </c>
      <c r="D2607" s="274" t="s">
        <v>590</v>
      </c>
      <c r="E2607" s="274">
        <v>8</v>
      </c>
      <c r="F2607" s="274">
        <v>2010</v>
      </c>
      <c r="G2607" s="277">
        <v>32219</v>
      </c>
      <c r="H2607" s="277">
        <v>2758871.88</v>
      </c>
      <c r="I2607" s="277">
        <f>INDEX(HWI!$F$6:$I$131,MATCH(F2607,HWI!$A$6:$A$131,0),MATCH(D2607,HWI!$F$5:$I$5,0))</f>
        <v>1.6106983655274889</v>
      </c>
      <c r="J2607" s="277">
        <f t="shared" si="80"/>
        <v>4443710.4278157502</v>
      </c>
      <c r="L2607" s="277">
        <f t="shared" si="81"/>
        <v>137.92204686103696</v>
      </c>
    </row>
    <row r="2608" spans="1:12" x14ac:dyDescent="0.25">
      <c r="A2608" s="274" t="s">
        <v>606</v>
      </c>
      <c r="B2608" s="274" t="s">
        <v>588</v>
      </c>
      <c r="C2608" s="274" t="s">
        <v>604</v>
      </c>
      <c r="D2608" s="274" t="s">
        <v>590</v>
      </c>
      <c r="E2608" s="274">
        <v>8</v>
      </c>
      <c r="F2608" s="274">
        <v>2011</v>
      </c>
      <c r="G2608" s="277">
        <v>13679</v>
      </c>
      <c r="H2608" s="277">
        <v>1561257.5</v>
      </c>
      <c r="I2608" s="277">
        <f>INDEX(HWI!$F$6:$I$131,MATCH(F2608,HWI!$A$6:$A$131,0),MATCH(D2608,HWI!$F$5:$I$5,0))</f>
        <v>1.5582175371346429</v>
      </c>
      <c r="J2608" s="277">
        <f t="shared" si="80"/>
        <v>2432778.8164829896</v>
      </c>
      <c r="L2608" s="277">
        <f t="shared" si="81"/>
        <v>177.84770937078659</v>
      </c>
    </row>
    <row r="2609" spans="1:12" x14ac:dyDescent="0.25">
      <c r="A2609" s="274" t="s">
        <v>606</v>
      </c>
      <c r="B2609" s="274" t="s">
        <v>588</v>
      </c>
      <c r="C2609" s="274" t="s">
        <v>604</v>
      </c>
      <c r="D2609" s="274" t="s">
        <v>590</v>
      </c>
      <c r="E2609" s="274">
        <v>8</v>
      </c>
      <c r="F2609" s="274">
        <v>2012</v>
      </c>
      <c r="G2609" s="277">
        <v>8900</v>
      </c>
      <c r="H2609" s="277">
        <v>990854.35</v>
      </c>
      <c r="I2609" s="277">
        <f>INDEX(HWI!$F$6:$I$131,MATCH(F2609,HWI!$A$6:$A$131,0),MATCH(D2609,HWI!$F$5:$I$5,0))</f>
        <v>1.5027726432532347</v>
      </c>
      <c r="J2609" s="277">
        <f t="shared" si="80"/>
        <v>1489028.8106284656</v>
      </c>
      <c r="L2609" s="277">
        <f t="shared" si="81"/>
        <v>167.30660793578267</v>
      </c>
    </row>
    <row r="2610" spans="1:12" x14ac:dyDescent="0.25">
      <c r="A2610" s="274" t="s">
        <v>606</v>
      </c>
      <c r="B2610" s="274" t="s">
        <v>588</v>
      </c>
      <c r="C2610" s="274" t="s">
        <v>604</v>
      </c>
      <c r="D2610" s="274" t="s">
        <v>590</v>
      </c>
      <c r="E2610" s="274">
        <v>8</v>
      </c>
      <c r="F2610" s="274">
        <v>2013</v>
      </c>
      <c r="G2610" s="277">
        <v>8735</v>
      </c>
      <c r="H2610" s="277">
        <v>1880407.23</v>
      </c>
      <c r="I2610" s="277">
        <f>INDEX(HWI!$F$6:$I$131,MATCH(F2610,HWI!$A$6:$A$131,0),MATCH(D2610,HWI!$F$5:$I$5,0))</f>
        <v>1.4931129476584022</v>
      </c>
      <c r="J2610" s="277">
        <f t="shared" si="80"/>
        <v>2807660.3819834711</v>
      </c>
      <c r="L2610" s="277">
        <f t="shared" si="81"/>
        <v>321.42648906507969</v>
      </c>
    </row>
    <row r="2611" spans="1:12" x14ac:dyDescent="0.25">
      <c r="A2611" s="274" t="s">
        <v>606</v>
      </c>
      <c r="B2611" s="274" t="s">
        <v>588</v>
      </c>
      <c r="C2611" s="274" t="s">
        <v>604</v>
      </c>
      <c r="D2611" s="274" t="s">
        <v>590</v>
      </c>
      <c r="E2611" s="274">
        <v>8</v>
      </c>
      <c r="F2611" s="274">
        <v>2014</v>
      </c>
      <c r="G2611" s="277">
        <v>22861</v>
      </c>
      <c r="H2611" s="277">
        <v>6310180.5</v>
      </c>
      <c r="I2611" s="277">
        <f>INDEX(HWI!$F$6:$I$131,MATCH(F2611,HWI!$A$6:$A$131,0),MATCH(D2611,HWI!$F$5:$I$5,0))</f>
        <v>1.4768392370572208</v>
      </c>
      <c r="J2611" s="277">
        <f t="shared" si="80"/>
        <v>9319122.1553133521</v>
      </c>
      <c r="L2611" s="277">
        <f t="shared" si="81"/>
        <v>407.64280457168769</v>
      </c>
    </row>
    <row r="2612" spans="1:12" x14ac:dyDescent="0.25">
      <c r="A2612" s="274" t="s">
        <v>606</v>
      </c>
      <c r="B2612" s="274" t="s">
        <v>588</v>
      </c>
      <c r="C2612" s="274" t="s">
        <v>604</v>
      </c>
      <c r="D2612" s="274" t="s">
        <v>590</v>
      </c>
      <c r="E2612" s="274">
        <v>8</v>
      </c>
      <c r="F2612" s="274">
        <v>2015</v>
      </c>
      <c r="G2612" s="277">
        <v>18188</v>
      </c>
      <c r="H2612" s="277">
        <v>3604982.14</v>
      </c>
      <c r="I2612" s="277">
        <f>INDEX(HWI!$F$6:$I$131,MATCH(F2612,HWI!$A$6:$A$131,0),MATCH(D2612,HWI!$F$5:$I$5,0))</f>
        <v>1.4550335570469799</v>
      </c>
      <c r="J2612" s="277">
        <f t="shared" si="80"/>
        <v>5245369.9862550339</v>
      </c>
      <c r="L2612" s="277">
        <f t="shared" si="81"/>
        <v>288.3972941640111</v>
      </c>
    </row>
    <row r="2613" spans="1:12" x14ac:dyDescent="0.25">
      <c r="A2613" s="274" t="s">
        <v>606</v>
      </c>
      <c r="B2613" s="274" t="s">
        <v>588</v>
      </c>
      <c r="C2613" s="274" t="s">
        <v>604</v>
      </c>
      <c r="D2613" s="274" t="s">
        <v>590</v>
      </c>
      <c r="E2613" s="274">
        <v>8</v>
      </c>
      <c r="F2613" s="274">
        <v>2016</v>
      </c>
      <c r="G2613" s="277">
        <v>10199</v>
      </c>
      <c r="H2613" s="277">
        <v>2823802.84</v>
      </c>
      <c r="I2613" s="277">
        <f>INDEX(HWI!$F$6:$I$131,MATCH(F2613,HWI!$A$6:$A$131,0),MATCH(D2613,HWI!$F$5:$I$5,0))</f>
        <v>1.4351279788172993</v>
      </c>
      <c r="J2613" s="277">
        <f t="shared" si="80"/>
        <v>4052518.4623477492</v>
      </c>
      <c r="L2613" s="277">
        <f t="shared" si="81"/>
        <v>397.34468696418759</v>
      </c>
    </row>
    <row r="2614" spans="1:12" x14ac:dyDescent="0.25">
      <c r="A2614" s="274" t="s">
        <v>606</v>
      </c>
      <c r="B2614" s="274" t="s">
        <v>588</v>
      </c>
      <c r="C2614" s="274" t="s">
        <v>604</v>
      </c>
      <c r="D2614" s="274" t="s">
        <v>590</v>
      </c>
      <c r="E2614" s="274">
        <v>8</v>
      </c>
      <c r="F2614" s="274">
        <v>2017</v>
      </c>
      <c r="G2614" s="277">
        <v>28747</v>
      </c>
      <c r="H2614" s="277">
        <v>6546398.1200000001</v>
      </c>
      <c r="I2614" s="277">
        <f>INDEX(HWI!$F$6:$I$131,MATCH(F2614,HWI!$A$6:$A$131,0),MATCH(D2614,HWI!$F$5:$I$5,0))</f>
        <v>1.4145280556763811</v>
      </c>
      <c r="J2614" s="277">
        <f t="shared" si="80"/>
        <v>9260063.8043671157</v>
      </c>
      <c r="L2614" s="277">
        <f t="shared" si="81"/>
        <v>322.1227886167988</v>
      </c>
    </row>
    <row r="2615" spans="1:12" x14ac:dyDescent="0.25">
      <c r="A2615" s="274" t="s">
        <v>606</v>
      </c>
      <c r="B2615" s="274" t="s">
        <v>588</v>
      </c>
      <c r="C2615" s="274" t="s">
        <v>604</v>
      </c>
      <c r="D2615" s="274" t="s">
        <v>590</v>
      </c>
      <c r="E2615" s="274">
        <v>8</v>
      </c>
      <c r="F2615" s="274">
        <v>2018</v>
      </c>
      <c r="G2615" s="277">
        <v>45551</v>
      </c>
      <c r="H2615" s="277">
        <v>13433326.58</v>
      </c>
      <c r="I2615" s="277">
        <f>INDEX(HWI!$F$6:$I$131,MATCH(F2615,HWI!$A$6:$A$131,0),MATCH(D2615,HWI!$F$5:$I$5,0))</f>
        <v>1.3921232876712328</v>
      </c>
      <c r="J2615" s="277">
        <f t="shared" si="80"/>
        <v>18700846.762910958</v>
      </c>
      <c r="L2615" s="277">
        <f t="shared" si="81"/>
        <v>410.54744710129216</v>
      </c>
    </row>
    <row r="2616" spans="1:12" x14ac:dyDescent="0.25">
      <c r="A2616" s="274" t="s">
        <v>606</v>
      </c>
      <c r="B2616" s="274" t="s">
        <v>588</v>
      </c>
      <c r="C2616" s="274" t="s">
        <v>604</v>
      </c>
      <c r="D2616" s="274" t="s">
        <v>590</v>
      </c>
      <c r="E2616" s="274">
        <v>8</v>
      </c>
      <c r="F2616" s="274">
        <v>2019</v>
      </c>
      <c r="G2616" s="277">
        <v>29832</v>
      </c>
      <c r="H2616" s="277">
        <v>9131047.8399999999</v>
      </c>
      <c r="I2616" s="277">
        <f>INDEX(HWI!$F$6:$I$131,MATCH(F2616,HWI!$A$6:$A$131,0),MATCH(D2616,HWI!$F$5:$I$5,0))</f>
        <v>1.3488179178763999</v>
      </c>
      <c r="J2616" s="277">
        <f t="shared" si="80"/>
        <v>12316120.9355786</v>
      </c>
      <c r="L2616" s="277">
        <f t="shared" si="81"/>
        <v>412.84932071529227</v>
      </c>
    </row>
    <row r="2617" spans="1:12" x14ac:dyDescent="0.25">
      <c r="A2617" s="274" t="s">
        <v>606</v>
      </c>
      <c r="B2617" s="274" t="s">
        <v>588</v>
      </c>
      <c r="C2617" s="274" t="s">
        <v>604</v>
      </c>
      <c r="D2617" s="274" t="s">
        <v>590</v>
      </c>
      <c r="E2617" s="274">
        <v>8</v>
      </c>
      <c r="F2617" s="274">
        <v>2020</v>
      </c>
      <c r="G2617" s="277">
        <v>36765.800000000003</v>
      </c>
      <c r="H2617" s="277">
        <v>3773709.5700000003</v>
      </c>
      <c r="I2617" s="277">
        <f>INDEX(HWI!$F$6:$I$131,MATCH(F2617,HWI!$A$6:$A$131,0),MATCH(D2617,HWI!$F$5:$I$5,0))</f>
        <v>1.3102336825141014</v>
      </c>
      <c r="J2617" s="277">
        <f t="shared" si="80"/>
        <v>4944441.3866398064</v>
      </c>
      <c r="L2617" s="277">
        <f t="shared" si="81"/>
        <v>134.48480344885209</v>
      </c>
    </row>
    <row r="2618" spans="1:12" x14ac:dyDescent="0.25">
      <c r="A2618" s="274" t="s">
        <v>606</v>
      </c>
      <c r="B2618" s="274" t="s">
        <v>588</v>
      </c>
      <c r="C2618" s="274" t="s">
        <v>604</v>
      </c>
      <c r="D2618" s="274" t="s">
        <v>590</v>
      </c>
      <c r="E2618" s="274">
        <v>8</v>
      </c>
      <c r="F2618" s="274">
        <v>2021</v>
      </c>
      <c r="G2618" s="277">
        <v>17489</v>
      </c>
      <c r="H2618" s="277">
        <v>9344866.6100000013</v>
      </c>
      <c r="I2618" s="277">
        <f>INDEX(HWI!$F$6:$I$131,MATCH(F2618,HWI!$A$6:$A$131,0),MATCH(D2618,HWI!$F$5:$I$5,0))</f>
        <v>1.2445464982778416</v>
      </c>
      <c r="J2618" s="277">
        <f t="shared" si="80"/>
        <v>11630121.016349025</v>
      </c>
      <c r="L2618" s="277">
        <f t="shared" si="81"/>
        <v>664.99634149173914</v>
      </c>
    </row>
    <row r="2619" spans="1:12" x14ac:dyDescent="0.25">
      <c r="A2619" s="274" t="s">
        <v>606</v>
      </c>
      <c r="B2619" s="274" t="s">
        <v>588</v>
      </c>
      <c r="C2619" s="274" t="s">
        <v>604</v>
      </c>
      <c r="D2619" s="274" t="s">
        <v>590</v>
      </c>
      <c r="E2619" s="274">
        <v>8</v>
      </c>
      <c r="F2619" s="274">
        <v>2022</v>
      </c>
      <c r="G2619" s="277">
        <v>39890</v>
      </c>
      <c r="H2619" s="277">
        <v>9088763.3900000006</v>
      </c>
      <c r="I2619" s="277">
        <f>INDEX(HWI!$F$6:$I$131,MATCH(F2619,HWI!$A$6:$A$131,0),MATCH(D2619,HWI!$F$5:$I$5,0))</f>
        <v>1.1434599156118144</v>
      </c>
      <c r="J2619" s="277">
        <f t="shared" si="80"/>
        <v>10392636.618945148</v>
      </c>
      <c r="L2619" s="277">
        <f t="shared" si="81"/>
        <v>260.53237951730125</v>
      </c>
    </row>
    <row r="2620" spans="1:12" x14ac:dyDescent="0.25">
      <c r="A2620" s="274" t="s">
        <v>606</v>
      </c>
      <c r="B2620" s="274" t="s">
        <v>588</v>
      </c>
      <c r="C2620" s="274" t="s">
        <v>604</v>
      </c>
      <c r="D2620" s="274" t="s">
        <v>590</v>
      </c>
      <c r="E2620" s="274">
        <v>8</v>
      </c>
      <c r="F2620" s="274">
        <v>2023</v>
      </c>
      <c r="G2620" s="277">
        <v>58214</v>
      </c>
      <c r="H2620" s="277">
        <v>12759230.889999995</v>
      </c>
      <c r="I2620" s="277">
        <f>INDEX(HWI!$F$6:$I$131,MATCH(F2620,HWI!$A$6:$A$131,0),MATCH(D2620,HWI!$F$5:$I$5,0))</f>
        <v>1.069033530571992</v>
      </c>
      <c r="J2620" s="277">
        <f t="shared" si="80"/>
        <v>13640045.645719914</v>
      </c>
      <c r="L2620" s="277">
        <f t="shared" si="81"/>
        <v>234.30868254577788</v>
      </c>
    </row>
    <row r="2621" spans="1:12" x14ac:dyDescent="0.25">
      <c r="A2621" s="274" t="s">
        <v>606</v>
      </c>
      <c r="B2621" s="274" t="s">
        <v>588</v>
      </c>
      <c r="C2621" s="274" t="s">
        <v>604</v>
      </c>
      <c r="D2621" s="274" t="s">
        <v>590</v>
      </c>
      <c r="E2621" s="274">
        <v>8</v>
      </c>
      <c r="F2621" s="274">
        <v>2024</v>
      </c>
      <c r="G2621" s="277">
        <v>87472</v>
      </c>
      <c r="H2621" s="277">
        <v>15831666.390000006</v>
      </c>
      <c r="I2621" s="277">
        <f>INDEX(HWI!$F$6:$I$131,MATCH(F2621,HWI!$A$6:$A$131,0),MATCH(D2621,HWI!$F$5:$I$5,0))</f>
        <v>1.0330368487928843</v>
      </c>
      <c r="J2621" s="277">
        <f t="shared" si="80"/>
        <v>16354694.758665824</v>
      </c>
      <c r="L2621" s="277">
        <f t="shared" si="81"/>
        <v>186.97062784280484</v>
      </c>
    </row>
    <row r="2622" spans="1:12" x14ac:dyDescent="0.25">
      <c r="A2622" s="274" t="s">
        <v>606</v>
      </c>
      <c r="B2622" s="274" t="s">
        <v>588</v>
      </c>
      <c r="C2622" s="274" t="s">
        <v>604</v>
      </c>
      <c r="D2622" s="274" t="s">
        <v>590</v>
      </c>
      <c r="E2622" s="274">
        <v>8</v>
      </c>
      <c r="F2622" s="274">
        <v>2025</v>
      </c>
      <c r="G2622" s="277">
        <v>7613</v>
      </c>
      <c r="H2622" s="277">
        <v>1189646.02</v>
      </c>
      <c r="I2622" s="277">
        <f>INDEX(HWI!$F$6:$I$131,MATCH(F2622,HWI!$A$6:$A$131,0),MATCH(D2622,HWI!$F$5:$I$5,0))</f>
        <v>1</v>
      </c>
      <c r="J2622" s="277">
        <f t="shared" si="80"/>
        <v>1189646.02</v>
      </c>
      <c r="L2622" s="277">
        <f t="shared" si="81"/>
        <v>156.26507552870092</v>
      </c>
    </row>
    <row r="2623" spans="1:12" x14ac:dyDescent="0.25">
      <c r="A2623" s="274" t="s">
        <v>606</v>
      </c>
      <c r="B2623" s="274" t="s">
        <v>588</v>
      </c>
      <c r="C2623" s="274" t="s">
        <v>604</v>
      </c>
      <c r="D2623" s="274" t="s">
        <v>603</v>
      </c>
      <c r="E2623" s="274">
        <v>10</v>
      </c>
      <c r="F2623" s="274">
        <v>1902</v>
      </c>
      <c r="G2623" s="277">
        <v>642</v>
      </c>
      <c r="H2623" s="277">
        <v>953.72</v>
      </c>
      <c r="I2623" s="277">
        <f>INDEX(HWI!$F$6:$I$131,MATCH(F2623,HWI!$A$6:$A$131,0),MATCH(D2623,HWI!$F$5:$I$5,0))</f>
        <v>243.71428571428572</v>
      </c>
      <c r="J2623" s="277">
        <f t="shared" si="80"/>
        <v>232435.18857142859</v>
      </c>
      <c r="L2623" s="277">
        <f t="shared" si="81"/>
        <v>362.04858032932805</v>
      </c>
    </row>
    <row r="2624" spans="1:12" x14ac:dyDescent="0.25">
      <c r="A2624" s="274" t="s">
        <v>606</v>
      </c>
      <c r="B2624" s="274" t="s">
        <v>588</v>
      </c>
      <c r="C2624" s="274" t="s">
        <v>604</v>
      </c>
      <c r="D2624" s="274" t="s">
        <v>603</v>
      </c>
      <c r="E2624" s="274">
        <v>10</v>
      </c>
      <c r="F2624" s="274">
        <v>1903</v>
      </c>
      <c r="G2624" s="277">
        <v>3581</v>
      </c>
      <c r="H2624" s="277">
        <v>2933.7000000000003</v>
      </c>
      <c r="I2624" s="277">
        <f>INDEX(HWI!$F$6:$I$131,MATCH(F2624,HWI!$A$6:$A$131,0),MATCH(D2624,HWI!$F$5:$I$5,0))</f>
        <v>243.71428571428572</v>
      </c>
      <c r="J2624" s="277">
        <f t="shared" si="80"/>
        <v>714984.60000000009</v>
      </c>
      <c r="L2624" s="277">
        <f t="shared" si="81"/>
        <v>199.66059759843623</v>
      </c>
    </row>
    <row r="2625" spans="1:12" x14ac:dyDescent="0.25">
      <c r="A2625" s="274" t="s">
        <v>606</v>
      </c>
      <c r="B2625" s="274" t="s">
        <v>588</v>
      </c>
      <c r="C2625" s="274" t="s">
        <v>604</v>
      </c>
      <c r="D2625" s="274" t="s">
        <v>603</v>
      </c>
      <c r="E2625" s="274">
        <v>10</v>
      </c>
      <c r="F2625" s="274">
        <v>1904</v>
      </c>
      <c r="G2625" s="277">
        <v>5412</v>
      </c>
      <c r="H2625" s="277">
        <v>5349.07</v>
      </c>
      <c r="I2625" s="277">
        <f>INDEX(HWI!$F$6:$I$131,MATCH(F2625,HWI!$A$6:$A$131,0),MATCH(D2625,HWI!$F$5:$I$5,0))</f>
        <v>243.71428571428572</v>
      </c>
      <c r="J2625" s="277">
        <f t="shared" si="80"/>
        <v>1303644.7742857141</v>
      </c>
      <c r="L2625" s="277">
        <f t="shared" si="81"/>
        <v>240.8804091437018</v>
      </c>
    </row>
    <row r="2626" spans="1:12" x14ac:dyDescent="0.25">
      <c r="A2626" s="274" t="s">
        <v>606</v>
      </c>
      <c r="B2626" s="274" t="s">
        <v>588</v>
      </c>
      <c r="C2626" s="274" t="s">
        <v>604</v>
      </c>
      <c r="D2626" s="274" t="s">
        <v>603</v>
      </c>
      <c r="E2626" s="274">
        <v>10</v>
      </c>
      <c r="F2626" s="274">
        <v>1905</v>
      </c>
      <c r="G2626" s="277">
        <v>2</v>
      </c>
      <c r="H2626" s="277">
        <v>14.75</v>
      </c>
      <c r="I2626" s="277">
        <f>INDEX(HWI!$F$6:$I$131,MATCH(F2626,HWI!$A$6:$A$131,0),MATCH(D2626,HWI!$F$5:$I$5,0))</f>
        <v>243.71428571428572</v>
      </c>
      <c r="J2626" s="277">
        <f t="shared" ref="J2626:J2689" si="82">I2626*H2626</f>
        <v>3594.7857142857142</v>
      </c>
      <c r="L2626" s="277">
        <f t="shared" ref="L2626:L2689" si="83">J2626/G2626</f>
        <v>1797.3928571428571</v>
      </c>
    </row>
    <row r="2627" spans="1:12" x14ac:dyDescent="0.25">
      <c r="A2627" s="274" t="s">
        <v>606</v>
      </c>
      <c r="B2627" s="274" t="s">
        <v>588</v>
      </c>
      <c r="C2627" s="274" t="s">
        <v>604</v>
      </c>
      <c r="D2627" s="274" t="s">
        <v>603</v>
      </c>
      <c r="E2627" s="274">
        <v>10</v>
      </c>
      <c r="F2627" s="274">
        <v>1911</v>
      </c>
      <c r="G2627" s="277">
        <v>1672</v>
      </c>
      <c r="H2627" s="277">
        <v>4002.37</v>
      </c>
      <c r="I2627" s="277">
        <f>INDEX(HWI!$F$6:$I$131,MATCH(F2627,HWI!$A$6:$A$131,0),MATCH(D2627,HWI!$F$5:$I$5,0))</f>
        <v>243.71428571428572</v>
      </c>
      <c r="J2627" s="277">
        <f t="shared" si="82"/>
        <v>975434.74571428576</v>
      </c>
      <c r="L2627" s="277">
        <f t="shared" si="83"/>
        <v>583.3939866712235</v>
      </c>
    </row>
    <row r="2628" spans="1:12" x14ac:dyDescent="0.25">
      <c r="A2628" s="274" t="s">
        <v>606</v>
      </c>
      <c r="B2628" s="274" t="s">
        <v>588</v>
      </c>
      <c r="C2628" s="274" t="s">
        <v>604</v>
      </c>
      <c r="D2628" s="274" t="s">
        <v>603</v>
      </c>
      <c r="E2628" s="274">
        <v>10</v>
      </c>
      <c r="F2628" s="274">
        <v>1913</v>
      </c>
      <c r="G2628" s="277">
        <v>247</v>
      </c>
      <c r="H2628" s="277">
        <v>67.680000000000007</v>
      </c>
      <c r="I2628" s="277">
        <f>INDEX(HWI!$F$6:$I$131,MATCH(F2628,HWI!$A$6:$A$131,0),MATCH(D2628,HWI!$F$5:$I$5,0))</f>
        <v>243.71428571428572</v>
      </c>
      <c r="J2628" s="277">
        <f t="shared" si="82"/>
        <v>16494.582857142861</v>
      </c>
      <c r="L2628" s="277">
        <f t="shared" si="83"/>
        <v>66.779687680740324</v>
      </c>
    </row>
    <row r="2629" spans="1:12" x14ac:dyDescent="0.25">
      <c r="A2629" s="274" t="s">
        <v>606</v>
      </c>
      <c r="B2629" s="274" t="s">
        <v>588</v>
      </c>
      <c r="C2629" s="274" t="s">
        <v>604</v>
      </c>
      <c r="D2629" s="274" t="s">
        <v>603</v>
      </c>
      <c r="E2629" s="274">
        <v>10</v>
      </c>
      <c r="F2629" s="274">
        <v>1915</v>
      </c>
      <c r="G2629" s="277">
        <v>11306</v>
      </c>
      <c r="H2629" s="277">
        <v>9374.66</v>
      </c>
      <c r="I2629" s="277">
        <f>INDEX(HWI!$F$6:$I$131,MATCH(F2629,HWI!$A$6:$A$131,0),MATCH(D2629,HWI!$F$5:$I$5,0))</f>
        <v>243.71428571428572</v>
      </c>
      <c r="J2629" s="277">
        <f t="shared" si="82"/>
        <v>2284738.5657142857</v>
      </c>
      <c r="L2629" s="277">
        <f t="shared" si="83"/>
        <v>202.08195345075939</v>
      </c>
    </row>
    <row r="2630" spans="1:12" x14ac:dyDescent="0.25">
      <c r="A2630" s="274" t="s">
        <v>606</v>
      </c>
      <c r="B2630" s="274" t="s">
        <v>588</v>
      </c>
      <c r="C2630" s="274" t="s">
        <v>604</v>
      </c>
      <c r="D2630" s="274" t="s">
        <v>603</v>
      </c>
      <c r="E2630" s="274">
        <v>10</v>
      </c>
      <c r="F2630" s="274">
        <v>1916</v>
      </c>
      <c r="G2630" s="277">
        <v>164</v>
      </c>
      <c r="H2630" s="277">
        <v>96.490000000000009</v>
      </c>
      <c r="I2630" s="277">
        <f>INDEX(HWI!$F$6:$I$131,MATCH(F2630,HWI!$A$6:$A$131,0),MATCH(D2630,HWI!$F$5:$I$5,0))</f>
        <v>189.55555555555554</v>
      </c>
      <c r="J2630" s="277">
        <f t="shared" si="82"/>
        <v>18290.215555555555</v>
      </c>
      <c r="L2630" s="277">
        <f t="shared" si="83"/>
        <v>111.52570460704607</v>
      </c>
    </row>
    <row r="2631" spans="1:12" x14ac:dyDescent="0.25">
      <c r="A2631" s="274" t="s">
        <v>606</v>
      </c>
      <c r="B2631" s="274" t="s">
        <v>588</v>
      </c>
      <c r="C2631" s="274" t="s">
        <v>604</v>
      </c>
      <c r="D2631" s="274" t="s">
        <v>603</v>
      </c>
      <c r="E2631" s="274">
        <v>10</v>
      </c>
      <c r="F2631" s="274">
        <v>1922</v>
      </c>
      <c r="G2631" s="277">
        <v>311</v>
      </c>
      <c r="H2631" s="277">
        <v>398.64</v>
      </c>
      <c r="I2631" s="277">
        <f>INDEX(HWI!$F$6:$I$131,MATCH(F2631,HWI!$A$6:$A$131,0),MATCH(D2631,HWI!$F$5:$I$5,0))</f>
        <v>106.625</v>
      </c>
      <c r="J2631" s="277">
        <f t="shared" si="82"/>
        <v>42504.99</v>
      </c>
      <c r="L2631" s="277">
        <f t="shared" si="83"/>
        <v>136.67199356913181</v>
      </c>
    </row>
    <row r="2632" spans="1:12" x14ac:dyDescent="0.25">
      <c r="A2632" s="274" t="s">
        <v>606</v>
      </c>
      <c r="B2632" s="274" t="s">
        <v>588</v>
      </c>
      <c r="C2632" s="274" t="s">
        <v>604</v>
      </c>
      <c r="D2632" s="274" t="s">
        <v>603</v>
      </c>
      <c r="E2632" s="274">
        <v>10</v>
      </c>
      <c r="F2632" s="274">
        <v>1926</v>
      </c>
      <c r="G2632" s="277">
        <v>137</v>
      </c>
      <c r="H2632" s="277">
        <v>180.14000000000001</v>
      </c>
      <c r="I2632" s="277">
        <f>INDEX(HWI!$F$6:$I$131,MATCH(F2632,HWI!$A$6:$A$131,0),MATCH(D2632,HWI!$F$5:$I$5,0))</f>
        <v>106.625</v>
      </c>
      <c r="J2632" s="277">
        <f t="shared" si="82"/>
        <v>19207.427500000002</v>
      </c>
      <c r="L2632" s="277">
        <f t="shared" si="83"/>
        <v>140.20020072992702</v>
      </c>
    </row>
    <row r="2633" spans="1:12" x14ac:dyDescent="0.25">
      <c r="A2633" s="274" t="s">
        <v>606</v>
      </c>
      <c r="B2633" s="274" t="s">
        <v>588</v>
      </c>
      <c r="C2633" s="274" t="s">
        <v>604</v>
      </c>
      <c r="D2633" s="274" t="s">
        <v>603</v>
      </c>
      <c r="E2633" s="274">
        <v>10</v>
      </c>
      <c r="F2633" s="274">
        <v>1927</v>
      </c>
      <c r="G2633" s="277">
        <v>10369</v>
      </c>
      <c r="H2633" s="277">
        <v>29909.25</v>
      </c>
      <c r="I2633" s="277">
        <f>INDEX(HWI!$F$6:$I$131,MATCH(F2633,HWI!$A$6:$A$131,0),MATCH(D2633,HWI!$F$5:$I$5,0))</f>
        <v>106.625</v>
      </c>
      <c r="J2633" s="277">
        <f t="shared" si="82"/>
        <v>3189073.78125</v>
      </c>
      <c r="L2633" s="277">
        <f t="shared" si="83"/>
        <v>307.55847056128846</v>
      </c>
    </row>
    <row r="2634" spans="1:12" x14ac:dyDescent="0.25">
      <c r="A2634" s="274" t="s">
        <v>606</v>
      </c>
      <c r="B2634" s="274" t="s">
        <v>588</v>
      </c>
      <c r="C2634" s="274" t="s">
        <v>604</v>
      </c>
      <c r="D2634" s="274" t="s">
        <v>603</v>
      </c>
      <c r="E2634" s="274">
        <v>10</v>
      </c>
      <c r="F2634" s="274">
        <v>1928</v>
      </c>
      <c r="G2634" s="277">
        <v>711</v>
      </c>
      <c r="H2634" s="277">
        <v>1454.13</v>
      </c>
      <c r="I2634" s="277">
        <f>INDEX(HWI!$F$6:$I$131,MATCH(F2634,HWI!$A$6:$A$131,0),MATCH(D2634,HWI!$F$5:$I$5,0))</f>
        <v>106.625</v>
      </c>
      <c r="J2634" s="277">
        <f t="shared" si="82"/>
        <v>155046.61125000002</v>
      </c>
      <c r="L2634" s="277">
        <f t="shared" si="83"/>
        <v>218.06837025316457</v>
      </c>
    </row>
    <row r="2635" spans="1:12" x14ac:dyDescent="0.25">
      <c r="A2635" s="274" t="s">
        <v>606</v>
      </c>
      <c r="B2635" s="274" t="s">
        <v>588</v>
      </c>
      <c r="C2635" s="274" t="s">
        <v>604</v>
      </c>
      <c r="D2635" s="274" t="s">
        <v>603</v>
      </c>
      <c r="E2635" s="274">
        <v>10</v>
      </c>
      <c r="F2635" s="274">
        <v>1929</v>
      </c>
      <c r="G2635" s="277">
        <v>1066</v>
      </c>
      <c r="H2635" s="277">
        <v>1987.26</v>
      </c>
      <c r="I2635" s="277">
        <f>INDEX(HWI!$F$6:$I$131,MATCH(F2635,HWI!$A$6:$A$131,0),MATCH(D2635,HWI!$F$5:$I$5,0))</f>
        <v>106.625</v>
      </c>
      <c r="J2635" s="277">
        <f t="shared" si="82"/>
        <v>211891.5975</v>
      </c>
      <c r="L2635" s="277">
        <f t="shared" si="83"/>
        <v>198.77260553470919</v>
      </c>
    </row>
    <row r="2636" spans="1:12" x14ac:dyDescent="0.25">
      <c r="A2636" s="274" t="s">
        <v>606</v>
      </c>
      <c r="B2636" s="274" t="s">
        <v>588</v>
      </c>
      <c r="C2636" s="274" t="s">
        <v>604</v>
      </c>
      <c r="D2636" s="274" t="s">
        <v>603</v>
      </c>
      <c r="E2636" s="274">
        <v>10</v>
      </c>
      <c r="F2636" s="274">
        <v>1930</v>
      </c>
      <c r="G2636" s="277">
        <v>12917</v>
      </c>
      <c r="H2636" s="277">
        <v>27913.99</v>
      </c>
      <c r="I2636" s="277">
        <f>INDEX(HWI!$F$6:$I$131,MATCH(F2636,HWI!$A$6:$A$131,0),MATCH(D2636,HWI!$F$5:$I$5,0))</f>
        <v>106.625</v>
      </c>
      <c r="J2636" s="277">
        <f t="shared" si="82"/>
        <v>2976329.1837500003</v>
      </c>
      <c r="L2636" s="277">
        <f t="shared" si="83"/>
        <v>230.41953888286756</v>
      </c>
    </row>
    <row r="2637" spans="1:12" x14ac:dyDescent="0.25">
      <c r="A2637" s="274" t="s">
        <v>606</v>
      </c>
      <c r="B2637" s="274" t="s">
        <v>588</v>
      </c>
      <c r="C2637" s="274" t="s">
        <v>604</v>
      </c>
      <c r="D2637" s="274" t="s">
        <v>603</v>
      </c>
      <c r="E2637" s="274">
        <v>10</v>
      </c>
      <c r="F2637" s="274">
        <v>1931</v>
      </c>
      <c r="G2637" s="277">
        <v>11260</v>
      </c>
      <c r="H2637" s="277">
        <v>16811.64</v>
      </c>
      <c r="I2637" s="277">
        <f>INDEX(HWI!$F$6:$I$131,MATCH(F2637,HWI!$A$6:$A$131,0),MATCH(D2637,HWI!$F$5:$I$5,0))</f>
        <v>106.625</v>
      </c>
      <c r="J2637" s="277">
        <f t="shared" si="82"/>
        <v>1792541.115</v>
      </c>
      <c r="L2637" s="277">
        <f t="shared" si="83"/>
        <v>159.19548090586144</v>
      </c>
    </row>
    <row r="2638" spans="1:12" x14ac:dyDescent="0.25">
      <c r="A2638" s="274" t="s">
        <v>606</v>
      </c>
      <c r="B2638" s="274" t="s">
        <v>588</v>
      </c>
      <c r="C2638" s="274" t="s">
        <v>604</v>
      </c>
      <c r="D2638" s="274" t="s">
        <v>603</v>
      </c>
      <c r="E2638" s="274">
        <v>10</v>
      </c>
      <c r="F2638" s="274">
        <v>1934</v>
      </c>
      <c r="G2638" s="277">
        <v>571</v>
      </c>
      <c r="H2638" s="277">
        <v>764.45</v>
      </c>
      <c r="I2638" s="277">
        <f>INDEX(HWI!$F$6:$I$131,MATCH(F2638,HWI!$A$6:$A$131,0),MATCH(D2638,HWI!$F$5:$I$5,0))</f>
        <v>113.73333333333333</v>
      </c>
      <c r="J2638" s="277">
        <f t="shared" si="82"/>
        <v>86943.44666666667</v>
      </c>
      <c r="L2638" s="277">
        <f t="shared" si="83"/>
        <v>152.26523058960888</v>
      </c>
    </row>
    <row r="2639" spans="1:12" x14ac:dyDescent="0.25">
      <c r="A2639" s="274" t="s">
        <v>606</v>
      </c>
      <c r="B2639" s="274" t="s">
        <v>588</v>
      </c>
      <c r="C2639" s="274" t="s">
        <v>604</v>
      </c>
      <c r="D2639" s="274" t="s">
        <v>603</v>
      </c>
      <c r="E2639" s="274">
        <v>10</v>
      </c>
      <c r="F2639" s="274">
        <v>1935</v>
      </c>
      <c r="G2639" s="277">
        <v>198</v>
      </c>
      <c r="H2639" s="277">
        <v>338.86</v>
      </c>
      <c r="I2639" s="277">
        <f>INDEX(HWI!$F$6:$I$131,MATCH(F2639,HWI!$A$6:$A$131,0),MATCH(D2639,HWI!$F$5:$I$5,0))</f>
        <v>113.73333333333333</v>
      </c>
      <c r="J2639" s="277">
        <f t="shared" si="82"/>
        <v>38539.677333333333</v>
      </c>
      <c r="L2639" s="277">
        <f t="shared" si="83"/>
        <v>194.644835016835</v>
      </c>
    </row>
    <row r="2640" spans="1:12" x14ac:dyDescent="0.25">
      <c r="A2640" s="274" t="s">
        <v>606</v>
      </c>
      <c r="B2640" s="274" t="s">
        <v>588</v>
      </c>
      <c r="C2640" s="274" t="s">
        <v>604</v>
      </c>
      <c r="D2640" s="274" t="s">
        <v>603</v>
      </c>
      <c r="E2640" s="274">
        <v>10</v>
      </c>
      <c r="F2640" s="274">
        <v>1936</v>
      </c>
      <c r="G2640" s="277">
        <v>36</v>
      </c>
      <c r="H2640" s="277">
        <v>52.370000000000005</v>
      </c>
      <c r="I2640" s="277">
        <f>INDEX(HWI!$F$6:$I$131,MATCH(F2640,HWI!$A$6:$A$131,0),MATCH(D2640,HWI!$F$5:$I$5,0))</f>
        <v>113.73333333333333</v>
      </c>
      <c r="J2640" s="277">
        <f t="shared" si="82"/>
        <v>5956.2146666666677</v>
      </c>
      <c r="L2640" s="277">
        <f t="shared" si="83"/>
        <v>165.45040740740743</v>
      </c>
    </row>
    <row r="2641" spans="1:12" x14ac:dyDescent="0.25">
      <c r="A2641" s="274" t="s">
        <v>606</v>
      </c>
      <c r="B2641" s="274" t="s">
        <v>588</v>
      </c>
      <c r="C2641" s="274" t="s">
        <v>604</v>
      </c>
      <c r="D2641" s="274" t="s">
        <v>603</v>
      </c>
      <c r="E2641" s="274">
        <v>10</v>
      </c>
      <c r="F2641" s="274">
        <v>1937</v>
      </c>
      <c r="G2641" s="277">
        <v>5357</v>
      </c>
      <c r="H2641" s="277">
        <v>12115.93</v>
      </c>
      <c r="I2641" s="277">
        <f>INDEX(HWI!$F$6:$I$131,MATCH(F2641,HWI!$A$6:$A$131,0),MATCH(D2641,HWI!$F$5:$I$5,0))</f>
        <v>106.625</v>
      </c>
      <c r="J2641" s="277">
        <f t="shared" si="82"/>
        <v>1291861.0362500001</v>
      </c>
      <c r="L2641" s="277">
        <f t="shared" si="83"/>
        <v>241.15382420197875</v>
      </c>
    </row>
    <row r="2642" spans="1:12" x14ac:dyDescent="0.25">
      <c r="A2642" s="274" t="s">
        <v>606</v>
      </c>
      <c r="B2642" s="274" t="s">
        <v>588</v>
      </c>
      <c r="C2642" s="274" t="s">
        <v>604</v>
      </c>
      <c r="D2642" s="274" t="s">
        <v>603</v>
      </c>
      <c r="E2642" s="274">
        <v>10</v>
      </c>
      <c r="F2642" s="274">
        <v>1938</v>
      </c>
      <c r="G2642" s="277">
        <v>1215</v>
      </c>
      <c r="H2642" s="277">
        <v>8943.02</v>
      </c>
      <c r="I2642" s="277">
        <f>INDEX(HWI!$F$6:$I$131,MATCH(F2642,HWI!$A$6:$A$131,0),MATCH(D2642,HWI!$F$5:$I$5,0))</f>
        <v>106.625</v>
      </c>
      <c r="J2642" s="277">
        <f t="shared" si="82"/>
        <v>953549.50750000007</v>
      </c>
      <c r="L2642" s="277">
        <f t="shared" si="83"/>
        <v>784.81440946502062</v>
      </c>
    </row>
    <row r="2643" spans="1:12" x14ac:dyDescent="0.25">
      <c r="A2643" s="274" t="s">
        <v>606</v>
      </c>
      <c r="B2643" s="274" t="s">
        <v>588</v>
      </c>
      <c r="C2643" s="274" t="s">
        <v>604</v>
      </c>
      <c r="D2643" s="274" t="s">
        <v>603</v>
      </c>
      <c r="E2643" s="274">
        <v>10</v>
      </c>
      <c r="F2643" s="274">
        <v>1939</v>
      </c>
      <c r="G2643" s="277">
        <v>1931</v>
      </c>
      <c r="H2643" s="277">
        <v>5216.26</v>
      </c>
      <c r="I2643" s="277">
        <f>INDEX(HWI!$F$6:$I$131,MATCH(F2643,HWI!$A$6:$A$131,0),MATCH(D2643,HWI!$F$5:$I$5,0))</f>
        <v>106.625</v>
      </c>
      <c r="J2643" s="277">
        <f t="shared" si="82"/>
        <v>556183.72250000003</v>
      </c>
      <c r="L2643" s="277">
        <f t="shared" si="83"/>
        <v>288.02885680994308</v>
      </c>
    </row>
    <row r="2644" spans="1:12" x14ac:dyDescent="0.25">
      <c r="A2644" s="274" t="s">
        <v>606</v>
      </c>
      <c r="B2644" s="274" t="s">
        <v>588</v>
      </c>
      <c r="C2644" s="274" t="s">
        <v>604</v>
      </c>
      <c r="D2644" s="274" t="s">
        <v>603</v>
      </c>
      <c r="E2644" s="274">
        <v>10</v>
      </c>
      <c r="F2644" s="274">
        <v>1940</v>
      </c>
      <c r="G2644" s="277">
        <v>1618</v>
      </c>
      <c r="H2644" s="277">
        <v>2838.4</v>
      </c>
      <c r="I2644" s="277">
        <f>INDEX(HWI!$F$6:$I$131,MATCH(F2644,HWI!$A$6:$A$131,0),MATCH(D2644,HWI!$F$5:$I$5,0))</f>
        <v>100.35294117647059</v>
      </c>
      <c r="J2644" s="277">
        <f t="shared" si="82"/>
        <v>284841.78823529417</v>
      </c>
      <c r="L2644" s="277">
        <f t="shared" si="83"/>
        <v>176.04560459536106</v>
      </c>
    </row>
    <row r="2645" spans="1:12" x14ac:dyDescent="0.25">
      <c r="A2645" s="274" t="s">
        <v>606</v>
      </c>
      <c r="B2645" s="274" t="s">
        <v>588</v>
      </c>
      <c r="C2645" s="274" t="s">
        <v>604</v>
      </c>
      <c r="D2645" s="274" t="s">
        <v>603</v>
      </c>
      <c r="E2645" s="274">
        <v>10</v>
      </c>
      <c r="F2645" s="274">
        <v>1941</v>
      </c>
      <c r="G2645" s="277">
        <v>55285</v>
      </c>
      <c r="H2645" s="277">
        <v>78825.22</v>
      </c>
      <c r="I2645" s="277">
        <f>INDEX(HWI!$F$6:$I$131,MATCH(F2645,HWI!$A$6:$A$131,0),MATCH(D2645,HWI!$F$5:$I$5,0))</f>
        <v>100.35294117647059</v>
      </c>
      <c r="J2645" s="277">
        <f t="shared" si="82"/>
        <v>7910342.6658823537</v>
      </c>
      <c r="L2645" s="277">
        <f t="shared" si="83"/>
        <v>143.08298210875199</v>
      </c>
    </row>
    <row r="2646" spans="1:12" x14ac:dyDescent="0.25">
      <c r="A2646" s="274" t="s">
        <v>606</v>
      </c>
      <c r="B2646" s="274" t="s">
        <v>588</v>
      </c>
      <c r="C2646" s="274" t="s">
        <v>604</v>
      </c>
      <c r="D2646" s="274" t="s">
        <v>603</v>
      </c>
      <c r="E2646" s="274">
        <v>10</v>
      </c>
      <c r="F2646" s="274">
        <v>1942</v>
      </c>
      <c r="G2646" s="277">
        <v>7977</v>
      </c>
      <c r="H2646" s="277">
        <v>32045.119999999999</v>
      </c>
      <c r="I2646" s="277">
        <f>INDEX(HWI!$F$6:$I$131,MATCH(F2646,HWI!$A$6:$A$131,0),MATCH(D2646,HWI!$F$5:$I$5,0))</f>
        <v>94.777777777777771</v>
      </c>
      <c r="J2646" s="277">
        <f t="shared" si="82"/>
        <v>3037165.2622222221</v>
      </c>
      <c r="L2646" s="277">
        <f t="shared" si="83"/>
        <v>380.74028610031615</v>
      </c>
    </row>
    <row r="2647" spans="1:12" x14ac:dyDescent="0.25">
      <c r="A2647" s="274" t="s">
        <v>606</v>
      </c>
      <c r="B2647" s="274" t="s">
        <v>588</v>
      </c>
      <c r="C2647" s="274" t="s">
        <v>604</v>
      </c>
      <c r="D2647" s="274" t="s">
        <v>603</v>
      </c>
      <c r="E2647" s="274">
        <v>10</v>
      </c>
      <c r="F2647" s="274">
        <v>1943</v>
      </c>
      <c r="G2647" s="277">
        <v>2348</v>
      </c>
      <c r="H2647" s="277">
        <v>14322.78</v>
      </c>
      <c r="I2647" s="277">
        <f>INDEX(HWI!$F$6:$I$131,MATCH(F2647,HWI!$A$6:$A$131,0),MATCH(D2647,HWI!$F$5:$I$5,0))</f>
        <v>89.78947368421052</v>
      </c>
      <c r="J2647" s="277">
        <f t="shared" si="82"/>
        <v>1286034.8778947368</v>
      </c>
      <c r="L2647" s="277">
        <f t="shared" si="83"/>
        <v>547.71502465704293</v>
      </c>
    </row>
    <row r="2648" spans="1:12" x14ac:dyDescent="0.25">
      <c r="A2648" s="274" t="s">
        <v>606</v>
      </c>
      <c r="B2648" s="274" t="s">
        <v>588</v>
      </c>
      <c r="C2648" s="274" t="s">
        <v>604</v>
      </c>
      <c r="D2648" s="274" t="s">
        <v>603</v>
      </c>
      <c r="E2648" s="274">
        <v>10</v>
      </c>
      <c r="F2648" s="274">
        <v>1944</v>
      </c>
      <c r="G2648" s="277">
        <v>92</v>
      </c>
      <c r="H2648" s="277">
        <v>503.81</v>
      </c>
      <c r="I2648" s="277">
        <f>INDEX(HWI!$F$6:$I$131,MATCH(F2648,HWI!$A$6:$A$131,0),MATCH(D2648,HWI!$F$5:$I$5,0))</f>
        <v>89.78947368421052</v>
      </c>
      <c r="J2648" s="277">
        <f t="shared" si="82"/>
        <v>45236.834736842102</v>
      </c>
      <c r="L2648" s="277">
        <f t="shared" si="83"/>
        <v>491.70472540045762</v>
      </c>
    </row>
    <row r="2649" spans="1:12" x14ac:dyDescent="0.25">
      <c r="A2649" s="274" t="s">
        <v>606</v>
      </c>
      <c r="B2649" s="274" t="s">
        <v>588</v>
      </c>
      <c r="C2649" s="274" t="s">
        <v>604</v>
      </c>
      <c r="D2649" s="274" t="s">
        <v>603</v>
      </c>
      <c r="E2649" s="274">
        <v>10</v>
      </c>
      <c r="F2649" s="274">
        <v>1945</v>
      </c>
      <c r="G2649" s="277">
        <v>174</v>
      </c>
      <c r="H2649" s="277">
        <v>1142.3600000000001</v>
      </c>
      <c r="I2649" s="277">
        <f>INDEX(HWI!$F$6:$I$131,MATCH(F2649,HWI!$A$6:$A$131,0),MATCH(D2649,HWI!$F$5:$I$5,0))</f>
        <v>89.78947368421052</v>
      </c>
      <c r="J2649" s="277">
        <f t="shared" si="82"/>
        <v>102571.90315789475</v>
      </c>
      <c r="L2649" s="277">
        <f t="shared" si="83"/>
        <v>589.4936963097399</v>
      </c>
    </row>
    <row r="2650" spans="1:12" x14ac:dyDescent="0.25">
      <c r="A2650" s="274" t="s">
        <v>606</v>
      </c>
      <c r="B2650" s="274" t="s">
        <v>588</v>
      </c>
      <c r="C2650" s="274" t="s">
        <v>604</v>
      </c>
      <c r="D2650" s="274" t="s">
        <v>603</v>
      </c>
      <c r="E2650" s="274">
        <v>10</v>
      </c>
      <c r="F2650" s="274">
        <v>1946</v>
      </c>
      <c r="G2650" s="277">
        <v>490</v>
      </c>
      <c r="H2650" s="277">
        <v>4684.75</v>
      </c>
      <c r="I2650" s="277">
        <f>INDEX(HWI!$F$6:$I$131,MATCH(F2650,HWI!$A$6:$A$131,0),MATCH(D2650,HWI!$F$5:$I$5,0))</f>
        <v>81.238095238095241</v>
      </c>
      <c r="J2650" s="277">
        <f t="shared" si="82"/>
        <v>380580.16666666669</v>
      </c>
      <c r="L2650" s="277">
        <f t="shared" si="83"/>
        <v>776.69421768707491</v>
      </c>
    </row>
    <row r="2651" spans="1:12" x14ac:dyDescent="0.25">
      <c r="A2651" s="274" t="s">
        <v>606</v>
      </c>
      <c r="B2651" s="274" t="s">
        <v>588</v>
      </c>
      <c r="C2651" s="274" t="s">
        <v>604</v>
      </c>
      <c r="D2651" s="274" t="s">
        <v>603</v>
      </c>
      <c r="E2651" s="274">
        <v>10</v>
      </c>
      <c r="F2651" s="274">
        <v>1947</v>
      </c>
      <c r="G2651" s="277">
        <v>1970</v>
      </c>
      <c r="H2651" s="277">
        <v>15125.4</v>
      </c>
      <c r="I2651" s="277">
        <f>INDEX(HWI!$F$6:$I$131,MATCH(F2651,HWI!$A$6:$A$131,0),MATCH(D2651,HWI!$F$5:$I$5,0))</f>
        <v>71.083333333333329</v>
      </c>
      <c r="J2651" s="277">
        <f t="shared" si="82"/>
        <v>1075163.8499999999</v>
      </c>
      <c r="L2651" s="277">
        <f t="shared" si="83"/>
        <v>545.76845177664973</v>
      </c>
    </row>
    <row r="2652" spans="1:12" x14ac:dyDescent="0.25">
      <c r="A2652" s="274" t="s">
        <v>606</v>
      </c>
      <c r="B2652" s="274" t="s">
        <v>588</v>
      </c>
      <c r="C2652" s="274" t="s">
        <v>604</v>
      </c>
      <c r="D2652" s="274" t="s">
        <v>603</v>
      </c>
      <c r="E2652" s="274">
        <v>10</v>
      </c>
      <c r="F2652" s="274">
        <v>1948</v>
      </c>
      <c r="G2652" s="277">
        <v>1343</v>
      </c>
      <c r="H2652" s="277">
        <v>7230</v>
      </c>
      <c r="I2652" s="277">
        <f>INDEX(HWI!$F$6:$I$131,MATCH(F2652,HWI!$A$6:$A$131,0),MATCH(D2652,HWI!$F$5:$I$5,0))</f>
        <v>60.928571428571431</v>
      </c>
      <c r="J2652" s="277">
        <f t="shared" si="82"/>
        <v>440513.57142857142</v>
      </c>
      <c r="L2652" s="277">
        <f t="shared" si="83"/>
        <v>328.00712690139346</v>
      </c>
    </row>
    <row r="2653" spans="1:12" x14ac:dyDescent="0.25">
      <c r="A2653" s="274" t="s">
        <v>606</v>
      </c>
      <c r="B2653" s="274" t="s">
        <v>588</v>
      </c>
      <c r="C2653" s="274" t="s">
        <v>604</v>
      </c>
      <c r="D2653" s="274" t="s">
        <v>603</v>
      </c>
      <c r="E2653" s="274">
        <v>10</v>
      </c>
      <c r="F2653" s="274">
        <v>1949</v>
      </c>
      <c r="G2653" s="277">
        <v>9046</v>
      </c>
      <c r="H2653" s="277">
        <v>50934.37</v>
      </c>
      <c r="I2653" s="277">
        <f>INDEX(HWI!$F$6:$I$131,MATCH(F2653,HWI!$A$6:$A$131,0),MATCH(D2653,HWI!$F$5:$I$5,0))</f>
        <v>56.866666666666667</v>
      </c>
      <c r="J2653" s="277">
        <f t="shared" si="82"/>
        <v>2896467.8406666666</v>
      </c>
      <c r="L2653" s="277">
        <f t="shared" si="83"/>
        <v>320.19321696514112</v>
      </c>
    </row>
    <row r="2654" spans="1:12" x14ac:dyDescent="0.25">
      <c r="A2654" s="274" t="s">
        <v>606</v>
      </c>
      <c r="B2654" s="274" t="s">
        <v>588</v>
      </c>
      <c r="C2654" s="274" t="s">
        <v>604</v>
      </c>
      <c r="D2654" s="274" t="s">
        <v>603</v>
      </c>
      <c r="E2654" s="274">
        <v>10</v>
      </c>
      <c r="F2654" s="274">
        <v>1950</v>
      </c>
      <c r="G2654" s="277">
        <v>2479</v>
      </c>
      <c r="H2654" s="277">
        <v>10811.89</v>
      </c>
      <c r="I2654" s="277">
        <f>INDEX(HWI!$F$6:$I$131,MATCH(F2654,HWI!$A$6:$A$131,0),MATCH(D2654,HWI!$F$5:$I$5,0))</f>
        <v>53.3125</v>
      </c>
      <c r="J2654" s="277">
        <f t="shared" si="82"/>
        <v>576408.885625</v>
      </c>
      <c r="L2654" s="277">
        <f t="shared" si="83"/>
        <v>232.51669448366277</v>
      </c>
    </row>
    <row r="2655" spans="1:12" x14ac:dyDescent="0.25">
      <c r="A2655" s="274" t="s">
        <v>606</v>
      </c>
      <c r="B2655" s="274" t="s">
        <v>588</v>
      </c>
      <c r="C2655" s="274" t="s">
        <v>604</v>
      </c>
      <c r="D2655" s="274" t="s">
        <v>603</v>
      </c>
      <c r="E2655" s="274">
        <v>10</v>
      </c>
      <c r="F2655" s="274">
        <v>1951</v>
      </c>
      <c r="G2655" s="277">
        <v>48550</v>
      </c>
      <c r="H2655" s="277">
        <v>246682.2</v>
      </c>
      <c r="I2655" s="277">
        <f>INDEX(HWI!$F$6:$I$131,MATCH(F2655,HWI!$A$6:$A$131,0),MATCH(D2655,HWI!$F$5:$I$5,0))</f>
        <v>51.696969696969695</v>
      </c>
      <c r="J2655" s="277">
        <f t="shared" si="82"/>
        <v>12752722.218181819</v>
      </c>
      <c r="L2655" s="277">
        <f t="shared" si="83"/>
        <v>262.67193034360082</v>
      </c>
    </row>
    <row r="2656" spans="1:12" x14ac:dyDescent="0.25">
      <c r="A2656" s="274" t="s">
        <v>606</v>
      </c>
      <c r="B2656" s="274" t="s">
        <v>588</v>
      </c>
      <c r="C2656" s="274" t="s">
        <v>604</v>
      </c>
      <c r="D2656" s="274" t="s">
        <v>603</v>
      </c>
      <c r="E2656" s="274">
        <v>10</v>
      </c>
      <c r="F2656" s="274">
        <v>1952</v>
      </c>
      <c r="G2656" s="277">
        <v>3649</v>
      </c>
      <c r="H2656" s="277">
        <v>32985.93</v>
      </c>
      <c r="I2656" s="277">
        <f>INDEX(HWI!$F$6:$I$131,MATCH(F2656,HWI!$A$6:$A$131,0),MATCH(D2656,HWI!$F$5:$I$5,0))</f>
        <v>50.176470588235297</v>
      </c>
      <c r="J2656" s="277">
        <f t="shared" si="82"/>
        <v>1655117.5464705883</v>
      </c>
      <c r="L2656" s="277">
        <f t="shared" si="83"/>
        <v>453.58113084970904</v>
      </c>
    </row>
    <row r="2657" spans="1:12" x14ac:dyDescent="0.25">
      <c r="A2657" s="274" t="s">
        <v>606</v>
      </c>
      <c r="B2657" s="274" t="s">
        <v>588</v>
      </c>
      <c r="C2657" s="274" t="s">
        <v>604</v>
      </c>
      <c r="D2657" s="274" t="s">
        <v>603</v>
      </c>
      <c r="E2657" s="274">
        <v>10</v>
      </c>
      <c r="F2657" s="274">
        <v>1953</v>
      </c>
      <c r="G2657" s="277">
        <v>8003</v>
      </c>
      <c r="H2657" s="277">
        <v>51973.200000000004</v>
      </c>
      <c r="I2657" s="277">
        <f>INDEX(HWI!$F$6:$I$131,MATCH(F2657,HWI!$A$6:$A$131,0),MATCH(D2657,HWI!$F$5:$I$5,0))</f>
        <v>46.108108108108105</v>
      </c>
      <c r="J2657" s="277">
        <f t="shared" si="82"/>
        <v>2396385.9243243244</v>
      </c>
      <c r="L2657" s="277">
        <f t="shared" si="83"/>
        <v>299.43595205851858</v>
      </c>
    </row>
    <row r="2658" spans="1:12" x14ac:dyDescent="0.25">
      <c r="A2658" s="274" t="s">
        <v>606</v>
      </c>
      <c r="B2658" s="274" t="s">
        <v>588</v>
      </c>
      <c r="C2658" s="274" t="s">
        <v>604</v>
      </c>
      <c r="D2658" s="274" t="s">
        <v>603</v>
      </c>
      <c r="E2658" s="274">
        <v>10</v>
      </c>
      <c r="F2658" s="274">
        <v>1954</v>
      </c>
      <c r="G2658" s="277">
        <v>2001</v>
      </c>
      <c r="H2658" s="277">
        <v>14212.04</v>
      </c>
      <c r="I2658" s="277">
        <f>INDEX(HWI!$F$6:$I$131,MATCH(F2658,HWI!$A$6:$A$131,0),MATCH(D2658,HWI!$F$5:$I$5,0))</f>
        <v>43.743589743589745</v>
      </c>
      <c r="J2658" s="277">
        <f t="shared" si="82"/>
        <v>621685.64717948728</v>
      </c>
      <c r="L2658" s="277">
        <f t="shared" si="83"/>
        <v>310.68747984981871</v>
      </c>
    </row>
    <row r="2659" spans="1:12" x14ac:dyDescent="0.25">
      <c r="A2659" s="274" t="s">
        <v>606</v>
      </c>
      <c r="B2659" s="274" t="s">
        <v>588</v>
      </c>
      <c r="C2659" s="274" t="s">
        <v>604</v>
      </c>
      <c r="D2659" s="274" t="s">
        <v>603</v>
      </c>
      <c r="E2659" s="274">
        <v>10</v>
      </c>
      <c r="F2659" s="274">
        <v>1955</v>
      </c>
      <c r="G2659" s="277">
        <v>1352</v>
      </c>
      <c r="H2659" s="277">
        <v>15564.61</v>
      </c>
      <c r="I2659" s="277">
        <f>INDEX(HWI!$F$6:$I$131,MATCH(F2659,HWI!$A$6:$A$131,0),MATCH(D2659,HWI!$F$5:$I$5,0))</f>
        <v>41.609756097560975</v>
      </c>
      <c r="J2659" s="277">
        <f t="shared" si="82"/>
        <v>647639.62585365854</v>
      </c>
      <c r="L2659" s="277">
        <f t="shared" si="83"/>
        <v>479.02339190359362</v>
      </c>
    </row>
    <row r="2660" spans="1:12" x14ac:dyDescent="0.25">
      <c r="A2660" s="274" t="s">
        <v>606</v>
      </c>
      <c r="B2660" s="274" t="s">
        <v>588</v>
      </c>
      <c r="C2660" s="274" t="s">
        <v>604</v>
      </c>
      <c r="D2660" s="274" t="s">
        <v>603</v>
      </c>
      <c r="E2660" s="274">
        <v>10</v>
      </c>
      <c r="F2660" s="274">
        <v>1956</v>
      </c>
      <c r="G2660" s="277">
        <v>13621</v>
      </c>
      <c r="H2660" s="277">
        <v>100855.7</v>
      </c>
      <c r="I2660" s="277">
        <f>INDEX(HWI!$F$6:$I$131,MATCH(F2660,HWI!$A$6:$A$131,0),MATCH(D2660,HWI!$F$5:$I$5,0))</f>
        <v>39.674418604651166</v>
      </c>
      <c r="J2660" s="277">
        <f t="shared" si="82"/>
        <v>4001391.2604651162</v>
      </c>
      <c r="L2660" s="277">
        <f t="shared" si="83"/>
        <v>293.76633583915395</v>
      </c>
    </row>
    <row r="2661" spans="1:12" x14ac:dyDescent="0.25">
      <c r="A2661" s="274" t="s">
        <v>606</v>
      </c>
      <c r="B2661" s="274" t="s">
        <v>588</v>
      </c>
      <c r="C2661" s="274" t="s">
        <v>604</v>
      </c>
      <c r="D2661" s="274" t="s">
        <v>603</v>
      </c>
      <c r="E2661" s="274">
        <v>10</v>
      </c>
      <c r="F2661" s="274">
        <v>1957</v>
      </c>
      <c r="G2661" s="277">
        <v>1233</v>
      </c>
      <c r="H2661" s="277">
        <v>10259.17</v>
      </c>
      <c r="I2661" s="277">
        <f>INDEX(HWI!$F$6:$I$131,MATCH(F2661,HWI!$A$6:$A$131,0),MATCH(D2661,HWI!$F$5:$I$5,0))</f>
        <v>37.086956521739133</v>
      </c>
      <c r="J2661" s="277">
        <f t="shared" si="82"/>
        <v>380481.39173913049</v>
      </c>
      <c r="L2661" s="277">
        <f t="shared" si="83"/>
        <v>308.58182622800524</v>
      </c>
    </row>
    <row r="2662" spans="1:12" x14ac:dyDescent="0.25">
      <c r="A2662" s="274" t="s">
        <v>606</v>
      </c>
      <c r="B2662" s="274" t="s">
        <v>588</v>
      </c>
      <c r="C2662" s="274" t="s">
        <v>604</v>
      </c>
      <c r="D2662" s="274" t="s">
        <v>603</v>
      </c>
      <c r="E2662" s="274">
        <v>10</v>
      </c>
      <c r="F2662" s="274">
        <v>1958</v>
      </c>
      <c r="G2662" s="277">
        <v>47469</v>
      </c>
      <c r="H2662" s="277">
        <v>323863.37</v>
      </c>
      <c r="I2662" s="277">
        <f>INDEX(HWI!$F$6:$I$131,MATCH(F2662,HWI!$A$6:$A$131,0),MATCH(D2662,HWI!$F$5:$I$5,0))</f>
        <v>34.816326530612244</v>
      </c>
      <c r="J2662" s="277">
        <f t="shared" si="82"/>
        <v>11275732.84122449</v>
      </c>
      <c r="L2662" s="277">
        <f t="shared" si="83"/>
        <v>237.5388746597672</v>
      </c>
    </row>
    <row r="2663" spans="1:12" x14ac:dyDescent="0.25">
      <c r="A2663" s="274" t="s">
        <v>606</v>
      </c>
      <c r="B2663" s="274" t="s">
        <v>588</v>
      </c>
      <c r="C2663" s="274" t="s">
        <v>604</v>
      </c>
      <c r="D2663" s="274" t="s">
        <v>603</v>
      </c>
      <c r="E2663" s="274">
        <v>10</v>
      </c>
      <c r="F2663" s="274">
        <v>1959</v>
      </c>
      <c r="G2663" s="277">
        <v>2908</v>
      </c>
      <c r="H2663" s="277">
        <v>48917.71</v>
      </c>
      <c r="I2663" s="277">
        <f>INDEX(HWI!$F$6:$I$131,MATCH(F2663,HWI!$A$6:$A$131,0),MATCH(D2663,HWI!$F$5:$I$5,0))</f>
        <v>33.450980392156865</v>
      </c>
      <c r="J2663" s="277">
        <f t="shared" si="82"/>
        <v>1636345.3580392157</v>
      </c>
      <c r="L2663" s="277">
        <f t="shared" si="83"/>
        <v>562.70473110014291</v>
      </c>
    </row>
    <row r="2664" spans="1:12" x14ac:dyDescent="0.25">
      <c r="A2664" s="274" t="s">
        <v>606</v>
      </c>
      <c r="B2664" s="274" t="s">
        <v>588</v>
      </c>
      <c r="C2664" s="274" t="s">
        <v>604</v>
      </c>
      <c r="D2664" s="274" t="s">
        <v>603</v>
      </c>
      <c r="E2664" s="274">
        <v>10</v>
      </c>
      <c r="F2664" s="274">
        <v>1960</v>
      </c>
      <c r="G2664" s="277">
        <v>7199</v>
      </c>
      <c r="H2664" s="277">
        <v>53345.81</v>
      </c>
      <c r="I2664" s="277">
        <f>INDEX(HWI!$F$6:$I$131,MATCH(F2664,HWI!$A$6:$A$131,0),MATCH(D2664,HWI!$F$5:$I$5,0))</f>
        <v>32.188679245283019</v>
      </c>
      <c r="J2664" s="277">
        <f t="shared" si="82"/>
        <v>1717131.1671698112</v>
      </c>
      <c r="L2664" s="277">
        <f t="shared" si="83"/>
        <v>238.52356815805129</v>
      </c>
    </row>
    <row r="2665" spans="1:12" x14ac:dyDescent="0.25">
      <c r="A2665" s="274" t="s">
        <v>606</v>
      </c>
      <c r="B2665" s="274" t="s">
        <v>588</v>
      </c>
      <c r="C2665" s="274" t="s">
        <v>604</v>
      </c>
      <c r="D2665" s="274" t="s">
        <v>603</v>
      </c>
      <c r="E2665" s="274">
        <v>10</v>
      </c>
      <c r="F2665" s="274">
        <v>1961</v>
      </c>
      <c r="G2665" s="277">
        <v>17308</v>
      </c>
      <c r="H2665" s="277">
        <v>139928.48000000001</v>
      </c>
      <c r="I2665" s="277">
        <f>INDEX(HWI!$F$6:$I$131,MATCH(F2665,HWI!$A$6:$A$131,0),MATCH(D2665,HWI!$F$5:$I$5,0))</f>
        <v>31.018181818181819</v>
      </c>
      <c r="J2665" s="277">
        <f t="shared" si="82"/>
        <v>4340327.0341818184</v>
      </c>
      <c r="L2665" s="277">
        <f t="shared" si="83"/>
        <v>250.7699927306343</v>
      </c>
    </row>
    <row r="2666" spans="1:12" x14ac:dyDescent="0.25">
      <c r="A2666" s="274" t="s">
        <v>606</v>
      </c>
      <c r="B2666" s="274" t="s">
        <v>588</v>
      </c>
      <c r="C2666" s="274" t="s">
        <v>604</v>
      </c>
      <c r="D2666" s="274" t="s">
        <v>603</v>
      </c>
      <c r="E2666" s="274">
        <v>10</v>
      </c>
      <c r="F2666" s="274">
        <v>1962</v>
      </c>
      <c r="G2666" s="277">
        <v>9633</v>
      </c>
      <c r="H2666" s="277">
        <v>85456.09</v>
      </c>
      <c r="I2666" s="277">
        <f>INDEX(HWI!$F$6:$I$131,MATCH(F2666,HWI!$A$6:$A$131,0),MATCH(D2666,HWI!$F$5:$I$5,0))</f>
        <v>30.464285714285715</v>
      </c>
      <c r="J2666" s="277">
        <f t="shared" si="82"/>
        <v>2603358.7417857144</v>
      </c>
      <c r="L2666" s="277">
        <f t="shared" si="83"/>
        <v>270.25420344500304</v>
      </c>
    </row>
    <row r="2667" spans="1:12" x14ac:dyDescent="0.25">
      <c r="A2667" s="274" t="s">
        <v>606</v>
      </c>
      <c r="B2667" s="274" t="s">
        <v>588</v>
      </c>
      <c r="C2667" s="274" t="s">
        <v>604</v>
      </c>
      <c r="D2667" s="274" t="s">
        <v>603</v>
      </c>
      <c r="E2667" s="274">
        <v>10</v>
      </c>
      <c r="F2667" s="274">
        <v>1963</v>
      </c>
      <c r="G2667" s="277">
        <v>18833</v>
      </c>
      <c r="H2667" s="277">
        <v>185061.51</v>
      </c>
      <c r="I2667" s="277">
        <f>INDEX(HWI!$F$6:$I$131,MATCH(F2667,HWI!$A$6:$A$131,0),MATCH(D2667,HWI!$F$5:$I$5,0))</f>
        <v>29.413793103448278</v>
      </c>
      <c r="J2667" s="277">
        <f t="shared" si="82"/>
        <v>5443360.9665517248</v>
      </c>
      <c r="L2667" s="277">
        <f t="shared" si="83"/>
        <v>289.03313155374741</v>
      </c>
    </row>
    <row r="2668" spans="1:12" x14ac:dyDescent="0.25">
      <c r="A2668" s="274" t="s">
        <v>606</v>
      </c>
      <c r="B2668" s="274" t="s">
        <v>588</v>
      </c>
      <c r="C2668" s="274" t="s">
        <v>604</v>
      </c>
      <c r="D2668" s="274" t="s">
        <v>603</v>
      </c>
      <c r="E2668" s="274">
        <v>10</v>
      </c>
      <c r="F2668" s="274">
        <v>1964</v>
      </c>
      <c r="G2668" s="277">
        <v>272</v>
      </c>
      <c r="H2668" s="277">
        <v>2444.39</v>
      </c>
      <c r="I2668" s="277">
        <f>INDEX(HWI!$F$6:$I$131,MATCH(F2668,HWI!$A$6:$A$131,0),MATCH(D2668,HWI!$F$5:$I$5,0))</f>
        <v>28.433333333333334</v>
      </c>
      <c r="J2668" s="277">
        <f t="shared" si="82"/>
        <v>69502.155666666658</v>
      </c>
      <c r="L2668" s="277">
        <f t="shared" si="83"/>
        <v>255.52263112745095</v>
      </c>
    </row>
    <row r="2669" spans="1:12" x14ac:dyDescent="0.25">
      <c r="A2669" s="274" t="s">
        <v>606</v>
      </c>
      <c r="B2669" s="274" t="s">
        <v>588</v>
      </c>
      <c r="C2669" s="274" t="s">
        <v>604</v>
      </c>
      <c r="D2669" s="274" t="s">
        <v>603</v>
      </c>
      <c r="E2669" s="274">
        <v>10</v>
      </c>
      <c r="F2669" s="274">
        <v>1965</v>
      </c>
      <c r="G2669" s="277">
        <v>8279</v>
      </c>
      <c r="H2669" s="277">
        <v>93811.900000000009</v>
      </c>
      <c r="I2669" s="277">
        <f>INDEX(HWI!$F$6:$I$131,MATCH(F2669,HWI!$A$6:$A$131,0),MATCH(D2669,HWI!$F$5:$I$5,0))</f>
        <v>27.516129032258064</v>
      </c>
      <c r="J2669" s="277">
        <f t="shared" si="82"/>
        <v>2581340.3451612904</v>
      </c>
      <c r="L2669" s="277">
        <f t="shared" si="83"/>
        <v>311.79373658186864</v>
      </c>
    </row>
    <row r="2670" spans="1:12" x14ac:dyDescent="0.25">
      <c r="A2670" s="274" t="s">
        <v>606</v>
      </c>
      <c r="B2670" s="274" t="s">
        <v>588</v>
      </c>
      <c r="C2670" s="274" t="s">
        <v>604</v>
      </c>
      <c r="D2670" s="274" t="s">
        <v>603</v>
      </c>
      <c r="E2670" s="274">
        <v>10</v>
      </c>
      <c r="F2670" s="274">
        <v>1966</v>
      </c>
      <c r="G2670" s="277">
        <v>4129</v>
      </c>
      <c r="H2670" s="277">
        <v>51207.35</v>
      </c>
      <c r="I2670" s="277">
        <f>INDEX(HWI!$F$6:$I$131,MATCH(F2670,HWI!$A$6:$A$131,0),MATCH(D2670,HWI!$F$5:$I$5,0))</f>
        <v>26.246153846153845</v>
      </c>
      <c r="J2670" s="277">
        <f t="shared" si="82"/>
        <v>1343995.9861538461</v>
      </c>
      <c r="L2670" s="277">
        <f t="shared" si="83"/>
        <v>325.50157087765712</v>
      </c>
    </row>
    <row r="2671" spans="1:12" x14ac:dyDescent="0.25">
      <c r="A2671" s="274" t="s">
        <v>606</v>
      </c>
      <c r="B2671" s="274" t="s">
        <v>588</v>
      </c>
      <c r="C2671" s="274" t="s">
        <v>604</v>
      </c>
      <c r="D2671" s="274" t="s">
        <v>603</v>
      </c>
      <c r="E2671" s="274">
        <v>10</v>
      </c>
      <c r="F2671" s="274">
        <v>1967</v>
      </c>
      <c r="G2671" s="277">
        <v>7080</v>
      </c>
      <c r="H2671" s="277">
        <v>90905.34</v>
      </c>
      <c r="I2671" s="277">
        <f>INDEX(HWI!$F$6:$I$131,MATCH(F2671,HWI!$A$6:$A$131,0),MATCH(D2671,HWI!$F$5:$I$5,0))</f>
        <v>25.088235294117649</v>
      </c>
      <c r="J2671" s="277">
        <f t="shared" si="82"/>
        <v>2280654.5594117646</v>
      </c>
      <c r="L2671" s="277">
        <f t="shared" si="83"/>
        <v>322.12635019940177</v>
      </c>
    </row>
    <row r="2672" spans="1:12" x14ac:dyDescent="0.25">
      <c r="A2672" s="274" t="s">
        <v>606</v>
      </c>
      <c r="B2672" s="274" t="s">
        <v>588</v>
      </c>
      <c r="C2672" s="274" t="s">
        <v>604</v>
      </c>
      <c r="D2672" s="274" t="s">
        <v>603</v>
      </c>
      <c r="E2672" s="274">
        <v>10</v>
      </c>
      <c r="F2672" s="274">
        <v>1968</v>
      </c>
      <c r="G2672" s="277">
        <v>11418</v>
      </c>
      <c r="H2672" s="277">
        <v>117877.85</v>
      </c>
      <c r="I2672" s="277">
        <f>INDEX(HWI!$F$6:$I$131,MATCH(F2672,HWI!$A$6:$A$131,0),MATCH(D2672,HWI!$F$5:$I$5,0))</f>
        <v>24.028169014084508</v>
      </c>
      <c r="J2672" s="277">
        <f t="shared" si="82"/>
        <v>2832388.9028169014</v>
      </c>
      <c r="L2672" s="277">
        <f t="shared" si="83"/>
        <v>248.06348772262231</v>
      </c>
    </row>
    <row r="2673" spans="1:12" x14ac:dyDescent="0.25">
      <c r="A2673" s="274" t="s">
        <v>606</v>
      </c>
      <c r="B2673" s="274" t="s">
        <v>588</v>
      </c>
      <c r="C2673" s="274" t="s">
        <v>604</v>
      </c>
      <c r="D2673" s="274" t="s">
        <v>603</v>
      </c>
      <c r="E2673" s="274">
        <v>10</v>
      </c>
      <c r="F2673" s="274">
        <v>1969</v>
      </c>
      <c r="G2673" s="277">
        <v>7650</v>
      </c>
      <c r="H2673" s="277">
        <v>86327.01</v>
      </c>
      <c r="I2673" s="277">
        <f>INDEX(HWI!$F$6:$I$131,MATCH(F2673,HWI!$A$6:$A$131,0),MATCH(D2673,HWI!$F$5:$I$5,0))</f>
        <v>22.44736842105263</v>
      </c>
      <c r="J2673" s="277">
        <f t="shared" si="82"/>
        <v>1937814.1981578944</v>
      </c>
      <c r="L2673" s="277">
        <f t="shared" si="83"/>
        <v>253.30904551083589</v>
      </c>
    </row>
    <row r="2674" spans="1:12" x14ac:dyDescent="0.25">
      <c r="A2674" s="274" t="s">
        <v>606</v>
      </c>
      <c r="B2674" s="274" t="s">
        <v>588</v>
      </c>
      <c r="C2674" s="274" t="s">
        <v>604</v>
      </c>
      <c r="D2674" s="274" t="s">
        <v>603</v>
      </c>
      <c r="E2674" s="274">
        <v>10</v>
      </c>
      <c r="F2674" s="274">
        <v>1970</v>
      </c>
      <c r="G2674" s="277">
        <v>5676</v>
      </c>
      <c r="H2674" s="277">
        <v>52621.090000000004</v>
      </c>
      <c r="I2674" s="277">
        <f>INDEX(HWI!$F$6:$I$131,MATCH(F2674,HWI!$A$6:$A$131,0),MATCH(D2674,HWI!$F$5:$I$5,0))</f>
        <v>21.594936708860761</v>
      </c>
      <c r="J2674" s="277">
        <f t="shared" si="82"/>
        <v>1136349.108101266</v>
      </c>
      <c r="L2674" s="277">
        <f t="shared" si="83"/>
        <v>200.20245033496582</v>
      </c>
    </row>
    <row r="2675" spans="1:12" x14ac:dyDescent="0.25">
      <c r="A2675" s="274" t="s">
        <v>606</v>
      </c>
      <c r="B2675" s="274" t="s">
        <v>588</v>
      </c>
      <c r="C2675" s="274" t="s">
        <v>604</v>
      </c>
      <c r="D2675" s="274" t="s">
        <v>603</v>
      </c>
      <c r="E2675" s="274">
        <v>10</v>
      </c>
      <c r="F2675" s="274">
        <v>1971</v>
      </c>
      <c r="G2675" s="277">
        <v>15620</v>
      </c>
      <c r="H2675" s="277">
        <v>195302.51</v>
      </c>
      <c r="I2675" s="277">
        <f>INDEX(HWI!$F$6:$I$131,MATCH(F2675,HWI!$A$6:$A$131,0),MATCH(D2675,HWI!$F$5:$I$5,0))</f>
        <v>19.386363636363637</v>
      </c>
      <c r="J2675" s="277">
        <f t="shared" si="82"/>
        <v>3786205.4779545455</v>
      </c>
      <c r="L2675" s="277">
        <f t="shared" si="83"/>
        <v>242.39471689849844</v>
      </c>
    </row>
    <row r="2676" spans="1:12" x14ac:dyDescent="0.25">
      <c r="A2676" s="274" t="s">
        <v>606</v>
      </c>
      <c r="B2676" s="274" t="s">
        <v>588</v>
      </c>
      <c r="C2676" s="274" t="s">
        <v>604</v>
      </c>
      <c r="D2676" s="274" t="s">
        <v>603</v>
      </c>
      <c r="E2676" s="274">
        <v>10</v>
      </c>
      <c r="F2676" s="274">
        <v>1972</v>
      </c>
      <c r="G2676" s="277">
        <v>4574</v>
      </c>
      <c r="H2676" s="277">
        <v>79003.490000000005</v>
      </c>
      <c r="I2676" s="277">
        <f>INDEX(HWI!$F$6:$I$131,MATCH(F2676,HWI!$A$6:$A$131,0),MATCH(D2676,HWI!$F$5:$I$5,0))</f>
        <v>17.587628865979383</v>
      </c>
      <c r="J2676" s="277">
        <f t="shared" si="82"/>
        <v>1389484.0612371136</v>
      </c>
      <c r="L2676" s="277">
        <f t="shared" si="83"/>
        <v>303.77876284152023</v>
      </c>
    </row>
    <row r="2677" spans="1:12" x14ac:dyDescent="0.25">
      <c r="A2677" s="274" t="s">
        <v>606</v>
      </c>
      <c r="B2677" s="274" t="s">
        <v>588</v>
      </c>
      <c r="C2677" s="274" t="s">
        <v>604</v>
      </c>
      <c r="D2677" s="274" t="s">
        <v>603</v>
      </c>
      <c r="E2677" s="274">
        <v>10</v>
      </c>
      <c r="F2677" s="274">
        <v>1973</v>
      </c>
      <c r="G2677" s="277">
        <v>8455</v>
      </c>
      <c r="H2677" s="277">
        <v>174256.52</v>
      </c>
      <c r="I2677" s="277">
        <f>INDEX(HWI!$F$6:$I$131,MATCH(F2677,HWI!$A$6:$A$131,0),MATCH(D2677,HWI!$F$5:$I$5,0))</f>
        <v>17.059999999999999</v>
      </c>
      <c r="J2677" s="277">
        <f t="shared" si="82"/>
        <v>2972816.2311999998</v>
      </c>
      <c r="L2677" s="277">
        <f t="shared" si="83"/>
        <v>351.60452172678885</v>
      </c>
    </row>
    <row r="2678" spans="1:12" x14ac:dyDescent="0.25">
      <c r="A2678" s="274" t="s">
        <v>606</v>
      </c>
      <c r="B2678" s="274" t="s">
        <v>588</v>
      </c>
      <c r="C2678" s="274" t="s">
        <v>604</v>
      </c>
      <c r="D2678" s="274" t="s">
        <v>603</v>
      </c>
      <c r="E2678" s="274">
        <v>10</v>
      </c>
      <c r="F2678" s="274">
        <v>1974</v>
      </c>
      <c r="G2678" s="277">
        <v>353</v>
      </c>
      <c r="H2678" s="277">
        <v>12859.73</v>
      </c>
      <c r="I2678" s="277">
        <f>INDEX(HWI!$F$6:$I$131,MATCH(F2678,HWI!$A$6:$A$131,0),MATCH(D2678,HWI!$F$5:$I$5,0))</f>
        <v>14.964912280701755</v>
      </c>
      <c r="J2678" s="277">
        <f t="shared" si="82"/>
        <v>192444.73140350878</v>
      </c>
      <c r="L2678" s="277">
        <f t="shared" si="83"/>
        <v>545.16921077481243</v>
      </c>
    </row>
    <row r="2679" spans="1:12" x14ac:dyDescent="0.25">
      <c r="A2679" s="274" t="s">
        <v>606</v>
      </c>
      <c r="B2679" s="274" t="s">
        <v>588</v>
      </c>
      <c r="C2679" s="274" t="s">
        <v>604</v>
      </c>
      <c r="D2679" s="274" t="s">
        <v>603</v>
      </c>
      <c r="E2679" s="274">
        <v>10</v>
      </c>
      <c r="F2679" s="274">
        <v>1975</v>
      </c>
      <c r="G2679" s="277">
        <v>8794</v>
      </c>
      <c r="H2679" s="277">
        <v>202168.81</v>
      </c>
      <c r="I2679" s="277">
        <f>INDEX(HWI!$F$6:$I$131,MATCH(F2679,HWI!$A$6:$A$131,0),MATCH(D2679,HWI!$F$5:$I$5,0))</f>
        <v>13.53968253968254</v>
      </c>
      <c r="J2679" s="277">
        <f t="shared" si="82"/>
        <v>2737301.5068253968</v>
      </c>
      <c r="L2679" s="277">
        <f t="shared" si="83"/>
        <v>311.26921842453908</v>
      </c>
    </row>
    <row r="2680" spans="1:12" x14ac:dyDescent="0.25">
      <c r="A2680" s="274" t="s">
        <v>606</v>
      </c>
      <c r="B2680" s="274" t="s">
        <v>588</v>
      </c>
      <c r="C2680" s="274" t="s">
        <v>604</v>
      </c>
      <c r="D2680" s="274" t="s">
        <v>603</v>
      </c>
      <c r="E2680" s="274">
        <v>10</v>
      </c>
      <c r="F2680" s="274">
        <v>1976</v>
      </c>
      <c r="G2680" s="277">
        <v>3668</v>
      </c>
      <c r="H2680" s="277">
        <v>48473.450000000004</v>
      </c>
      <c r="I2680" s="277">
        <f>INDEX(HWI!$F$6:$I$131,MATCH(F2680,HWI!$A$6:$A$131,0),MATCH(D2680,HWI!$F$5:$I$5,0))</f>
        <v>12.544117647058824</v>
      </c>
      <c r="J2680" s="277">
        <f t="shared" si="82"/>
        <v>608056.65955882357</v>
      </c>
      <c r="L2680" s="277">
        <f t="shared" si="83"/>
        <v>165.77335320578615</v>
      </c>
    </row>
    <row r="2681" spans="1:12" x14ac:dyDescent="0.25">
      <c r="A2681" s="274" t="s">
        <v>606</v>
      </c>
      <c r="B2681" s="274" t="s">
        <v>588</v>
      </c>
      <c r="C2681" s="274" t="s">
        <v>604</v>
      </c>
      <c r="D2681" s="274" t="s">
        <v>603</v>
      </c>
      <c r="E2681" s="274">
        <v>10</v>
      </c>
      <c r="F2681" s="274">
        <v>1977</v>
      </c>
      <c r="G2681" s="277">
        <v>7674</v>
      </c>
      <c r="H2681" s="277">
        <v>230395.02000000002</v>
      </c>
      <c r="I2681" s="277">
        <f>INDEX(HWI!$F$6:$I$131,MATCH(F2681,HWI!$A$6:$A$131,0),MATCH(D2681,HWI!$F$5:$I$5,0))</f>
        <v>11.605442176870747</v>
      </c>
      <c r="J2681" s="277">
        <f t="shared" si="82"/>
        <v>2673836.0824489794</v>
      </c>
      <c r="L2681" s="277">
        <f t="shared" si="83"/>
        <v>348.4279492375527</v>
      </c>
    </row>
    <row r="2682" spans="1:12" x14ac:dyDescent="0.25">
      <c r="A2682" s="274" t="s">
        <v>606</v>
      </c>
      <c r="B2682" s="274" t="s">
        <v>588</v>
      </c>
      <c r="C2682" s="274" t="s">
        <v>604</v>
      </c>
      <c r="D2682" s="274" t="s">
        <v>603</v>
      </c>
      <c r="E2682" s="274">
        <v>10</v>
      </c>
      <c r="F2682" s="274">
        <v>1978</v>
      </c>
      <c r="G2682" s="277">
        <v>1153</v>
      </c>
      <c r="H2682" s="277">
        <v>5387.88</v>
      </c>
      <c r="I2682" s="277">
        <f>INDEX(HWI!$F$6:$I$131,MATCH(F2682,HWI!$A$6:$A$131,0),MATCH(D2682,HWI!$F$5:$I$5,0))</f>
        <v>10.6625</v>
      </c>
      <c r="J2682" s="277">
        <f t="shared" si="82"/>
        <v>57448.270499999999</v>
      </c>
      <c r="L2682" s="277">
        <f t="shared" si="83"/>
        <v>49.825039462272329</v>
      </c>
    </row>
    <row r="2683" spans="1:12" x14ac:dyDescent="0.25">
      <c r="A2683" s="274" t="s">
        <v>606</v>
      </c>
      <c r="B2683" s="274" t="s">
        <v>588</v>
      </c>
      <c r="C2683" s="274" t="s">
        <v>604</v>
      </c>
      <c r="D2683" s="274" t="s">
        <v>603</v>
      </c>
      <c r="E2683" s="274">
        <v>10</v>
      </c>
      <c r="F2683" s="274">
        <v>1979</v>
      </c>
      <c r="G2683" s="277">
        <v>1491</v>
      </c>
      <c r="H2683" s="277">
        <v>36416.89</v>
      </c>
      <c r="I2683" s="277">
        <f>INDEX(HWI!$F$6:$I$131,MATCH(F2683,HWI!$A$6:$A$131,0),MATCH(D2683,HWI!$F$5:$I$5,0))</f>
        <v>9.8612716763005785</v>
      </c>
      <c r="J2683" s="277">
        <f t="shared" si="82"/>
        <v>359116.84589595377</v>
      </c>
      <c r="L2683" s="277">
        <f t="shared" si="83"/>
        <v>240.8563688101635</v>
      </c>
    </row>
    <row r="2684" spans="1:12" x14ac:dyDescent="0.25">
      <c r="A2684" s="274" t="s">
        <v>606</v>
      </c>
      <c r="B2684" s="274" t="s">
        <v>588</v>
      </c>
      <c r="C2684" s="274" t="s">
        <v>604</v>
      </c>
      <c r="D2684" s="274" t="s">
        <v>603</v>
      </c>
      <c r="E2684" s="274">
        <v>10</v>
      </c>
      <c r="F2684" s="274">
        <v>1980</v>
      </c>
      <c r="G2684" s="277">
        <v>775</v>
      </c>
      <c r="H2684" s="277">
        <v>35003.54</v>
      </c>
      <c r="I2684" s="277">
        <f>INDEX(HWI!$F$6:$I$131,MATCH(F2684,HWI!$A$6:$A$131,0),MATCH(D2684,HWI!$F$5:$I$5,0))</f>
        <v>9.172043010752688</v>
      </c>
      <c r="J2684" s="277">
        <f t="shared" si="82"/>
        <v>321053.97440860217</v>
      </c>
      <c r="L2684" s="277">
        <f t="shared" si="83"/>
        <v>414.26319278529314</v>
      </c>
    </row>
    <row r="2685" spans="1:12" x14ac:dyDescent="0.25">
      <c r="A2685" s="274" t="s">
        <v>606</v>
      </c>
      <c r="B2685" s="274" t="s">
        <v>588</v>
      </c>
      <c r="C2685" s="274" t="s">
        <v>604</v>
      </c>
      <c r="D2685" s="274" t="s">
        <v>603</v>
      </c>
      <c r="E2685" s="274">
        <v>10</v>
      </c>
      <c r="F2685" s="274">
        <v>1981</v>
      </c>
      <c r="G2685" s="277">
        <v>2163</v>
      </c>
      <c r="H2685" s="277">
        <v>145216.32000000001</v>
      </c>
      <c r="I2685" s="277">
        <f>INDEX(HWI!$F$6:$I$131,MATCH(F2685,HWI!$A$6:$A$131,0),MATCH(D2685,HWI!$F$5:$I$5,0))</f>
        <v>8.3219512195121954</v>
      </c>
      <c r="J2685" s="277">
        <f t="shared" si="82"/>
        <v>1208483.1313170732</v>
      </c>
      <c r="L2685" s="277">
        <f t="shared" si="83"/>
        <v>558.70694929129604</v>
      </c>
    </row>
    <row r="2686" spans="1:12" x14ac:dyDescent="0.25">
      <c r="A2686" s="274" t="s">
        <v>606</v>
      </c>
      <c r="B2686" s="274" t="s">
        <v>588</v>
      </c>
      <c r="C2686" s="274" t="s">
        <v>604</v>
      </c>
      <c r="D2686" s="274" t="s">
        <v>603</v>
      </c>
      <c r="E2686" s="274">
        <v>10</v>
      </c>
      <c r="F2686" s="274">
        <v>1982</v>
      </c>
      <c r="G2686" s="277">
        <v>1360</v>
      </c>
      <c r="H2686" s="277">
        <v>88936.85</v>
      </c>
      <c r="I2686" s="277">
        <f>INDEX(HWI!$F$6:$I$131,MATCH(F2686,HWI!$A$6:$A$131,0),MATCH(D2686,HWI!$F$5:$I$5,0))</f>
        <v>7.6502242152466371</v>
      </c>
      <c r="J2686" s="277">
        <f t="shared" si="82"/>
        <v>680386.84349775792</v>
      </c>
      <c r="L2686" s="277">
        <f t="shared" si="83"/>
        <v>500.28444374835141</v>
      </c>
    </row>
    <row r="2687" spans="1:12" x14ac:dyDescent="0.25">
      <c r="A2687" s="274" t="s">
        <v>606</v>
      </c>
      <c r="B2687" s="274" t="s">
        <v>588</v>
      </c>
      <c r="C2687" s="274" t="s">
        <v>604</v>
      </c>
      <c r="D2687" s="274" t="s">
        <v>603</v>
      </c>
      <c r="E2687" s="274">
        <v>10</v>
      </c>
      <c r="F2687" s="274">
        <v>1983</v>
      </c>
      <c r="G2687" s="277">
        <v>2806</v>
      </c>
      <c r="H2687" s="277">
        <v>36970.980000000003</v>
      </c>
      <c r="I2687" s="277">
        <f>INDEX(HWI!$F$6:$I$131,MATCH(F2687,HWI!$A$6:$A$131,0),MATCH(D2687,HWI!$F$5:$I$5,0))</f>
        <v>7.3534482758620694</v>
      </c>
      <c r="J2687" s="277">
        <f t="shared" si="82"/>
        <v>271864.1891379311</v>
      </c>
      <c r="L2687" s="277">
        <f t="shared" si="83"/>
        <v>96.886738823211374</v>
      </c>
    </row>
    <row r="2688" spans="1:12" x14ac:dyDescent="0.25">
      <c r="A2688" s="274" t="s">
        <v>606</v>
      </c>
      <c r="B2688" s="274" t="s">
        <v>588</v>
      </c>
      <c r="C2688" s="274" t="s">
        <v>604</v>
      </c>
      <c r="D2688" s="274" t="s">
        <v>603</v>
      </c>
      <c r="E2688" s="274">
        <v>10</v>
      </c>
      <c r="F2688" s="274">
        <v>1984</v>
      </c>
      <c r="G2688" s="277">
        <v>3246</v>
      </c>
      <c r="H2688" s="277">
        <v>125805.18000000001</v>
      </c>
      <c r="I2688" s="277">
        <f>INDEX(HWI!$F$6:$I$131,MATCH(F2688,HWI!$A$6:$A$131,0),MATCH(D2688,HWI!$F$5:$I$5,0))</f>
        <v>7.0205761316872426</v>
      </c>
      <c r="J2688" s="277">
        <f t="shared" si="82"/>
        <v>883224.84395061736</v>
      </c>
      <c r="L2688" s="277">
        <f t="shared" si="83"/>
        <v>272.09637829655497</v>
      </c>
    </row>
    <row r="2689" spans="1:12" x14ac:dyDescent="0.25">
      <c r="A2689" s="274" t="s">
        <v>606</v>
      </c>
      <c r="B2689" s="274" t="s">
        <v>588</v>
      </c>
      <c r="C2689" s="274" t="s">
        <v>604</v>
      </c>
      <c r="D2689" s="274" t="s">
        <v>603</v>
      </c>
      <c r="E2689" s="274">
        <v>10</v>
      </c>
      <c r="F2689" s="274">
        <v>1985</v>
      </c>
      <c r="G2689" s="277">
        <v>3293</v>
      </c>
      <c r="H2689" s="277">
        <v>195933.92</v>
      </c>
      <c r="I2689" s="277">
        <f>INDEX(HWI!$F$6:$I$131,MATCH(F2689,HWI!$A$6:$A$131,0),MATCH(D2689,HWI!$F$5:$I$5,0))</f>
        <v>6.9918032786885247</v>
      </c>
      <c r="J2689" s="277">
        <f t="shared" si="82"/>
        <v>1369931.4242622952</v>
      </c>
      <c r="L2689" s="277">
        <f t="shared" si="83"/>
        <v>416.01318683944589</v>
      </c>
    </row>
    <row r="2690" spans="1:12" x14ac:dyDescent="0.25">
      <c r="A2690" s="274" t="s">
        <v>606</v>
      </c>
      <c r="B2690" s="274" t="s">
        <v>588</v>
      </c>
      <c r="C2690" s="274" t="s">
        <v>604</v>
      </c>
      <c r="D2690" s="274" t="s">
        <v>603</v>
      </c>
      <c r="E2690" s="274">
        <v>10</v>
      </c>
      <c r="F2690" s="274">
        <v>1986</v>
      </c>
      <c r="G2690" s="277">
        <v>8431</v>
      </c>
      <c r="H2690" s="277">
        <v>296878.10000000003</v>
      </c>
      <c r="I2690" s="277">
        <f>INDEX(HWI!$F$6:$I$131,MATCH(F2690,HWI!$A$6:$A$131,0),MATCH(D2690,HWI!$F$5:$I$5,0))</f>
        <v>7.1680672268907566</v>
      </c>
      <c r="J2690" s="277">
        <f t="shared" ref="J2690:J2753" si="84">I2690*H2690</f>
        <v>2128042.1789915971</v>
      </c>
      <c r="L2690" s="277">
        <f t="shared" ref="L2690:L2753" si="85">J2690/G2690</f>
        <v>252.40685315995697</v>
      </c>
    </row>
    <row r="2691" spans="1:12" x14ac:dyDescent="0.25">
      <c r="A2691" s="274" t="s">
        <v>606</v>
      </c>
      <c r="B2691" s="274" t="s">
        <v>588</v>
      </c>
      <c r="C2691" s="274" t="s">
        <v>604</v>
      </c>
      <c r="D2691" s="274" t="s">
        <v>603</v>
      </c>
      <c r="E2691" s="274">
        <v>10</v>
      </c>
      <c r="F2691" s="274">
        <v>1987</v>
      </c>
      <c r="G2691" s="277">
        <v>7677</v>
      </c>
      <c r="H2691" s="277">
        <v>478798.13</v>
      </c>
      <c r="I2691" s="277">
        <f>INDEX(HWI!$F$6:$I$131,MATCH(F2691,HWI!$A$6:$A$131,0),MATCH(D2691,HWI!$F$5:$I$5,0))</f>
        <v>6.963265306122449</v>
      </c>
      <c r="J2691" s="277">
        <f t="shared" si="84"/>
        <v>3333998.407265306</v>
      </c>
      <c r="L2691" s="277">
        <f t="shared" si="85"/>
        <v>434.28401814058952</v>
      </c>
    </row>
    <row r="2692" spans="1:12" x14ac:dyDescent="0.25">
      <c r="A2692" s="274" t="s">
        <v>606</v>
      </c>
      <c r="B2692" s="274" t="s">
        <v>588</v>
      </c>
      <c r="C2692" s="274" t="s">
        <v>604</v>
      </c>
      <c r="D2692" s="274" t="s">
        <v>603</v>
      </c>
      <c r="E2692" s="274">
        <v>10</v>
      </c>
      <c r="F2692" s="274">
        <v>1988</v>
      </c>
      <c r="G2692" s="277">
        <v>15602</v>
      </c>
      <c r="H2692" s="277">
        <v>485500.41000000003</v>
      </c>
      <c r="I2692" s="277">
        <f>INDEX(HWI!$F$6:$I$131,MATCH(F2692,HWI!$A$6:$A$131,0),MATCH(D2692,HWI!$F$5:$I$5,0))</f>
        <v>6.4316682375117811</v>
      </c>
      <c r="J2692" s="277">
        <f t="shared" si="84"/>
        <v>3122577.5662959474</v>
      </c>
      <c r="L2692" s="277">
        <f t="shared" si="85"/>
        <v>200.13956968952363</v>
      </c>
    </row>
    <row r="2693" spans="1:12" x14ac:dyDescent="0.25">
      <c r="A2693" s="274" t="s">
        <v>606</v>
      </c>
      <c r="B2693" s="274" t="s">
        <v>588</v>
      </c>
      <c r="C2693" s="274" t="s">
        <v>604</v>
      </c>
      <c r="D2693" s="274" t="s">
        <v>603</v>
      </c>
      <c r="E2693" s="274">
        <v>10</v>
      </c>
      <c r="F2693" s="274">
        <v>1989</v>
      </c>
      <c r="G2693" s="277">
        <v>4089</v>
      </c>
      <c r="H2693" s="277">
        <v>99680.49</v>
      </c>
      <c r="I2693" s="277">
        <f>INDEX(HWI!$F$6:$I$131,MATCH(F2693,HWI!$A$6:$A$131,0),MATCH(D2693,HWI!$F$5:$I$5,0))</f>
        <v>6.0335985853227232</v>
      </c>
      <c r="J2693" s="277">
        <f t="shared" si="84"/>
        <v>601432.06344827591</v>
      </c>
      <c r="L2693" s="277">
        <f t="shared" si="85"/>
        <v>147.08536645837023</v>
      </c>
    </row>
    <row r="2694" spans="1:12" x14ac:dyDescent="0.25">
      <c r="A2694" s="274" t="s">
        <v>606</v>
      </c>
      <c r="B2694" s="274" t="s">
        <v>588</v>
      </c>
      <c r="C2694" s="274" t="s">
        <v>604</v>
      </c>
      <c r="D2694" s="274" t="s">
        <v>603</v>
      </c>
      <c r="E2694" s="274">
        <v>10</v>
      </c>
      <c r="F2694" s="274">
        <v>1990</v>
      </c>
      <c r="G2694" s="277">
        <v>9342</v>
      </c>
      <c r="H2694" s="277">
        <v>430636.16000000003</v>
      </c>
      <c r="I2694" s="277">
        <f>INDEX(HWI!$F$6:$I$131,MATCH(F2694,HWI!$A$6:$A$131,0),MATCH(D2694,HWI!$F$5:$I$5,0))</f>
        <v>5.8827586206896552</v>
      </c>
      <c r="J2694" s="277">
        <f t="shared" si="84"/>
        <v>2533328.5826206896</v>
      </c>
      <c r="L2694" s="277">
        <f t="shared" si="85"/>
        <v>271.17625590030934</v>
      </c>
    </row>
    <row r="2695" spans="1:12" x14ac:dyDescent="0.25">
      <c r="A2695" s="274" t="s">
        <v>606</v>
      </c>
      <c r="B2695" s="274" t="s">
        <v>588</v>
      </c>
      <c r="C2695" s="274" t="s">
        <v>604</v>
      </c>
      <c r="D2695" s="274" t="s">
        <v>603</v>
      </c>
      <c r="E2695" s="274">
        <v>10</v>
      </c>
      <c r="F2695" s="274">
        <v>1991</v>
      </c>
      <c r="G2695" s="277">
        <v>4330</v>
      </c>
      <c r="H2695" s="277">
        <v>292459.25</v>
      </c>
      <c r="I2695" s="277">
        <f>INDEX(HWI!$F$6:$I$131,MATCH(F2695,HWI!$A$6:$A$131,0),MATCH(D2695,HWI!$F$5:$I$5,0))</f>
        <v>5.7009189640768589</v>
      </c>
      <c r="J2695" s="277">
        <f t="shared" si="84"/>
        <v>1667286.4845446951</v>
      </c>
      <c r="L2695" s="277">
        <f t="shared" si="85"/>
        <v>385.05461536828989</v>
      </c>
    </row>
    <row r="2696" spans="1:12" x14ac:dyDescent="0.25">
      <c r="A2696" s="274" t="s">
        <v>606</v>
      </c>
      <c r="B2696" s="274" t="s">
        <v>588</v>
      </c>
      <c r="C2696" s="274" t="s">
        <v>604</v>
      </c>
      <c r="D2696" s="274" t="s">
        <v>603</v>
      </c>
      <c r="E2696" s="274">
        <v>10</v>
      </c>
      <c r="F2696" s="274">
        <v>1992</v>
      </c>
      <c r="G2696" s="277">
        <v>11555</v>
      </c>
      <c r="H2696" s="277">
        <v>547549.85</v>
      </c>
      <c r="I2696" s="277">
        <f>INDEX(HWI!$F$6:$I$131,MATCH(F2696,HWI!$A$6:$A$131,0),MATCH(D2696,HWI!$F$5:$I$5,0))</f>
        <v>5.5479674796747966</v>
      </c>
      <c r="J2696" s="277">
        <f t="shared" si="84"/>
        <v>3037788.7613008129</v>
      </c>
      <c r="L2696" s="277">
        <f t="shared" si="85"/>
        <v>262.89820521859048</v>
      </c>
    </row>
    <row r="2697" spans="1:12" x14ac:dyDescent="0.25">
      <c r="A2697" s="274" t="s">
        <v>606</v>
      </c>
      <c r="B2697" s="274" t="s">
        <v>588</v>
      </c>
      <c r="C2697" s="274" t="s">
        <v>604</v>
      </c>
      <c r="D2697" s="274" t="s">
        <v>603</v>
      </c>
      <c r="E2697" s="274">
        <v>10</v>
      </c>
      <c r="F2697" s="274">
        <v>1993</v>
      </c>
      <c r="G2697" s="277">
        <v>3492</v>
      </c>
      <c r="H2697" s="277">
        <v>90161.42</v>
      </c>
      <c r="I2697" s="277">
        <f>INDEX(HWI!$F$6:$I$131,MATCH(F2697,HWI!$A$6:$A$131,0),MATCH(D2697,HWI!$F$5:$I$5,0))</f>
        <v>5.3774625689519304</v>
      </c>
      <c r="J2697" s="277">
        <f t="shared" si="84"/>
        <v>484839.66121355398</v>
      </c>
      <c r="L2697" s="277">
        <f t="shared" si="85"/>
        <v>138.84297285611513</v>
      </c>
    </row>
    <row r="2698" spans="1:12" x14ac:dyDescent="0.25">
      <c r="A2698" s="274" t="s">
        <v>606</v>
      </c>
      <c r="B2698" s="274" t="s">
        <v>588</v>
      </c>
      <c r="C2698" s="274" t="s">
        <v>604</v>
      </c>
      <c r="D2698" s="274" t="s">
        <v>603</v>
      </c>
      <c r="E2698" s="274">
        <v>10</v>
      </c>
      <c r="F2698" s="274">
        <v>1994</v>
      </c>
      <c r="G2698" s="277">
        <v>5646</v>
      </c>
      <c r="H2698" s="277">
        <v>192251.14</v>
      </c>
      <c r="I2698" s="277">
        <f>INDEX(HWI!$F$6:$I$131,MATCH(F2698,HWI!$A$6:$A$131,0),MATCH(D2698,HWI!$F$5:$I$5,0))</f>
        <v>5.0623145400593472</v>
      </c>
      <c r="J2698" s="277">
        <f t="shared" si="84"/>
        <v>973235.74136498524</v>
      </c>
      <c r="L2698" s="277">
        <f t="shared" si="85"/>
        <v>172.37614972812349</v>
      </c>
    </row>
    <row r="2699" spans="1:12" x14ac:dyDescent="0.25">
      <c r="A2699" s="274" t="s">
        <v>606</v>
      </c>
      <c r="B2699" s="274" t="s">
        <v>588</v>
      </c>
      <c r="C2699" s="274" t="s">
        <v>604</v>
      </c>
      <c r="D2699" s="274" t="s">
        <v>603</v>
      </c>
      <c r="E2699" s="274">
        <v>10</v>
      </c>
      <c r="F2699" s="274">
        <v>1995</v>
      </c>
      <c r="G2699" s="277">
        <v>1694</v>
      </c>
      <c r="H2699" s="277">
        <v>60702.82</v>
      </c>
      <c r="I2699" s="277">
        <f>INDEX(HWI!$F$6:$I$131,MATCH(F2699,HWI!$A$6:$A$131,0),MATCH(D2699,HWI!$F$5:$I$5,0))</f>
        <v>4.9342010122921183</v>
      </c>
      <c r="J2699" s="277">
        <f t="shared" si="84"/>
        <v>299519.91589298623</v>
      </c>
      <c r="L2699" s="277">
        <f t="shared" si="85"/>
        <v>176.81222898051135</v>
      </c>
    </row>
    <row r="2700" spans="1:12" x14ac:dyDescent="0.25">
      <c r="A2700" s="274" t="s">
        <v>606</v>
      </c>
      <c r="B2700" s="274" t="s">
        <v>588</v>
      </c>
      <c r="C2700" s="274" t="s">
        <v>604</v>
      </c>
      <c r="D2700" s="274" t="s">
        <v>603</v>
      </c>
      <c r="E2700" s="274">
        <v>10</v>
      </c>
      <c r="F2700" s="274">
        <v>1996</v>
      </c>
      <c r="G2700" s="277">
        <v>1055</v>
      </c>
      <c r="H2700" s="277">
        <v>52812.43</v>
      </c>
      <c r="I2700" s="277">
        <f>INDEX(HWI!$F$6:$I$131,MATCH(F2700,HWI!$A$6:$A$131,0),MATCH(D2700,HWI!$F$5:$I$5,0))</f>
        <v>4.8847530422333572</v>
      </c>
      <c r="J2700" s="277">
        <f t="shared" si="84"/>
        <v>257975.67811023621</v>
      </c>
      <c r="L2700" s="277">
        <f t="shared" si="85"/>
        <v>244.52670910922865</v>
      </c>
    </row>
    <row r="2701" spans="1:12" x14ac:dyDescent="0.25">
      <c r="A2701" s="274" t="s">
        <v>606</v>
      </c>
      <c r="B2701" s="274" t="s">
        <v>588</v>
      </c>
      <c r="C2701" s="274" t="s">
        <v>604</v>
      </c>
      <c r="D2701" s="274" t="s">
        <v>603</v>
      </c>
      <c r="E2701" s="274">
        <v>10</v>
      </c>
      <c r="F2701" s="274">
        <v>1997</v>
      </c>
      <c r="G2701" s="277">
        <v>42</v>
      </c>
      <c r="H2701" s="277">
        <v>1721.42</v>
      </c>
      <c r="I2701" s="277">
        <f>INDEX(HWI!$F$6:$I$131,MATCH(F2701,HWI!$A$6:$A$131,0),MATCH(D2701,HWI!$F$5:$I$5,0))</f>
        <v>4.7454798331015295</v>
      </c>
      <c r="J2701" s="277">
        <f t="shared" si="84"/>
        <v>8168.9638942976353</v>
      </c>
      <c r="L2701" s="277">
        <f t="shared" si="85"/>
        <v>194.4991403404199</v>
      </c>
    </row>
    <row r="2702" spans="1:12" x14ac:dyDescent="0.25">
      <c r="A2702" s="274" t="s">
        <v>606</v>
      </c>
      <c r="B2702" s="274" t="s">
        <v>588</v>
      </c>
      <c r="C2702" s="274" t="s">
        <v>604</v>
      </c>
      <c r="D2702" s="274" t="s">
        <v>603</v>
      </c>
      <c r="E2702" s="274">
        <v>10</v>
      </c>
      <c r="F2702" s="274">
        <v>1998</v>
      </c>
      <c r="G2702" s="277">
        <v>390</v>
      </c>
      <c r="H2702" s="277">
        <v>11402.87</v>
      </c>
      <c r="I2702" s="277">
        <f>INDEX(HWI!$F$6:$I$131,MATCH(F2702,HWI!$A$6:$A$131,0),MATCH(D2702,HWI!$F$5:$I$5,0))</f>
        <v>4.6580204778156995</v>
      </c>
      <c r="J2702" s="277">
        <f t="shared" si="84"/>
        <v>53114.801965870312</v>
      </c>
      <c r="L2702" s="277">
        <f t="shared" si="85"/>
        <v>136.19179991248799</v>
      </c>
    </row>
    <row r="2703" spans="1:12" x14ac:dyDescent="0.25">
      <c r="A2703" s="274" t="s">
        <v>606</v>
      </c>
      <c r="B2703" s="274" t="s">
        <v>588</v>
      </c>
      <c r="C2703" s="274" t="s">
        <v>604</v>
      </c>
      <c r="D2703" s="274" t="s">
        <v>603</v>
      </c>
      <c r="E2703" s="274">
        <v>10</v>
      </c>
      <c r="F2703" s="274">
        <v>2000</v>
      </c>
      <c r="G2703" s="277">
        <v>28</v>
      </c>
      <c r="H2703" s="277">
        <v>933.68000000000006</v>
      </c>
      <c r="I2703" s="277">
        <f>INDEX(HWI!$F$6:$I$131,MATCH(F2703,HWI!$A$6:$A$131,0),MATCH(D2703,HWI!$F$5:$I$5,0))</f>
        <v>4.308080808080808</v>
      </c>
      <c r="J2703" s="277">
        <f t="shared" si="84"/>
        <v>4022.3688888888892</v>
      </c>
      <c r="L2703" s="277">
        <f t="shared" si="85"/>
        <v>143.65603174603174</v>
      </c>
    </row>
    <row r="2704" spans="1:12" x14ac:dyDescent="0.25">
      <c r="A2704" s="274" t="s">
        <v>606</v>
      </c>
      <c r="B2704" s="274" t="s">
        <v>588</v>
      </c>
      <c r="C2704" s="274" t="s">
        <v>604</v>
      </c>
      <c r="D2704" s="274" t="s">
        <v>603</v>
      </c>
      <c r="E2704" s="274">
        <v>10</v>
      </c>
      <c r="F2704" s="274">
        <v>2001</v>
      </c>
      <c r="G2704" s="277">
        <v>6</v>
      </c>
      <c r="H2704" s="277">
        <v>521.12</v>
      </c>
      <c r="I2704" s="277">
        <f>INDEX(HWI!$F$6:$I$131,MATCH(F2704,HWI!$A$6:$A$131,0),MATCH(D2704,HWI!$F$5:$I$5,0))</f>
        <v>4.217552533992583</v>
      </c>
      <c r="J2704" s="277">
        <f t="shared" si="84"/>
        <v>2197.8509765142148</v>
      </c>
      <c r="L2704" s="277">
        <f t="shared" si="85"/>
        <v>366.30849608570247</v>
      </c>
    </row>
    <row r="2705" spans="1:12" x14ac:dyDescent="0.25">
      <c r="A2705" s="274" t="s">
        <v>606</v>
      </c>
      <c r="B2705" s="274" t="s">
        <v>588</v>
      </c>
      <c r="C2705" s="274" t="s">
        <v>604</v>
      </c>
      <c r="D2705" s="274" t="s">
        <v>603</v>
      </c>
      <c r="E2705" s="274">
        <v>10</v>
      </c>
      <c r="F2705" s="274">
        <v>2002</v>
      </c>
      <c r="G2705" s="277">
        <v>205</v>
      </c>
      <c r="H2705" s="277">
        <v>10683.880000000001</v>
      </c>
      <c r="I2705" s="277">
        <f>INDEX(HWI!$F$6:$I$131,MATCH(F2705,HWI!$A$6:$A$131,0),MATCH(D2705,HWI!$F$5:$I$5,0))</f>
        <v>4.1508515815085154</v>
      </c>
      <c r="J2705" s="277">
        <f t="shared" si="84"/>
        <v>44347.200194647201</v>
      </c>
      <c r="L2705" s="277">
        <f t="shared" si="85"/>
        <v>216.32780582754731</v>
      </c>
    </row>
    <row r="2706" spans="1:12" x14ac:dyDescent="0.25">
      <c r="A2706" s="274" t="s">
        <v>606</v>
      </c>
      <c r="B2706" s="274" t="s">
        <v>588</v>
      </c>
      <c r="C2706" s="274" t="s">
        <v>604</v>
      </c>
      <c r="D2706" s="274" t="s">
        <v>603</v>
      </c>
      <c r="E2706" s="274">
        <v>10</v>
      </c>
      <c r="F2706" s="274">
        <v>2003</v>
      </c>
      <c r="G2706" s="277">
        <v>5881</v>
      </c>
      <c r="H2706" s="277">
        <v>475338.44</v>
      </c>
      <c r="I2706" s="277">
        <f>INDEX(HWI!$F$6:$I$131,MATCH(F2706,HWI!$A$6:$A$131,0),MATCH(D2706,HWI!$F$5:$I$5,0))</f>
        <v>4.0023460410557181</v>
      </c>
      <c r="J2706" s="277">
        <f t="shared" si="84"/>
        <v>1902468.9234956009</v>
      </c>
      <c r="L2706" s="277">
        <f t="shared" si="85"/>
        <v>323.49412064199981</v>
      </c>
    </row>
    <row r="2707" spans="1:12" x14ac:dyDescent="0.25">
      <c r="A2707" s="274" t="s">
        <v>606</v>
      </c>
      <c r="B2707" s="274" t="s">
        <v>588</v>
      </c>
      <c r="C2707" s="274" t="s">
        <v>604</v>
      </c>
      <c r="D2707" s="274" t="s">
        <v>603</v>
      </c>
      <c r="E2707" s="274">
        <v>10</v>
      </c>
      <c r="F2707" s="274">
        <v>2004</v>
      </c>
      <c r="G2707" s="277">
        <v>2553</v>
      </c>
      <c r="H2707" s="277">
        <v>116009.41</v>
      </c>
      <c r="I2707" s="277">
        <f>INDEX(HWI!$F$6:$I$131,MATCH(F2707,HWI!$A$6:$A$131,0),MATCH(D2707,HWI!$F$5:$I$5,0))</f>
        <v>3.3748763600395648</v>
      </c>
      <c r="J2707" s="277">
        <f t="shared" si="84"/>
        <v>391517.41535113752</v>
      </c>
      <c r="L2707" s="277">
        <f t="shared" si="85"/>
        <v>153.35582269923131</v>
      </c>
    </row>
    <row r="2708" spans="1:12" x14ac:dyDescent="0.25">
      <c r="A2708" s="274" t="s">
        <v>606</v>
      </c>
      <c r="B2708" s="274" t="s">
        <v>588</v>
      </c>
      <c r="C2708" s="274" t="s">
        <v>604</v>
      </c>
      <c r="D2708" s="274" t="s">
        <v>603</v>
      </c>
      <c r="E2708" s="274">
        <v>10</v>
      </c>
      <c r="F2708" s="274">
        <v>2005</v>
      </c>
      <c r="G2708" s="277">
        <v>1344</v>
      </c>
      <c r="H2708" s="277">
        <v>77214.850000000006</v>
      </c>
      <c r="I2708" s="277">
        <f>INDEX(HWI!$F$6:$I$131,MATCH(F2708,HWI!$A$6:$A$131,0),MATCH(D2708,HWI!$F$5:$I$5,0))</f>
        <v>2.8445185493955814</v>
      </c>
      <c r="J2708" s="277">
        <f t="shared" si="84"/>
        <v>219639.07311379741</v>
      </c>
      <c r="L2708" s="277">
        <f t="shared" si="85"/>
        <v>163.42192940014689</v>
      </c>
    </row>
    <row r="2709" spans="1:12" x14ac:dyDescent="0.25">
      <c r="A2709" s="274" t="s">
        <v>606</v>
      </c>
      <c r="B2709" s="274" t="s">
        <v>588</v>
      </c>
      <c r="C2709" s="274" t="s">
        <v>604</v>
      </c>
      <c r="D2709" s="274" t="s">
        <v>603</v>
      </c>
      <c r="E2709" s="274">
        <v>10</v>
      </c>
      <c r="F2709" s="274">
        <v>2006</v>
      </c>
      <c r="G2709" s="277">
        <v>901</v>
      </c>
      <c r="H2709" s="277">
        <v>64136.270000000004</v>
      </c>
      <c r="I2709" s="277">
        <f>INDEX(HWI!$F$6:$I$131,MATCH(F2709,HWI!$A$6:$A$131,0),MATCH(D2709,HWI!$F$5:$I$5,0))</f>
        <v>2.7285085965613756</v>
      </c>
      <c r="J2709" s="277">
        <f t="shared" si="84"/>
        <v>174996.36404638147</v>
      </c>
      <c r="L2709" s="277">
        <f t="shared" si="85"/>
        <v>194.22459938555102</v>
      </c>
    </row>
    <row r="2710" spans="1:12" x14ac:dyDescent="0.25">
      <c r="A2710" s="274" t="s">
        <v>606</v>
      </c>
      <c r="B2710" s="274" t="s">
        <v>588</v>
      </c>
      <c r="C2710" s="274" t="s">
        <v>604</v>
      </c>
      <c r="D2710" s="274" t="s">
        <v>603</v>
      </c>
      <c r="E2710" s="274">
        <v>10</v>
      </c>
      <c r="F2710" s="274">
        <v>2007</v>
      </c>
      <c r="G2710" s="277">
        <v>1538</v>
      </c>
      <c r="H2710" s="277">
        <v>118936.81</v>
      </c>
      <c r="I2710" s="277">
        <f>INDEX(HWI!$F$6:$I$131,MATCH(F2710,HWI!$A$6:$A$131,0),MATCH(D2710,HWI!$F$5:$I$5,0))</f>
        <v>2.7758205436989973</v>
      </c>
      <c r="J2710" s="277">
        <f t="shared" si="84"/>
        <v>330147.24060002435</v>
      </c>
      <c r="L2710" s="277">
        <f t="shared" si="85"/>
        <v>214.66010442134223</v>
      </c>
    </row>
    <row r="2711" spans="1:12" x14ac:dyDescent="0.25">
      <c r="A2711" s="274" t="s">
        <v>606</v>
      </c>
      <c r="B2711" s="274" t="s">
        <v>588</v>
      </c>
      <c r="C2711" s="274" t="s">
        <v>604</v>
      </c>
      <c r="D2711" s="274" t="s">
        <v>603</v>
      </c>
      <c r="E2711" s="274">
        <v>10</v>
      </c>
      <c r="F2711" s="274">
        <v>2008</v>
      </c>
      <c r="G2711" s="277">
        <v>513</v>
      </c>
      <c r="H2711" s="277">
        <v>25669.16</v>
      </c>
      <c r="I2711" s="277">
        <f>INDEX(HWI!$F$6:$I$131,MATCH(F2711,HWI!$A$6:$A$131,0),MATCH(D2711,HWI!$F$5:$I$5,0))</f>
        <v>2.4362727597286682</v>
      </c>
      <c r="J2711" s="277">
        <f t="shared" si="84"/>
        <v>62537.075273116738</v>
      </c>
      <c r="L2711" s="277">
        <f t="shared" si="85"/>
        <v>121.90463016202094</v>
      </c>
    </row>
    <row r="2712" spans="1:12" x14ac:dyDescent="0.25">
      <c r="A2712" s="274" t="s">
        <v>606</v>
      </c>
      <c r="B2712" s="274" t="s">
        <v>588</v>
      </c>
      <c r="C2712" s="274" t="s">
        <v>604</v>
      </c>
      <c r="D2712" s="274" t="s">
        <v>603</v>
      </c>
      <c r="E2712" s="274">
        <v>10</v>
      </c>
      <c r="F2712" s="274">
        <v>2009</v>
      </c>
      <c r="G2712" s="277">
        <v>1</v>
      </c>
      <c r="H2712" s="277">
        <v>122.73</v>
      </c>
      <c r="I2712" s="277">
        <f>INDEX(HWI!$F$6:$I$131,MATCH(F2712,HWI!$A$6:$A$131,0),MATCH(D2712,HWI!$F$5:$I$5,0))</f>
        <v>2.4671005061460591</v>
      </c>
      <c r="J2712" s="277">
        <f t="shared" si="84"/>
        <v>302.78724511930585</v>
      </c>
      <c r="L2712" s="277">
        <f t="shared" si="85"/>
        <v>302.78724511930585</v>
      </c>
    </row>
    <row r="2713" spans="1:12" x14ac:dyDescent="0.25">
      <c r="A2713" s="274" t="s">
        <v>606</v>
      </c>
      <c r="B2713" s="274" t="s">
        <v>588</v>
      </c>
      <c r="C2713" s="274" t="s">
        <v>604</v>
      </c>
      <c r="D2713" s="274" t="s">
        <v>603</v>
      </c>
      <c r="E2713" s="274">
        <v>10</v>
      </c>
      <c r="F2713" s="274">
        <v>2010</v>
      </c>
      <c r="G2713" s="277">
        <v>1538</v>
      </c>
      <c r="H2713" s="277">
        <v>131463.08000000002</v>
      </c>
      <c r="I2713" s="277">
        <f>INDEX(HWI!$F$6:$I$131,MATCH(F2713,HWI!$A$6:$A$131,0),MATCH(D2713,HWI!$F$5:$I$5,0))</f>
        <v>2.375217542638357</v>
      </c>
      <c r="J2713" s="277">
        <f t="shared" si="84"/>
        <v>312253.41382526979</v>
      </c>
      <c r="L2713" s="277">
        <f t="shared" si="85"/>
        <v>203.02562667442768</v>
      </c>
    </row>
    <row r="2714" spans="1:12" x14ac:dyDescent="0.25">
      <c r="A2714" s="274" t="s">
        <v>606</v>
      </c>
      <c r="B2714" s="274" t="s">
        <v>588</v>
      </c>
      <c r="C2714" s="274" t="s">
        <v>604</v>
      </c>
      <c r="D2714" s="274" t="s">
        <v>603</v>
      </c>
      <c r="E2714" s="274">
        <v>10</v>
      </c>
      <c r="F2714" s="274">
        <v>2014</v>
      </c>
      <c r="G2714" s="277">
        <v>1</v>
      </c>
      <c r="H2714" s="277">
        <v>13812.67</v>
      </c>
      <c r="I2714" s="277">
        <f>INDEX(HWI!$F$6:$I$131,MATCH(F2714,HWI!$A$6:$A$131,0),MATCH(D2714,HWI!$F$5:$I$5,0))</f>
        <v>2.0041116005873714</v>
      </c>
      <c r="J2714" s="277">
        <f t="shared" si="84"/>
        <v>27682.132182085166</v>
      </c>
      <c r="L2714" s="277">
        <f t="shared" si="85"/>
        <v>27682.132182085166</v>
      </c>
    </row>
    <row r="2715" spans="1:12" x14ac:dyDescent="0.25">
      <c r="A2715" s="274" t="s">
        <v>606</v>
      </c>
      <c r="B2715" s="274" t="s">
        <v>588</v>
      </c>
      <c r="C2715" s="274" t="s">
        <v>604</v>
      </c>
      <c r="D2715" s="274" t="s">
        <v>603</v>
      </c>
      <c r="E2715" s="274">
        <v>10</v>
      </c>
      <c r="F2715" s="274">
        <v>2018</v>
      </c>
      <c r="G2715" s="277">
        <v>9</v>
      </c>
      <c r="H2715" s="277">
        <v>30675.65</v>
      </c>
      <c r="I2715" s="277">
        <f>INDEX(HWI!$F$6:$I$131,MATCH(F2715,HWI!$A$6:$A$131,0),MATCH(D2715,HWI!$F$5:$I$5,0))</f>
        <v>1.8433279308481902</v>
      </c>
      <c r="J2715" s="277">
        <f t="shared" si="84"/>
        <v>56545.282441923293</v>
      </c>
      <c r="L2715" s="277">
        <f t="shared" si="85"/>
        <v>6282.8091602136992</v>
      </c>
    </row>
    <row r="2716" spans="1:12" x14ac:dyDescent="0.25">
      <c r="A2716" s="274" t="s">
        <v>606</v>
      </c>
      <c r="B2716" s="274" t="s">
        <v>588</v>
      </c>
      <c r="C2716" s="274" t="s">
        <v>604</v>
      </c>
      <c r="D2716" s="274" t="s">
        <v>603</v>
      </c>
      <c r="E2716" s="274">
        <v>10</v>
      </c>
      <c r="F2716" s="274">
        <v>2021</v>
      </c>
      <c r="G2716" s="277">
        <v>0</v>
      </c>
      <c r="H2716" s="277">
        <v>441.65000000000003</v>
      </c>
      <c r="I2716" s="277">
        <f>INDEX(HWI!$F$6:$I$131,MATCH(F2716,HWI!$A$6:$A$131,0),MATCH(D2716,HWI!$F$5:$I$5,0))</f>
        <v>1.439662447257384</v>
      </c>
      <c r="J2716" s="277">
        <f t="shared" si="84"/>
        <v>635.82691983122368</v>
      </c>
      <c r="L2716" s="277" t="e">
        <f t="shared" si="85"/>
        <v>#DIV/0!</v>
      </c>
    </row>
    <row r="2717" spans="1:12" x14ac:dyDescent="0.25">
      <c r="A2717" s="274" t="s">
        <v>606</v>
      </c>
      <c r="B2717" s="274" t="s">
        <v>588</v>
      </c>
      <c r="C2717" s="274" t="s">
        <v>604</v>
      </c>
      <c r="D2717" s="274" t="s">
        <v>603</v>
      </c>
      <c r="E2717" s="274">
        <v>10</v>
      </c>
      <c r="F2717" s="274">
        <v>2023</v>
      </c>
      <c r="G2717" s="277">
        <v>175</v>
      </c>
      <c r="H2717" s="277">
        <v>46791.76</v>
      </c>
      <c r="I2717" s="277">
        <f>INDEX(HWI!$F$6:$I$131,MATCH(F2717,HWI!$A$6:$A$131,0),MATCH(D2717,HWI!$F$5:$I$5,0))</f>
        <v>1.045503294009499</v>
      </c>
      <c r="J2717" s="277">
        <f t="shared" si="84"/>
        <v>48920.939212501922</v>
      </c>
      <c r="L2717" s="277">
        <f t="shared" si="85"/>
        <v>279.54822407143956</v>
      </c>
    </row>
    <row r="2718" spans="1:12" x14ac:dyDescent="0.25">
      <c r="A2718" s="274" t="s">
        <v>606</v>
      </c>
      <c r="B2718" s="274" t="s">
        <v>588</v>
      </c>
      <c r="C2718" s="274" t="s">
        <v>604</v>
      </c>
      <c r="D2718" s="274" t="s">
        <v>603</v>
      </c>
      <c r="E2718" s="274">
        <v>12</v>
      </c>
      <c r="F2718" s="274">
        <v>1889</v>
      </c>
      <c r="G2718" s="277">
        <v>135</v>
      </c>
      <c r="H2718" s="277">
        <v>379.13</v>
      </c>
      <c r="I2718" s="277" t="e">
        <f>INDEX(HWI!$F$6:$I$131,MATCH(F2718,HWI!$A$6:$A$131,0),MATCH(D2718,HWI!$F$5:$I$5,0))</f>
        <v>#N/A</v>
      </c>
      <c r="J2718" s="277" t="e">
        <f t="shared" si="84"/>
        <v>#N/A</v>
      </c>
      <c r="L2718" s="277" t="e">
        <f t="shared" si="85"/>
        <v>#N/A</v>
      </c>
    </row>
    <row r="2719" spans="1:12" x14ac:dyDescent="0.25">
      <c r="A2719" s="274" t="s">
        <v>606</v>
      </c>
      <c r="B2719" s="274" t="s">
        <v>588</v>
      </c>
      <c r="C2719" s="274" t="s">
        <v>604</v>
      </c>
      <c r="D2719" s="274" t="s">
        <v>603</v>
      </c>
      <c r="E2719" s="274">
        <v>12</v>
      </c>
      <c r="F2719" s="274">
        <v>1896</v>
      </c>
      <c r="G2719" s="277">
        <v>653</v>
      </c>
      <c r="H2719" s="277">
        <v>723.75</v>
      </c>
      <c r="I2719" s="277" t="e">
        <f>INDEX(HWI!$F$6:$I$131,MATCH(F2719,HWI!$A$6:$A$131,0),MATCH(D2719,HWI!$F$5:$I$5,0))</f>
        <v>#N/A</v>
      </c>
      <c r="J2719" s="277" t="e">
        <f t="shared" si="84"/>
        <v>#N/A</v>
      </c>
      <c r="L2719" s="277" t="e">
        <f t="shared" si="85"/>
        <v>#N/A</v>
      </c>
    </row>
    <row r="2720" spans="1:12" x14ac:dyDescent="0.25">
      <c r="A2720" s="274" t="s">
        <v>606</v>
      </c>
      <c r="B2720" s="274" t="s">
        <v>588</v>
      </c>
      <c r="C2720" s="274" t="s">
        <v>604</v>
      </c>
      <c r="D2720" s="274" t="s">
        <v>603</v>
      </c>
      <c r="E2720" s="274">
        <v>12</v>
      </c>
      <c r="F2720" s="274">
        <v>1900</v>
      </c>
      <c r="G2720" s="277">
        <v>890</v>
      </c>
      <c r="H2720" s="277">
        <v>1969.5900000000001</v>
      </c>
      <c r="I2720" s="277">
        <f>INDEX(HWI!$F$6:$I$131,MATCH(F2720,HWI!$A$6:$A$131,0),MATCH(D2720,HWI!$F$5:$I$5,0))</f>
        <v>243.71428571428572</v>
      </c>
      <c r="J2720" s="277">
        <f t="shared" si="84"/>
        <v>480017.22000000003</v>
      </c>
      <c r="L2720" s="277">
        <f t="shared" si="85"/>
        <v>539.34519101123601</v>
      </c>
    </row>
    <row r="2721" spans="1:12" x14ac:dyDescent="0.25">
      <c r="A2721" s="274" t="s">
        <v>606</v>
      </c>
      <c r="B2721" s="274" t="s">
        <v>588</v>
      </c>
      <c r="C2721" s="274" t="s">
        <v>604</v>
      </c>
      <c r="D2721" s="274" t="s">
        <v>603</v>
      </c>
      <c r="E2721" s="274">
        <v>12</v>
      </c>
      <c r="F2721" s="274">
        <v>1902</v>
      </c>
      <c r="G2721" s="277">
        <v>4835</v>
      </c>
      <c r="H2721" s="277">
        <v>8602.48</v>
      </c>
      <c r="I2721" s="277">
        <f>INDEX(HWI!$F$6:$I$131,MATCH(F2721,HWI!$A$6:$A$131,0),MATCH(D2721,HWI!$F$5:$I$5,0))</f>
        <v>243.71428571428572</v>
      </c>
      <c r="J2721" s="277">
        <f t="shared" si="84"/>
        <v>2096547.2685714285</v>
      </c>
      <c r="L2721" s="277">
        <f t="shared" si="85"/>
        <v>433.6188766435219</v>
      </c>
    </row>
    <row r="2722" spans="1:12" x14ac:dyDescent="0.25">
      <c r="A2722" s="274" t="s">
        <v>606</v>
      </c>
      <c r="B2722" s="274" t="s">
        <v>588</v>
      </c>
      <c r="C2722" s="274" t="s">
        <v>604</v>
      </c>
      <c r="D2722" s="274" t="s">
        <v>603</v>
      </c>
      <c r="E2722" s="274">
        <v>12</v>
      </c>
      <c r="F2722" s="274">
        <v>1903</v>
      </c>
      <c r="G2722" s="277">
        <v>17782</v>
      </c>
      <c r="H2722" s="277">
        <v>22079.33</v>
      </c>
      <c r="I2722" s="277">
        <f>INDEX(HWI!$F$6:$I$131,MATCH(F2722,HWI!$A$6:$A$131,0),MATCH(D2722,HWI!$F$5:$I$5,0))</f>
        <v>243.71428571428572</v>
      </c>
      <c r="J2722" s="277">
        <f t="shared" si="84"/>
        <v>5381048.1400000006</v>
      </c>
      <c r="L2722" s="277">
        <f t="shared" si="85"/>
        <v>302.61208750421775</v>
      </c>
    </row>
    <row r="2723" spans="1:12" x14ac:dyDescent="0.25">
      <c r="A2723" s="274" t="s">
        <v>606</v>
      </c>
      <c r="B2723" s="274" t="s">
        <v>588</v>
      </c>
      <c r="C2723" s="274" t="s">
        <v>604</v>
      </c>
      <c r="D2723" s="274" t="s">
        <v>603</v>
      </c>
      <c r="E2723" s="274">
        <v>12</v>
      </c>
      <c r="F2723" s="274">
        <v>1908</v>
      </c>
      <c r="G2723" s="277">
        <v>12399</v>
      </c>
      <c r="H2723" s="277">
        <v>25413.54</v>
      </c>
      <c r="I2723" s="277">
        <f>INDEX(HWI!$F$6:$I$131,MATCH(F2723,HWI!$A$6:$A$131,0),MATCH(D2723,HWI!$F$5:$I$5,0))</f>
        <v>243.71428571428572</v>
      </c>
      <c r="J2723" s="277">
        <f t="shared" si="84"/>
        <v>6193642.7485714294</v>
      </c>
      <c r="L2723" s="277">
        <f t="shared" si="85"/>
        <v>499.527602917286</v>
      </c>
    </row>
    <row r="2724" spans="1:12" x14ac:dyDescent="0.25">
      <c r="A2724" s="274" t="s">
        <v>606</v>
      </c>
      <c r="B2724" s="274" t="s">
        <v>588</v>
      </c>
      <c r="C2724" s="274" t="s">
        <v>604</v>
      </c>
      <c r="D2724" s="274" t="s">
        <v>603</v>
      </c>
      <c r="E2724" s="274">
        <v>12</v>
      </c>
      <c r="F2724" s="274">
        <v>1909</v>
      </c>
      <c r="G2724" s="277">
        <v>444</v>
      </c>
      <c r="H2724" s="277">
        <v>762.72</v>
      </c>
      <c r="I2724" s="277">
        <f>INDEX(HWI!$F$6:$I$131,MATCH(F2724,HWI!$A$6:$A$131,0),MATCH(D2724,HWI!$F$5:$I$5,0))</f>
        <v>243.71428571428572</v>
      </c>
      <c r="J2724" s="277">
        <f t="shared" si="84"/>
        <v>185885.76</v>
      </c>
      <c r="L2724" s="277">
        <f t="shared" si="85"/>
        <v>418.66162162162163</v>
      </c>
    </row>
    <row r="2725" spans="1:12" x14ac:dyDescent="0.25">
      <c r="A2725" s="274" t="s">
        <v>606</v>
      </c>
      <c r="B2725" s="274" t="s">
        <v>588</v>
      </c>
      <c r="C2725" s="274" t="s">
        <v>604</v>
      </c>
      <c r="D2725" s="274" t="s">
        <v>603</v>
      </c>
      <c r="E2725" s="274">
        <v>12</v>
      </c>
      <c r="F2725" s="274">
        <v>1910</v>
      </c>
      <c r="G2725" s="277">
        <v>1860</v>
      </c>
      <c r="H2725" s="277">
        <v>3404.53</v>
      </c>
      <c r="I2725" s="277">
        <f>INDEX(HWI!$F$6:$I$131,MATCH(F2725,HWI!$A$6:$A$131,0),MATCH(D2725,HWI!$F$5:$I$5,0))</f>
        <v>243.71428571428572</v>
      </c>
      <c r="J2725" s="277">
        <f t="shared" si="84"/>
        <v>829732.59714285727</v>
      </c>
      <c r="L2725" s="277">
        <f t="shared" si="85"/>
        <v>446.09279416282646</v>
      </c>
    </row>
    <row r="2726" spans="1:12" x14ac:dyDescent="0.25">
      <c r="A2726" s="274" t="s">
        <v>606</v>
      </c>
      <c r="B2726" s="274" t="s">
        <v>588</v>
      </c>
      <c r="C2726" s="274" t="s">
        <v>604</v>
      </c>
      <c r="D2726" s="274" t="s">
        <v>603</v>
      </c>
      <c r="E2726" s="274">
        <v>12</v>
      </c>
      <c r="F2726" s="274">
        <v>1912</v>
      </c>
      <c r="G2726" s="277">
        <v>62</v>
      </c>
      <c r="H2726" s="277">
        <v>72.680000000000007</v>
      </c>
      <c r="I2726" s="277">
        <f>INDEX(HWI!$F$6:$I$131,MATCH(F2726,HWI!$A$6:$A$131,0),MATCH(D2726,HWI!$F$5:$I$5,0))</f>
        <v>243.71428571428572</v>
      </c>
      <c r="J2726" s="277">
        <f t="shared" si="84"/>
        <v>17713.154285714289</v>
      </c>
      <c r="L2726" s="277">
        <f t="shared" si="85"/>
        <v>285.69603686635952</v>
      </c>
    </row>
    <row r="2727" spans="1:12" x14ac:dyDescent="0.25">
      <c r="A2727" s="274" t="s">
        <v>606</v>
      </c>
      <c r="B2727" s="274" t="s">
        <v>588</v>
      </c>
      <c r="C2727" s="274" t="s">
        <v>604</v>
      </c>
      <c r="D2727" s="274" t="s">
        <v>603</v>
      </c>
      <c r="E2727" s="274">
        <v>12</v>
      </c>
      <c r="F2727" s="274">
        <v>1914</v>
      </c>
      <c r="G2727" s="277">
        <v>6892</v>
      </c>
      <c r="H2727" s="277">
        <v>6464</v>
      </c>
      <c r="I2727" s="277">
        <f>INDEX(HWI!$F$6:$I$131,MATCH(F2727,HWI!$A$6:$A$131,0),MATCH(D2727,HWI!$F$5:$I$5,0))</f>
        <v>243.71428571428572</v>
      </c>
      <c r="J2727" s="277">
        <f t="shared" si="84"/>
        <v>1575369.142857143</v>
      </c>
      <c r="L2727" s="277">
        <f t="shared" si="85"/>
        <v>228.57938811043863</v>
      </c>
    </row>
    <row r="2728" spans="1:12" x14ac:dyDescent="0.25">
      <c r="A2728" s="274" t="s">
        <v>606</v>
      </c>
      <c r="B2728" s="274" t="s">
        <v>588</v>
      </c>
      <c r="C2728" s="274" t="s">
        <v>604</v>
      </c>
      <c r="D2728" s="274" t="s">
        <v>603</v>
      </c>
      <c r="E2728" s="274">
        <v>12</v>
      </c>
      <c r="F2728" s="274">
        <v>1915</v>
      </c>
      <c r="G2728" s="277">
        <v>183</v>
      </c>
      <c r="H2728" s="277">
        <v>248.33</v>
      </c>
      <c r="I2728" s="277">
        <f>INDEX(HWI!$F$6:$I$131,MATCH(F2728,HWI!$A$6:$A$131,0),MATCH(D2728,HWI!$F$5:$I$5,0))</f>
        <v>243.71428571428572</v>
      </c>
      <c r="J2728" s="277">
        <f t="shared" si="84"/>
        <v>60521.568571428579</v>
      </c>
      <c r="L2728" s="277">
        <f t="shared" si="85"/>
        <v>330.71895394223264</v>
      </c>
    </row>
    <row r="2729" spans="1:12" x14ac:dyDescent="0.25">
      <c r="A2729" s="274" t="s">
        <v>606</v>
      </c>
      <c r="B2729" s="274" t="s">
        <v>588</v>
      </c>
      <c r="C2729" s="274" t="s">
        <v>604</v>
      </c>
      <c r="D2729" s="274" t="s">
        <v>603</v>
      </c>
      <c r="E2729" s="274">
        <v>12</v>
      </c>
      <c r="F2729" s="274">
        <v>1924</v>
      </c>
      <c r="G2729" s="277">
        <v>7</v>
      </c>
      <c r="H2729" s="277">
        <v>7.3900000000000006</v>
      </c>
      <c r="I2729" s="277">
        <f>INDEX(HWI!$F$6:$I$131,MATCH(F2729,HWI!$A$6:$A$131,0),MATCH(D2729,HWI!$F$5:$I$5,0))</f>
        <v>113.73333333333333</v>
      </c>
      <c r="J2729" s="277">
        <f t="shared" si="84"/>
        <v>840.48933333333343</v>
      </c>
      <c r="L2729" s="277">
        <f t="shared" si="85"/>
        <v>120.06990476190478</v>
      </c>
    </row>
    <row r="2730" spans="1:12" x14ac:dyDescent="0.25">
      <c r="A2730" s="274" t="s">
        <v>606</v>
      </c>
      <c r="B2730" s="274" t="s">
        <v>588</v>
      </c>
      <c r="C2730" s="274" t="s">
        <v>604</v>
      </c>
      <c r="D2730" s="274" t="s">
        <v>603</v>
      </c>
      <c r="E2730" s="274">
        <v>12</v>
      </c>
      <c r="F2730" s="274">
        <v>1925</v>
      </c>
      <c r="G2730" s="277">
        <v>401</v>
      </c>
      <c r="H2730" s="277">
        <v>707.47</v>
      </c>
      <c r="I2730" s="277">
        <f>INDEX(HWI!$F$6:$I$131,MATCH(F2730,HWI!$A$6:$A$131,0),MATCH(D2730,HWI!$F$5:$I$5,0))</f>
        <v>113.73333333333333</v>
      </c>
      <c r="J2730" s="277">
        <f t="shared" si="84"/>
        <v>80462.921333333332</v>
      </c>
      <c r="L2730" s="277">
        <f t="shared" si="85"/>
        <v>200.65566417290108</v>
      </c>
    </row>
    <row r="2731" spans="1:12" x14ac:dyDescent="0.25">
      <c r="A2731" s="274" t="s">
        <v>606</v>
      </c>
      <c r="B2731" s="274" t="s">
        <v>588</v>
      </c>
      <c r="C2731" s="274" t="s">
        <v>604</v>
      </c>
      <c r="D2731" s="274" t="s">
        <v>603</v>
      </c>
      <c r="E2731" s="274">
        <v>12</v>
      </c>
      <c r="F2731" s="274">
        <v>1926</v>
      </c>
      <c r="G2731" s="277">
        <v>905</v>
      </c>
      <c r="H2731" s="277">
        <v>1273.81</v>
      </c>
      <c r="I2731" s="277">
        <f>INDEX(HWI!$F$6:$I$131,MATCH(F2731,HWI!$A$6:$A$131,0),MATCH(D2731,HWI!$F$5:$I$5,0))</f>
        <v>106.625</v>
      </c>
      <c r="J2731" s="277">
        <f t="shared" si="84"/>
        <v>135819.99124999999</v>
      </c>
      <c r="L2731" s="277">
        <f t="shared" si="85"/>
        <v>150.07733839779004</v>
      </c>
    </row>
    <row r="2732" spans="1:12" x14ac:dyDescent="0.25">
      <c r="A2732" s="274" t="s">
        <v>606</v>
      </c>
      <c r="B2732" s="274" t="s">
        <v>588</v>
      </c>
      <c r="C2732" s="274" t="s">
        <v>604</v>
      </c>
      <c r="D2732" s="274" t="s">
        <v>603</v>
      </c>
      <c r="E2732" s="274">
        <v>12</v>
      </c>
      <c r="F2732" s="274">
        <v>1927</v>
      </c>
      <c r="G2732" s="277">
        <v>61</v>
      </c>
      <c r="H2732" s="277">
        <v>72.070000000000007</v>
      </c>
      <c r="I2732" s="277">
        <f>INDEX(HWI!$F$6:$I$131,MATCH(F2732,HWI!$A$6:$A$131,0),MATCH(D2732,HWI!$F$5:$I$5,0))</f>
        <v>106.625</v>
      </c>
      <c r="J2732" s="277">
        <f t="shared" si="84"/>
        <v>7684.4637500000008</v>
      </c>
      <c r="L2732" s="277">
        <f t="shared" si="85"/>
        <v>125.9748155737705</v>
      </c>
    </row>
    <row r="2733" spans="1:12" x14ac:dyDescent="0.25">
      <c r="A2733" s="274" t="s">
        <v>606</v>
      </c>
      <c r="B2733" s="274" t="s">
        <v>588</v>
      </c>
      <c r="C2733" s="274" t="s">
        <v>604</v>
      </c>
      <c r="D2733" s="274" t="s">
        <v>603</v>
      </c>
      <c r="E2733" s="274">
        <v>12</v>
      </c>
      <c r="F2733" s="274">
        <v>1928</v>
      </c>
      <c r="G2733" s="277">
        <v>4339</v>
      </c>
      <c r="H2733" s="277">
        <v>10249.290000000001</v>
      </c>
      <c r="I2733" s="277">
        <f>INDEX(HWI!$F$6:$I$131,MATCH(F2733,HWI!$A$6:$A$131,0),MATCH(D2733,HWI!$F$5:$I$5,0))</f>
        <v>106.625</v>
      </c>
      <c r="J2733" s="277">
        <f t="shared" si="84"/>
        <v>1092830.5462500001</v>
      </c>
      <c r="L2733" s="277">
        <f t="shared" si="85"/>
        <v>251.86230611892145</v>
      </c>
    </row>
    <row r="2734" spans="1:12" x14ac:dyDescent="0.25">
      <c r="A2734" s="274" t="s">
        <v>606</v>
      </c>
      <c r="B2734" s="274" t="s">
        <v>588</v>
      </c>
      <c r="C2734" s="274" t="s">
        <v>604</v>
      </c>
      <c r="D2734" s="274" t="s">
        <v>603</v>
      </c>
      <c r="E2734" s="274">
        <v>12</v>
      </c>
      <c r="F2734" s="274">
        <v>1929</v>
      </c>
      <c r="G2734" s="277">
        <v>95</v>
      </c>
      <c r="H2734" s="277">
        <v>191.82</v>
      </c>
      <c r="I2734" s="277">
        <f>INDEX(HWI!$F$6:$I$131,MATCH(F2734,HWI!$A$6:$A$131,0),MATCH(D2734,HWI!$F$5:$I$5,0))</f>
        <v>106.625</v>
      </c>
      <c r="J2734" s="277">
        <f t="shared" si="84"/>
        <v>20452.807499999999</v>
      </c>
      <c r="L2734" s="277">
        <f t="shared" si="85"/>
        <v>215.29271052631577</v>
      </c>
    </row>
    <row r="2735" spans="1:12" x14ac:dyDescent="0.25">
      <c r="A2735" s="274" t="s">
        <v>606</v>
      </c>
      <c r="B2735" s="274" t="s">
        <v>588</v>
      </c>
      <c r="C2735" s="274" t="s">
        <v>604</v>
      </c>
      <c r="D2735" s="274" t="s">
        <v>603</v>
      </c>
      <c r="E2735" s="274">
        <v>12</v>
      </c>
      <c r="F2735" s="274">
        <v>1930</v>
      </c>
      <c r="G2735" s="277">
        <v>4354</v>
      </c>
      <c r="H2735" s="277">
        <v>10867.28</v>
      </c>
      <c r="I2735" s="277">
        <f>INDEX(HWI!$F$6:$I$131,MATCH(F2735,HWI!$A$6:$A$131,0),MATCH(D2735,HWI!$F$5:$I$5,0))</f>
        <v>106.625</v>
      </c>
      <c r="J2735" s="277">
        <f t="shared" si="84"/>
        <v>1158723.73</v>
      </c>
      <c r="L2735" s="277">
        <f t="shared" si="85"/>
        <v>266.12855535140102</v>
      </c>
    </row>
    <row r="2736" spans="1:12" x14ac:dyDescent="0.25">
      <c r="A2736" s="274" t="s">
        <v>606</v>
      </c>
      <c r="B2736" s="274" t="s">
        <v>588</v>
      </c>
      <c r="C2736" s="274" t="s">
        <v>604</v>
      </c>
      <c r="D2736" s="274" t="s">
        <v>603</v>
      </c>
      <c r="E2736" s="274">
        <v>12</v>
      </c>
      <c r="F2736" s="274">
        <v>1932</v>
      </c>
      <c r="G2736" s="277">
        <v>275</v>
      </c>
      <c r="H2736" s="277">
        <v>614.26</v>
      </c>
      <c r="I2736" s="277">
        <f>INDEX(HWI!$F$6:$I$131,MATCH(F2736,HWI!$A$6:$A$131,0),MATCH(D2736,HWI!$F$5:$I$5,0))</f>
        <v>113.73333333333333</v>
      </c>
      <c r="J2736" s="277">
        <f t="shared" si="84"/>
        <v>69861.837333333329</v>
      </c>
      <c r="L2736" s="277">
        <f t="shared" si="85"/>
        <v>254.04304484848484</v>
      </c>
    </row>
    <row r="2737" spans="1:12" x14ac:dyDescent="0.25">
      <c r="A2737" s="274" t="s">
        <v>606</v>
      </c>
      <c r="B2737" s="274" t="s">
        <v>588</v>
      </c>
      <c r="C2737" s="274" t="s">
        <v>604</v>
      </c>
      <c r="D2737" s="274" t="s">
        <v>603</v>
      </c>
      <c r="E2737" s="274">
        <v>12</v>
      </c>
      <c r="F2737" s="274">
        <v>1935</v>
      </c>
      <c r="G2737" s="277">
        <v>573</v>
      </c>
      <c r="H2737" s="277">
        <v>922.19</v>
      </c>
      <c r="I2737" s="277">
        <f>INDEX(HWI!$F$6:$I$131,MATCH(F2737,HWI!$A$6:$A$131,0),MATCH(D2737,HWI!$F$5:$I$5,0))</f>
        <v>113.73333333333333</v>
      </c>
      <c r="J2737" s="277">
        <f t="shared" si="84"/>
        <v>104883.74266666667</v>
      </c>
      <c r="L2737" s="277">
        <f t="shared" si="85"/>
        <v>183.04318091913905</v>
      </c>
    </row>
    <row r="2738" spans="1:12" x14ac:dyDescent="0.25">
      <c r="A2738" s="274" t="s">
        <v>606</v>
      </c>
      <c r="B2738" s="274" t="s">
        <v>588</v>
      </c>
      <c r="C2738" s="274" t="s">
        <v>604</v>
      </c>
      <c r="D2738" s="274" t="s">
        <v>603</v>
      </c>
      <c r="E2738" s="274">
        <v>12</v>
      </c>
      <c r="F2738" s="274">
        <v>1936</v>
      </c>
      <c r="G2738" s="277">
        <v>2231</v>
      </c>
      <c r="H2738" s="277">
        <v>3394.26</v>
      </c>
      <c r="I2738" s="277">
        <f>INDEX(HWI!$F$6:$I$131,MATCH(F2738,HWI!$A$6:$A$131,0),MATCH(D2738,HWI!$F$5:$I$5,0))</f>
        <v>113.73333333333333</v>
      </c>
      <c r="J2738" s="277">
        <f t="shared" si="84"/>
        <v>386040.50400000002</v>
      </c>
      <c r="L2738" s="277">
        <f t="shared" si="85"/>
        <v>173.03473957866427</v>
      </c>
    </row>
    <row r="2739" spans="1:12" x14ac:dyDescent="0.25">
      <c r="A2739" s="274" t="s">
        <v>606</v>
      </c>
      <c r="B2739" s="274" t="s">
        <v>588</v>
      </c>
      <c r="C2739" s="274" t="s">
        <v>604</v>
      </c>
      <c r="D2739" s="274" t="s">
        <v>603</v>
      </c>
      <c r="E2739" s="274">
        <v>12</v>
      </c>
      <c r="F2739" s="274">
        <v>1937</v>
      </c>
      <c r="G2739" s="277">
        <v>1861</v>
      </c>
      <c r="H2739" s="277">
        <v>3313.57</v>
      </c>
      <c r="I2739" s="277">
        <f>INDEX(HWI!$F$6:$I$131,MATCH(F2739,HWI!$A$6:$A$131,0),MATCH(D2739,HWI!$F$5:$I$5,0))</f>
        <v>106.625</v>
      </c>
      <c r="J2739" s="277">
        <f t="shared" si="84"/>
        <v>353309.40125</v>
      </c>
      <c r="L2739" s="277">
        <f t="shared" si="85"/>
        <v>189.84922152068779</v>
      </c>
    </row>
    <row r="2740" spans="1:12" x14ac:dyDescent="0.25">
      <c r="A2740" s="274" t="s">
        <v>606</v>
      </c>
      <c r="B2740" s="274" t="s">
        <v>588</v>
      </c>
      <c r="C2740" s="274" t="s">
        <v>604</v>
      </c>
      <c r="D2740" s="274" t="s">
        <v>603</v>
      </c>
      <c r="E2740" s="274">
        <v>12</v>
      </c>
      <c r="F2740" s="274">
        <v>1938</v>
      </c>
      <c r="G2740" s="277">
        <v>1289</v>
      </c>
      <c r="H2740" s="277">
        <v>2920.01</v>
      </c>
      <c r="I2740" s="277">
        <f>INDEX(HWI!$F$6:$I$131,MATCH(F2740,HWI!$A$6:$A$131,0),MATCH(D2740,HWI!$F$5:$I$5,0))</f>
        <v>106.625</v>
      </c>
      <c r="J2740" s="277">
        <f t="shared" si="84"/>
        <v>311346.06625000003</v>
      </c>
      <c r="L2740" s="277">
        <f t="shared" si="85"/>
        <v>241.54078064391004</v>
      </c>
    </row>
    <row r="2741" spans="1:12" x14ac:dyDescent="0.25">
      <c r="A2741" s="274" t="s">
        <v>606</v>
      </c>
      <c r="B2741" s="274" t="s">
        <v>588</v>
      </c>
      <c r="C2741" s="274" t="s">
        <v>604</v>
      </c>
      <c r="D2741" s="274" t="s">
        <v>603</v>
      </c>
      <c r="E2741" s="274">
        <v>12</v>
      </c>
      <c r="F2741" s="274">
        <v>1939</v>
      </c>
      <c r="G2741" s="277">
        <v>7037</v>
      </c>
      <c r="H2741" s="277">
        <v>11112.130000000001</v>
      </c>
      <c r="I2741" s="277">
        <f>INDEX(HWI!$F$6:$I$131,MATCH(F2741,HWI!$A$6:$A$131,0),MATCH(D2741,HWI!$F$5:$I$5,0))</f>
        <v>106.625</v>
      </c>
      <c r="J2741" s="277">
        <f t="shared" si="84"/>
        <v>1184830.8612500001</v>
      </c>
      <c r="L2741" s="277">
        <f t="shared" si="85"/>
        <v>168.37158750177633</v>
      </c>
    </row>
    <row r="2742" spans="1:12" x14ac:dyDescent="0.25">
      <c r="A2742" s="274" t="s">
        <v>606</v>
      </c>
      <c r="B2742" s="274" t="s">
        <v>588</v>
      </c>
      <c r="C2742" s="274" t="s">
        <v>604</v>
      </c>
      <c r="D2742" s="274" t="s">
        <v>603</v>
      </c>
      <c r="E2742" s="274">
        <v>12</v>
      </c>
      <c r="F2742" s="274">
        <v>1940</v>
      </c>
      <c r="G2742" s="277">
        <v>4642</v>
      </c>
      <c r="H2742" s="277">
        <v>25901.56</v>
      </c>
      <c r="I2742" s="277">
        <f>INDEX(HWI!$F$6:$I$131,MATCH(F2742,HWI!$A$6:$A$131,0),MATCH(D2742,HWI!$F$5:$I$5,0))</f>
        <v>100.35294117647059</v>
      </c>
      <c r="J2742" s="277">
        <f t="shared" si="84"/>
        <v>2599297.7270588237</v>
      </c>
      <c r="L2742" s="277">
        <f t="shared" si="85"/>
        <v>559.95211698811363</v>
      </c>
    </row>
    <row r="2743" spans="1:12" x14ac:dyDescent="0.25">
      <c r="A2743" s="274" t="s">
        <v>606</v>
      </c>
      <c r="B2743" s="274" t="s">
        <v>588</v>
      </c>
      <c r="C2743" s="274" t="s">
        <v>604</v>
      </c>
      <c r="D2743" s="274" t="s">
        <v>603</v>
      </c>
      <c r="E2743" s="274">
        <v>12</v>
      </c>
      <c r="F2743" s="274">
        <v>1941</v>
      </c>
      <c r="G2743" s="277">
        <v>14519</v>
      </c>
      <c r="H2743" s="277">
        <v>28339.4</v>
      </c>
      <c r="I2743" s="277">
        <f>INDEX(HWI!$F$6:$I$131,MATCH(F2743,HWI!$A$6:$A$131,0),MATCH(D2743,HWI!$F$5:$I$5,0))</f>
        <v>100.35294117647059</v>
      </c>
      <c r="J2743" s="277">
        <f t="shared" si="84"/>
        <v>2843942.141176471</v>
      </c>
      <c r="L2743" s="277">
        <f t="shared" si="85"/>
        <v>195.87727399796617</v>
      </c>
    </row>
    <row r="2744" spans="1:12" x14ac:dyDescent="0.25">
      <c r="A2744" s="274" t="s">
        <v>606</v>
      </c>
      <c r="B2744" s="274" t="s">
        <v>588</v>
      </c>
      <c r="C2744" s="274" t="s">
        <v>604</v>
      </c>
      <c r="D2744" s="274" t="s">
        <v>603</v>
      </c>
      <c r="E2744" s="274">
        <v>12</v>
      </c>
      <c r="F2744" s="274">
        <v>1942</v>
      </c>
      <c r="G2744" s="277">
        <v>3756</v>
      </c>
      <c r="H2744" s="277">
        <v>14762.16</v>
      </c>
      <c r="I2744" s="277">
        <f>INDEX(HWI!$F$6:$I$131,MATCH(F2744,HWI!$A$6:$A$131,0),MATCH(D2744,HWI!$F$5:$I$5,0))</f>
        <v>94.777777777777771</v>
      </c>
      <c r="J2744" s="277">
        <f t="shared" si="84"/>
        <v>1399124.72</v>
      </c>
      <c r="L2744" s="277">
        <f t="shared" si="85"/>
        <v>372.50391906283278</v>
      </c>
    </row>
    <row r="2745" spans="1:12" x14ac:dyDescent="0.25">
      <c r="A2745" s="274" t="s">
        <v>606</v>
      </c>
      <c r="B2745" s="274" t="s">
        <v>588</v>
      </c>
      <c r="C2745" s="274" t="s">
        <v>604</v>
      </c>
      <c r="D2745" s="274" t="s">
        <v>603</v>
      </c>
      <c r="E2745" s="274">
        <v>12</v>
      </c>
      <c r="F2745" s="274">
        <v>1943</v>
      </c>
      <c r="G2745" s="277">
        <v>722</v>
      </c>
      <c r="H2745" s="277">
        <v>3502.4300000000003</v>
      </c>
      <c r="I2745" s="277">
        <f>INDEX(HWI!$F$6:$I$131,MATCH(F2745,HWI!$A$6:$A$131,0),MATCH(D2745,HWI!$F$5:$I$5,0))</f>
        <v>89.78947368421052</v>
      </c>
      <c r="J2745" s="277">
        <f t="shared" si="84"/>
        <v>314481.3463157895</v>
      </c>
      <c r="L2745" s="277">
        <f t="shared" si="85"/>
        <v>435.56973173932062</v>
      </c>
    </row>
    <row r="2746" spans="1:12" x14ac:dyDescent="0.25">
      <c r="A2746" s="274" t="s">
        <v>606</v>
      </c>
      <c r="B2746" s="274" t="s">
        <v>588</v>
      </c>
      <c r="C2746" s="274" t="s">
        <v>604</v>
      </c>
      <c r="D2746" s="274" t="s">
        <v>603</v>
      </c>
      <c r="E2746" s="274">
        <v>12</v>
      </c>
      <c r="F2746" s="274">
        <v>1944</v>
      </c>
      <c r="G2746" s="277">
        <v>6053</v>
      </c>
      <c r="H2746" s="277">
        <v>25349.55</v>
      </c>
      <c r="I2746" s="277">
        <f>INDEX(HWI!$F$6:$I$131,MATCH(F2746,HWI!$A$6:$A$131,0),MATCH(D2746,HWI!$F$5:$I$5,0))</f>
        <v>89.78947368421052</v>
      </c>
      <c r="J2746" s="277">
        <f t="shared" si="84"/>
        <v>2276122.7526315786</v>
      </c>
      <c r="L2746" s="277">
        <f t="shared" si="85"/>
        <v>376.03217456328741</v>
      </c>
    </row>
    <row r="2747" spans="1:12" x14ac:dyDescent="0.25">
      <c r="A2747" s="274" t="s">
        <v>606</v>
      </c>
      <c r="B2747" s="274" t="s">
        <v>588</v>
      </c>
      <c r="C2747" s="274" t="s">
        <v>604</v>
      </c>
      <c r="D2747" s="274" t="s">
        <v>603</v>
      </c>
      <c r="E2747" s="274">
        <v>12</v>
      </c>
      <c r="F2747" s="274">
        <v>1946</v>
      </c>
      <c r="G2747" s="277">
        <v>939</v>
      </c>
      <c r="H2747" s="277">
        <v>1633.18</v>
      </c>
      <c r="I2747" s="277">
        <f>INDEX(HWI!$F$6:$I$131,MATCH(F2747,HWI!$A$6:$A$131,0),MATCH(D2747,HWI!$F$5:$I$5,0))</f>
        <v>81.238095238095241</v>
      </c>
      <c r="J2747" s="277">
        <f t="shared" si="84"/>
        <v>132676.43238095238</v>
      </c>
      <c r="L2747" s="277">
        <f t="shared" si="85"/>
        <v>141.29545514478423</v>
      </c>
    </row>
    <row r="2748" spans="1:12" x14ac:dyDescent="0.25">
      <c r="A2748" s="274" t="s">
        <v>606</v>
      </c>
      <c r="B2748" s="274" t="s">
        <v>588</v>
      </c>
      <c r="C2748" s="274" t="s">
        <v>604</v>
      </c>
      <c r="D2748" s="274" t="s">
        <v>603</v>
      </c>
      <c r="E2748" s="274">
        <v>12</v>
      </c>
      <c r="F2748" s="274">
        <v>1949</v>
      </c>
      <c r="G2748" s="277">
        <v>1947</v>
      </c>
      <c r="H2748" s="277">
        <v>15029.89</v>
      </c>
      <c r="I2748" s="277">
        <f>INDEX(HWI!$F$6:$I$131,MATCH(F2748,HWI!$A$6:$A$131,0),MATCH(D2748,HWI!$F$5:$I$5,0))</f>
        <v>56.866666666666667</v>
      </c>
      <c r="J2748" s="277">
        <f t="shared" si="84"/>
        <v>854699.74466666661</v>
      </c>
      <c r="L2748" s="277">
        <f t="shared" si="85"/>
        <v>438.98291970552987</v>
      </c>
    </row>
    <row r="2749" spans="1:12" x14ac:dyDescent="0.25">
      <c r="A2749" s="274" t="s">
        <v>606</v>
      </c>
      <c r="B2749" s="274" t="s">
        <v>588</v>
      </c>
      <c r="C2749" s="274" t="s">
        <v>604</v>
      </c>
      <c r="D2749" s="274" t="s">
        <v>603</v>
      </c>
      <c r="E2749" s="274">
        <v>12</v>
      </c>
      <c r="F2749" s="274">
        <v>1950</v>
      </c>
      <c r="G2749" s="277">
        <v>13684</v>
      </c>
      <c r="H2749" s="277">
        <v>101682.82</v>
      </c>
      <c r="I2749" s="277">
        <f>INDEX(HWI!$F$6:$I$131,MATCH(F2749,HWI!$A$6:$A$131,0),MATCH(D2749,HWI!$F$5:$I$5,0))</f>
        <v>53.3125</v>
      </c>
      <c r="J2749" s="277">
        <f t="shared" si="84"/>
        <v>5420965.3412500005</v>
      </c>
      <c r="L2749" s="277">
        <f t="shared" si="85"/>
        <v>396.15356191537563</v>
      </c>
    </row>
    <row r="2750" spans="1:12" x14ac:dyDescent="0.25">
      <c r="A2750" s="274" t="s">
        <v>606</v>
      </c>
      <c r="B2750" s="274" t="s">
        <v>588</v>
      </c>
      <c r="C2750" s="274" t="s">
        <v>604</v>
      </c>
      <c r="D2750" s="274" t="s">
        <v>603</v>
      </c>
      <c r="E2750" s="274">
        <v>12</v>
      </c>
      <c r="F2750" s="274">
        <v>1951</v>
      </c>
      <c r="G2750" s="277">
        <v>7431</v>
      </c>
      <c r="H2750" s="277">
        <v>86324.25</v>
      </c>
      <c r="I2750" s="277">
        <f>INDEX(HWI!$F$6:$I$131,MATCH(F2750,HWI!$A$6:$A$131,0),MATCH(D2750,HWI!$F$5:$I$5,0))</f>
        <v>51.696969696969695</v>
      </c>
      <c r="J2750" s="277">
        <f t="shared" si="84"/>
        <v>4462702.1363636358</v>
      </c>
      <c r="L2750" s="277">
        <f t="shared" si="85"/>
        <v>600.5520301929264</v>
      </c>
    </row>
    <row r="2751" spans="1:12" x14ac:dyDescent="0.25">
      <c r="A2751" s="274" t="s">
        <v>606</v>
      </c>
      <c r="B2751" s="274" t="s">
        <v>588</v>
      </c>
      <c r="C2751" s="274" t="s">
        <v>604</v>
      </c>
      <c r="D2751" s="274" t="s">
        <v>603</v>
      </c>
      <c r="E2751" s="274">
        <v>12</v>
      </c>
      <c r="F2751" s="274">
        <v>1952</v>
      </c>
      <c r="G2751" s="277">
        <v>7123</v>
      </c>
      <c r="H2751" s="277">
        <v>39894.15</v>
      </c>
      <c r="I2751" s="277">
        <f>INDEX(HWI!$F$6:$I$131,MATCH(F2751,HWI!$A$6:$A$131,0),MATCH(D2751,HWI!$F$5:$I$5,0))</f>
        <v>50.176470588235297</v>
      </c>
      <c r="J2751" s="277">
        <f t="shared" si="84"/>
        <v>2001747.6441176473</v>
      </c>
      <c r="L2751" s="277">
        <f t="shared" si="85"/>
        <v>281.02592224029866</v>
      </c>
    </row>
    <row r="2752" spans="1:12" x14ac:dyDescent="0.25">
      <c r="A2752" s="274" t="s">
        <v>606</v>
      </c>
      <c r="B2752" s="274" t="s">
        <v>588</v>
      </c>
      <c r="C2752" s="274" t="s">
        <v>604</v>
      </c>
      <c r="D2752" s="274" t="s">
        <v>603</v>
      </c>
      <c r="E2752" s="274">
        <v>12</v>
      </c>
      <c r="F2752" s="274">
        <v>1953</v>
      </c>
      <c r="G2752" s="277">
        <v>17536</v>
      </c>
      <c r="H2752" s="277">
        <v>107716.55</v>
      </c>
      <c r="I2752" s="277">
        <f>INDEX(HWI!$F$6:$I$131,MATCH(F2752,HWI!$A$6:$A$131,0),MATCH(D2752,HWI!$F$5:$I$5,0))</f>
        <v>46.108108108108105</v>
      </c>
      <c r="J2752" s="277">
        <f t="shared" si="84"/>
        <v>4966606.3324324321</v>
      </c>
      <c r="L2752" s="277">
        <f t="shared" si="85"/>
        <v>283.22344505203193</v>
      </c>
    </row>
    <row r="2753" spans="1:12" x14ac:dyDescent="0.25">
      <c r="A2753" s="274" t="s">
        <v>606</v>
      </c>
      <c r="B2753" s="274" t="s">
        <v>588</v>
      </c>
      <c r="C2753" s="274" t="s">
        <v>604</v>
      </c>
      <c r="D2753" s="274" t="s">
        <v>603</v>
      </c>
      <c r="E2753" s="274">
        <v>12</v>
      </c>
      <c r="F2753" s="274">
        <v>1954</v>
      </c>
      <c r="G2753" s="277">
        <v>6081</v>
      </c>
      <c r="H2753" s="277">
        <v>45552.89</v>
      </c>
      <c r="I2753" s="277">
        <f>INDEX(HWI!$F$6:$I$131,MATCH(F2753,HWI!$A$6:$A$131,0),MATCH(D2753,HWI!$F$5:$I$5,0))</f>
        <v>43.743589743589745</v>
      </c>
      <c r="J2753" s="277">
        <f t="shared" si="84"/>
        <v>1992646.9317948718</v>
      </c>
      <c r="L2753" s="277">
        <f t="shared" si="85"/>
        <v>327.68408679409174</v>
      </c>
    </row>
    <row r="2754" spans="1:12" x14ac:dyDescent="0.25">
      <c r="A2754" s="274" t="s">
        <v>606</v>
      </c>
      <c r="B2754" s="274" t="s">
        <v>588</v>
      </c>
      <c r="C2754" s="274" t="s">
        <v>604</v>
      </c>
      <c r="D2754" s="274" t="s">
        <v>603</v>
      </c>
      <c r="E2754" s="274">
        <v>12</v>
      </c>
      <c r="F2754" s="274">
        <v>1955</v>
      </c>
      <c r="G2754" s="277">
        <v>5124</v>
      </c>
      <c r="H2754" s="277">
        <v>26071.63</v>
      </c>
      <c r="I2754" s="277">
        <f>INDEX(HWI!$F$6:$I$131,MATCH(F2754,HWI!$A$6:$A$131,0),MATCH(D2754,HWI!$F$5:$I$5,0))</f>
        <v>41.609756097560975</v>
      </c>
      <c r="J2754" s="277">
        <f t="shared" ref="J2754:J2817" si="86">I2754*H2754</f>
        <v>1084834.1653658536</v>
      </c>
      <c r="L2754" s="277">
        <f t="shared" ref="L2754:L2817" si="87">J2754/G2754</f>
        <v>211.7162695874031</v>
      </c>
    </row>
    <row r="2755" spans="1:12" x14ac:dyDescent="0.25">
      <c r="A2755" s="274" t="s">
        <v>606</v>
      </c>
      <c r="B2755" s="274" t="s">
        <v>588</v>
      </c>
      <c r="C2755" s="274" t="s">
        <v>604</v>
      </c>
      <c r="D2755" s="274" t="s">
        <v>603</v>
      </c>
      <c r="E2755" s="274">
        <v>12</v>
      </c>
      <c r="F2755" s="274">
        <v>1956</v>
      </c>
      <c r="G2755" s="277">
        <v>8410</v>
      </c>
      <c r="H2755" s="277">
        <v>46540.4</v>
      </c>
      <c r="I2755" s="277">
        <f>INDEX(HWI!$F$6:$I$131,MATCH(F2755,HWI!$A$6:$A$131,0),MATCH(D2755,HWI!$F$5:$I$5,0))</f>
        <v>39.674418604651166</v>
      </c>
      <c r="J2755" s="277">
        <f t="shared" si="86"/>
        <v>1846463.3116279072</v>
      </c>
      <c r="L2755" s="277">
        <f t="shared" si="87"/>
        <v>219.5556850924979</v>
      </c>
    </row>
    <row r="2756" spans="1:12" x14ac:dyDescent="0.25">
      <c r="A2756" s="274" t="s">
        <v>606</v>
      </c>
      <c r="B2756" s="274" t="s">
        <v>588</v>
      </c>
      <c r="C2756" s="274" t="s">
        <v>604</v>
      </c>
      <c r="D2756" s="274" t="s">
        <v>603</v>
      </c>
      <c r="E2756" s="274">
        <v>12</v>
      </c>
      <c r="F2756" s="274">
        <v>1957</v>
      </c>
      <c r="G2756" s="277">
        <v>10460</v>
      </c>
      <c r="H2756" s="277">
        <v>52577.200000000004</v>
      </c>
      <c r="I2756" s="277">
        <f>INDEX(HWI!$F$6:$I$131,MATCH(F2756,HWI!$A$6:$A$131,0),MATCH(D2756,HWI!$F$5:$I$5,0))</f>
        <v>37.086956521739133</v>
      </c>
      <c r="J2756" s="277">
        <f t="shared" si="86"/>
        <v>1949928.3304347829</v>
      </c>
      <c r="L2756" s="277">
        <f t="shared" si="87"/>
        <v>186.41762241250314</v>
      </c>
    </row>
    <row r="2757" spans="1:12" x14ac:dyDescent="0.25">
      <c r="A2757" s="274" t="s">
        <v>606</v>
      </c>
      <c r="B2757" s="274" t="s">
        <v>588</v>
      </c>
      <c r="C2757" s="274" t="s">
        <v>604</v>
      </c>
      <c r="D2757" s="274" t="s">
        <v>603</v>
      </c>
      <c r="E2757" s="274">
        <v>12</v>
      </c>
      <c r="F2757" s="274">
        <v>1958</v>
      </c>
      <c r="G2757" s="277">
        <v>14438</v>
      </c>
      <c r="H2757" s="277">
        <v>104499.03</v>
      </c>
      <c r="I2757" s="277">
        <f>INDEX(HWI!$F$6:$I$131,MATCH(F2757,HWI!$A$6:$A$131,0),MATCH(D2757,HWI!$F$5:$I$5,0))</f>
        <v>34.816326530612244</v>
      </c>
      <c r="J2757" s="277">
        <f t="shared" si="86"/>
        <v>3638272.3506122446</v>
      </c>
      <c r="L2757" s="277">
        <f t="shared" si="87"/>
        <v>251.99282107024828</v>
      </c>
    </row>
    <row r="2758" spans="1:12" x14ac:dyDescent="0.25">
      <c r="A2758" s="274" t="s">
        <v>606</v>
      </c>
      <c r="B2758" s="274" t="s">
        <v>588</v>
      </c>
      <c r="C2758" s="274" t="s">
        <v>604</v>
      </c>
      <c r="D2758" s="274" t="s">
        <v>603</v>
      </c>
      <c r="E2758" s="274">
        <v>12</v>
      </c>
      <c r="F2758" s="274">
        <v>1959</v>
      </c>
      <c r="G2758" s="277">
        <v>10552</v>
      </c>
      <c r="H2758" s="277">
        <v>103542.99</v>
      </c>
      <c r="I2758" s="277">
        <f>INDEX(HWI!$F$6:$I$131,MATCH(F2758,HWI!$A$6:$A$131,0),MATCH(D2758,HWI!$F$5:$I$5,0))</f>
        <v>33.450980392156865</v>
      </c>
      <c r="J2758" s="277">
        <f t="shared" si="86"/>
        <v>3463614.5282352944</v>
      </c>
      <c r="L2758" s="277">
        <f t="shared" si="87"/>
        <v>328.24246855906881</v>
      </c>
    </row>
    <row r="2759" spans="1:12" x14ac:dyDescent="0.25">
      <c r="A2759" s="274" t="s">
        <v>606</v>
      </c>
      <c r="B2759" s="274" t="s">
        <v>588</v>
      </c>
      <c r="C2759" s="274" t="s">
        <v>604</v>
      </c>
      <c r="D2759" s="274" t="s">
        <v>603</v>
      </c>
      <c r="E2759" s="274">
        <v>12</v>
      </c>
      <c r="F2759" s="274">
        <v>1960</v>
      </c>
      <c r="G2759" s="277">
        <v>7625</v>
      </c>
      <c r="H2759" s="277">
        <v>47276.4</v>
      </c>
      <c r="I2759" s="277">
        <f>INDEX(HWI!$F$6:$I$131,MATCH(F2759,HWI!$A$6:$A$131,0),MATCH(D2759,HWI!$F$5:$I$5,0))</f>
        <v>32.188679245283019</v>
      </c>
      <c r="J2759" s="277">
        <f t="shared" si="86"/>
        <v>1521764.8754716981</v>
      </c>
      <c r="L2759" s="277">
        <f t="shared" si="87"/>
        <v>199.57572137333744</v>
      </c>
    </row>
    <row r="2760" spans="1:12" x14ac:dyDescent="0.25">
      <c r="A2760" s="274" t="s">
        <v>606</v>
      </c>
      <c r="B2760" s="274" t="s">
        <v>588</v>
      </c>
      <c r="C2760" s="274" t="s">
        <v>604</v>
      </c>
      <c r="D2760" s="274" t="s">
        <v>603</v>
      </c>
      <c r="E2760" s="274">
        <v>12</v>
      </c>
      <c r="F2760" s="274">
        <v>1961</v>
      </c>
      <c r="G2760" s="277">
        <v>43750</v>
      </c>
      <c r="H2760" s="277">
        <v>329255.51</v>
      </c>
      <c r="I2760" s="277">
        <f>INDEX(HWI!$F$6:$I$131,MATCH(F2760,HWI!$A$6:$A$131,0),MATCH(D2760,HWI!$F$5:$I$5,0))</f>
        <v>31.018181818181819</v>
      </c>
      <c r="J2760" s="277">
        <f t="shared" si="86"/>
        <v>10212907.273818182</v>
      </c>
      <c r="L2760" s="277">
        <f t="shared" si="87"/>
        <v>233.43788054441558</v>
      </c>
    </row>
    <row r="2761" spans="1:12" x14ac:dyDescent="0.25">
      <c r="A2761" s="274" t="s">
        <v>606</v>
      </c>
      <c r="B2761" s="274" t="s">
        <v>588</v>
      </c>
      <c r="C2761" s="274" t="s">
        <v>604</v>
      </c>
      <c r="D2761" s="274" t="s">
        <v>603</v>
      </c>
      <c r="E2761" s="274">
        <v>12</v>
      </c>
      <c r="F2761" s="274">
        <v>1962</v>
      </c>
      <c r="G2761" s="277">
        <v>25995</v>
      </c>
      <c r="H2761" s="277">
        <v>318316.33</v>
      </c>
      <c r="I2761" s="277">
        <f>INDEX(HWI!$F$6:$I$131,MATCH(F2761,HWI!$A$6:$A$131,0),MATCH(D2761,HWI!$F$5:$I$5,0))</f>
        <v>30.464285714285715</v>
      </c>
      <c r="J2761" s="277">
        <f t="shared" si="86"/>
        <v>9697279.6246428583</v>
      </c>
      <c r="L2761" s="277">
        <f t="shared" si="87"/>
        <v>373.04403249251232</v>
      </c>
    </row>
    <row r="2762" spans="1:12" x14ac:dyDescent="0.25">
      <c r="A2762" s="274" t="s">
        <v>606</v>
      </c>
      <c r="B2762" s="274" t="s">
        <v>588</v>
      </c>
      <c r="C2762" s="274" t="s">
        <v>604</v>
      </c>
      <c r="D2762" s="274" t="s">
        <v>603</v>
      </c>
      <c r="E2762" s="274">
        <v>12</v>
      </c>
      <c r="F2762" s="274">
        <v>1963</v>
      </c>
      <c r="G2762" s="277">
        <v>6697</v>
      </c>
      <c r="H2762" s="277">
        <v>68853.070000000007</v>
      </c>
      <c r="I2762" s="277">
        <f>INDEX(HWI!$F$6:$I$131,MATCH(F2762,HWI!$A$6:$A$131,0),MATCH(D2762,HWI!$F$5:$I$5,0))</f>
        <v>29.413793103448278</v>
      </c>
      <c r="J2762" s="277">
        <f t="shared" si="86"/>
        <v>2025229.9555172417</v>
      </c>
      <c r="L2762" s="277">
        <f t="shared" si="87"/>
        <v>302.40853449563116</v>
      </c>
    </row>
    <row r="2763" spans="1:12" x14ac:dyDescent="0.25">
      <c r="A2763" s="274" t="s">
        <v>606</v>
      </c>
      <c r="B2763" s="274" t="s">
        <v>588</v>
      </c>
      <c r="C2763" s="274" t="s">
        <v>604</v>
      </c>
      <c r="D2763" s="274" t="s">
        <v>603</v>
      </c>
      <c r="E2763" s="274">
        <v>12</v>
      </c>
      <c r="F2763" s="274">
        <v>1964</v>
      </c>
      <c r="G2763" s="277">
        <v>12699</v>
      </c>
      <c r="H2763" s="277">
        <v>120132.68000000001</v>
      </c>
      <c r="I2763" s="277">
        <f>INDEX(HWI!$F$6:$I$131,MATCH(F2763,HWI!$A$6:$A$131,0),MATCH(D2763,HWI!$F$5:$I$5,0))</f>
        <v>28.433333333333334</v>
      </c>
      <c r="J2763" s="277">
        <f t="shared" si="86"/>
        <v>3415772.5346666668</v>
      </c>
      <c r="L2763" s="277">
        <f t="shared" si="87"/>
        <v>268.97964679633566</v>
      </c>
    </row>
    <row r="2764" spans="1:12" x14ac:dyDescent="0.25">
      <c r="A2764" s="274" t="s">
        <v>606</v>
      </c>
      <c r="B2764" s="274" t="s">
        <v>588</v>
      </c>
      <c r="C2764" s="274" t="s">
        <v>604</v>
      </c>
      <c r="D2764" s="274" t="s">
        <v>603</v>
      </c>
      <c r="E2764" s="274">
        <v>12</v>
      </c>
      <c r="F2764" s="274">
        <v>1965</v>
      </c>
      <c r="G2764" s="277">
        <v>2585</v>
      </c>
      <c r="H2764" s="277">
        <v>55111.68</v>
      </c>
      <c r="I2764" s="277">
        <f>INDEX(HWI!$F$6:$I$131,MATCH(F2764,HWI!$A$6:$A$131,0),MATCH(D2764,HWI!$F$5:$I$5,0))</f>
        <v>27.516129032258064</v>
      </c>
      <c r="J2764" s="277">
        <f t="shared" si="86"/>
        <v>1516460.0980645162</v>
      </c>
      <c r="L2764" s="277">
        <f t="shared" si="87"/>
        <v>586.63833580832352</v>
      </c>
    </row>
    <row r="2765" spans="1:12" x14ac:dyDescent="0.25">
      <c r="A2765" s="274" t="s">
        <v>606</v>
      </c>
      <c r="B2765" s="274" t="s">
        <v>588</v>
      </c>
      <c r="C2765" s="274" t="s">
        <v>604</v>
      </c>
      <c r="D2765" s="274" t="s">
        <v>603</v>
      </c>
      <c r="E2765" s="274">
        <v>12</v>
      </c>
      <c r="F2765" s="274">
        <v>1966</v>
      </c>
      <c r="G2765" s="277">
        <v>22341</v>
      </c>
      <c r="H2765" s="277">
        <v>294029.17</v>
      </c>
      <c r="I2765" s="277">
        <f>INDEX(HWI!$F$6:$I$131,MATCH(F2765,HWI!$A$6:$A$131,0),MATCH(D2765,HWI!$F$5:$I$5,0))</f>
        <v>26.246153846153845</v>
      </c>
      <c r="J2765" s="277">
        <f t="shared" si="86"/>
        <v>7717134.8310769228</v>
      </c>
      <c r="L2765" s="277">
        <f t="shared" si="87"/>
        <v>345.42477199216341</v>
      </c>
    </row>
    <row r="2766" spans="1:12" x14ac:dyDescent="0.25">
      <c r="A2766" s="274" t="s">
        <v>606</v>
      </c>
      <c r="B2766" s="274" t="s">
        <v>588</v>
      </c>
      <c r="C2766" s="274" t="s">
        <v>604</v>
      </c>
      <c r="D2766" s="274" t="s">
        <v>603</v>
      </c>
      <c r="E2766" s="274">
        <v>12</v>
      </c>
      <c r="F2766" s="274">
        <v>1967</v>
      </c>
      <c r="G2766" s="277">
        <v>29920</v>
      </c>
      <c r="H2766" s="277">
        <v>384102.10000000003</v>
      </c>
      <c r="I2766" s="277">
        <f>INDEX(HWI!$F$6:$I$131,MATCH(F2766,HWI!$A$6:$A$131,0),MATCH(D2766,HWI!$F$5:$I$5,0))</f>
        <v>25.088235294117649</v>
      </c>
      <c r="J2766" s="277">
        <f t="shared" si="86"/>
        <v>9636443.8617647067</v>
      </c>
      <c r="L2766" s="277">
        <f t="shared" si="87"/>
        <v>322.07365848144076</v>
      </c>
    </row>
    <row r="2767" spans="1:12" x14ac:dyDescent="0.25">
      <c r="A2767" s="274" t="s">
        <v>606</v>
      </c>
      <c r="B2767" s="274" t="s">
        <v>588</v>
      </c>
      <c r="C2767" s="274" t="s">
        <v>604</v>
      </c>
      <c r="D2767" s="274" t="s">
        <v>603</v>
      </c>
      <c r="E2767" s="274">
        <v>12</v>
      </c>
      <c r="F2767" s="274">
        <v>1968</v>
      </c>
      <c r="G2767" s="277">
        <v>25293</v>
      </c>
      <c r="H2767" s="277">
        <v>305930.07</v>
      </c>
      <c r="I2767" s="277">
        <f>INDEX(HWI!$F$6:$I$131,MATCH(F2767,HWI!$A$6:$A$131,0),MATCH(D2767,HWI!$F$5:$I$5,0))</f>
        <v>24.028169014084508</v>
      </c>
      <c r="J2767" s="277">
        <f t="shared" si="86"/>
        <v>7350939.4284507046</v>
      </c>
      <c r="L2767" s="277">
        <f t="shared" si="87"/>
        <v>290.63137739495926</v>
      </c>
    </row>
    <row r="2768" spans="1:12" x14ac:dyDescent="0.25">
      <c r="A2768" s="274" t="s">
        <v>606</v>
      </c>
      <c r="B2768" s="274" t="s">
        <v>588</v>
      </c>
      <c r="C2768" s="274" t="s">
        <v>604</v>
      </c>
      <c r="D2768" s="274" t="s">
        <v>603</v>
      </c>
      <c r="E2768" s="274">
        <v>12</v>
      </c>
      <c r="F2768" s="274">
        <v>1969</v>
      </c>
      <c r="G2768" s="277">
        <v>27047</v>
      </c>
      <c r="H2768" s="277">
        <v>352784.18</v>
      </c>
      <c r="I2768" s="277">
        <f>INDEX(HWI!$F$6:$I$131,MATCH(F2768,HWI!$A$6:$A$131,0),MATCH(D2768,HWI!$F$5:$I$5,0))</f>
        <v>22.44736842105263</v>
      </c>
      <c r="J2768" s="277">
        <f t="shared" si="86"/>
        <v>7919076.4615789466</v>
      </c>
      <c r="L2768" s="277">
        <f t="shared" si="87"/>
        <v>292.7894576692035</v>
      </c>
    </row>
    <row r="2769" spans="1:12" x14ac:dyDescent="0.25">
      <c r="A2769" s="274" t="s">
        <v>606</v>
      </c>
      <c r="B2769" s="274" t="s">
        <v>588</v>
      </c>
      <c r="C2769" s="274" t="s">
        <v>604</v>
      </c>
      <c r="D2769" s="274" t="s">
        <v>603</v>
      </c>
      <c r="E2769" s="274">
        <v>12</v>
      </c>
      <c r="F2769" s="274">
        <v>1970</v>
      </c>
      <c r="G2769" s="277">
        <v>36586</v>
      </c>
      <c r="H2769" s="277">
        <v>431132.18</v>
      </c>
      <c r="I2769" s="277">
        <f>INDEX(HWI!$F$6:$I$131,MATCH(F2769,HWI!$A$6:$A$131,0),MATCH(D2769,HWI!$F$5:$I$5,0))</f>
        <v>21.594936708860761</v>
      </c>
      <c r="J2769" s="277">
        <f t="shared" si="86"/>
        <v>9310272.1402531657</v>
      </c>
      <c r="L2769" s="277">
        <f t="shared" si="87"/>
        <v>254.47636090999742</v>
      </c>
    </row>
    <row r="2770" spans="1:12" x14ac:dyDescent="0.25">
      <c r="A2770" s="274" t="s">
        <v>606</v>
      </c>
      <c r="B2770" s="274" t="s">
        <v>588</v>
      </c>
      <c r="C2770" s="274" t="s">
        <v>604</v>
      </c>
      <c r="D2770" s="274" t="s">
        <v>603</v>
      </c>
      <c r="E2770" s="274">
        <v>12</v>
      </c>
      <c r="F2770" s="274">
        <v>1971</v>
      </c>
      <c r="G2770" s="277">
        <v>19726</v>
      </c>
      <c r="H2770" s="277">
        <v>328992.27</v>
      </c>
      <c r="I2770" s="277">
        <f>INDEX(HWI!$F$6:$I$131,MATCH(F2770,HWI!$A$6:$A$131,0),MATCH(D2770,HWI!$F$5:$I$5,0))</f>
        <v>19.386363636363637</v>
      </c>
      <c r="J2770" s="277">
        <f t="shared" si="86"/>
        <v>6377963.7797727278</v>
      </c>
      <c r="L2770" s="277">
        <f t="shared" si="87"/>
        <v>323.32777956872798</v>
      </c>
    </row>
    <row r="2771" spans="1:12" x14ac:dyDescent="0.25">
      <c r="A2771" s="274" t="s">
        <v>606</v>
      </c>
      <c r="B2771" s="274" t="s">
        <v>588</v>
      </c>
      <c r="C2771" s="274" t="s">
        <v>604</v>
      </c>
      <c r="D2771" s="274" t="s">
        <v>603</v>
      </c>
      <c r="E2771" s="274">
        <v>12</v>
      </c>
      <c r="F2771" s="274">
        <v>1972</v>
      </c>
      <c r="G2771" s="277">
        <v>39576</v>
      </c>
      <c r="H2771" s="277">
        <v>721252.51</v>
      </c>
      <c r="I2771" s="277">
        <f>INDEX(HWI!$F$6:$I$131,MATCH(F2771,HWI!$A$6:$A$131,0),MATCH(D2771,HWI!$F$5:$I$5,0))</f>
        <v>17.587628865979383</v>
      </c>
      <c r="J2771" s="277">
        <f t="shared" si="86"/>
        <v>12685121.464536084</v>
      </c>
      <c r="L2771" s="277">
        <f t="shared" si="87"/>
        <v>320.52560805882564</v>
      </c>
    </row>
    <row r="2772" spans="1:12" x14ac:dyDescent="0.25">
      <c r="A2772" s="274" t="s">
        <v>606</v>
      </c>
      <c r="B2772" s="274" t="s">
        <v>588</v>
      </c>
      <c r="C2772" s="274" t="s">
        <v>604</v>
      </c>
      <c r="D2772" s="274" t="s">
        <v>603</v>
      </c>
      <c r="E2772" s="274">
        <v>12</v>
      </c>
      <c r="F2772" s="274">
        <v>1973</v>
      </c>
      <c r="G2772" s="277">
        <v>34601</v>
      </c>
      <c r="H2772" s="277">
        <v>773392.94000000006</v>
      </c>
      <c r="I2772" s="277">
        <f>INDEX(HWI!$F$6:$I$131,MATCH(F2772,HWI!$A$6:$A$131,0),MATCH(D2772,HWI!$F$5:$I$5,0))</f>
        <v>17.059999999999999</v>
      </c>
      <c r="J2772" s="277">
        <f t="shared" si="86"/>
        <v>13194083.556399999</v>
      </c>
      <c r="L2772" s="277">
        <f t="shared" si="87"/>
        <v>381.32087385913701</v>
      </c>
    </row>
    <row r="2773" spans="1:12" x14ac:dyDescent="0.25">
      <c r="A2773" s="274" t="s">
        <v>606</v>
      </c>
      <c r="B2773" s="274" t="s">
        <v>588</v>
      </c>
      <c r="C2773" s="274" t="s">
        <v>604</v>
      </c>
      <c r="D2773" s="274" t="s">
        <v>603</v>
      </c>
      <c r="E2773" s="274">
        <v>12</v>
      </c>
      <c r="F2773" s="274">
        <v>1974</v>
      </c>
      <c r="G2773" s="277">
        <v>28906</v>
      </c>
      <c r="H2773" s="277">
        <v>627420.32999999996</v>
      </c>
      <c r="I2773" s="277">
        <f>INDEX(HWI!$F$6:$I$131,MATCH(F2773,HWI!$A$6:$A$131,0),MATCH(D2773,HWI!$F$5:$I$5,0))</f>
        <v>14.964912280701755</v>
      </c>
      <c r="J2773" s="277">
        <f t="shared" si="86"/>
        <v>9389290.2015789468</v>
      </c>
      <c r="L2773" s="277">
        <f t="shared" si="87"/>
        <v>324.82149732162691</v>
      </c>
    </row>
    <row r="2774" spans="1:12" x14ac:dyDescent="0.25">
      <c r="A2774" s="274" t="s">
        <v>606</v>
      </c>
      <c r="B2774" s="274" t="s">
        <v>588</v>
      </c>
      <c r="C2774" s="274" t="s">
        <v>604</v>
      </c>
      <c r="D2774" s="274" t="s">
        <v>603</v>
      </c>
      <c r="E2774" s="274">
        <v>12</v>
      </c>
      <c r="F2774" s="274">
        <v>1975</v>
      </c>
      <c r="G2774" s="277">
        <v>11138</v>
      </c>
      <c r="H2774" s="277">
        <v>259101.80000000002</v>
      </c>
      <c r="I2774" s="277">
        <f>INDEX(HWI!$F$6:$I$131,MATCH(F2774,HWI!$A$6:$A$131,0),MATCH(D2774,HWI!$F$5:$I$5,0))</f>
        <v>13.53968253968254</v>
      </c>
      <c r="J2774" s="277">
        <f t="shared" si="86"/>
        <v>3508156.1174603174</v>
      </c>
      <c r="L2774" s="277">
        <f t="shared" si="87"/>
        <v>314.97181877000514</v>
      </c>
    </row>
    <row r="2775" spans="1:12" x14ac:dyDescent="0.25">
      <c r="A2775" s="274" t="s">
        <v>606</v>
      </c>
      <c r="B2775" s="274" t="s">
        <v>588</v>
      </c>
      <c r="C2775" s="274" t="s">
        <v>604</v>
      </c>
      <c r="D2775" s="274" t="s">
        <v>603</v>
      </c>
      <c r="E2775" s="274">
        <v>12</v>
      </c>
      <c r="F2775" s="274">
        <v>1976</v>
      </c>
      <c r="G2775" s="277">
        <v>20059</v>
      </c>
      <c r="H2775" s="277">
        <v>225858.45</v>
      </c>
      <c r="I2775" s="277">
        <f>INDEX(HWI!$F$6:$I$131,MATCH(F2775,HWI!$A$6:$A$131,0),MATCH(D2775,HWI!$F$5:$I$5,0))</f>
        <v>12.544117647058824</v>
      </c>
      <c r="J2775" s="277">
        <f t="shared" si="86"/>
        <v>2833194.9683823534</v>
      </c>
      <c r="L2775" s="277">
        <f t="shared" si="87"/>
        <v>141.24308132919654</v>
      </c>
    </row>
    <row r="2776" spans="1:12" x14ac:dyDescent="0.25">
      <c r="A2776" s="274" t="s">
        <v>606</v>
      </c>
      <c r="B2776" s="274" t="s">
        <v>588</v>
      </c>
      <c r="C2776" s="274" t="s">
        <v>604</v>
      </c>
      <c r="D2776" s="274" t="s">
        <v>603</v>
      </c>
      <c r="E2776" s="274">
        <v>12</v>
      </c>
      <c r="F2776" s="274">
        <v>1977</v>
      </c>
      <c r="G2776" s="277">
        <v>8418</v>
      </c>
      <c r="H2776" s="277">
        <v>318858.71000000002</v>
      </c>
      <c r="I2776" s="277">
        <f>INDEX(HWI!$F$6:$I$131,MATCH(F2776,HWI!$A$6:$A$131,0),MATCH(D2776,HWI!$F$5:$I$5,0))</f>
        <v>11.605442176870747</v>
      </c>
      <c r="J2776" s="277">
        <f t="shared" si="86"/>
        <v>3700496.3214965984</v>
      </c>
      <c r="L2776" s="277">
        <f t="shared" si="87"/>
        <v>439.59329074561634</v>
      </c>
    </row>
    <row r="2777" spans="1:12" x14ac:dyDescent="0.25">
      <c r="A2777" s="274" t="s">
        <v>606</v>
      </c>
      <c r="B2777" s="274" t="s">
        <v>588</v>
      </c>
      <c r="C2777" s="274" t="s">
        <v>604</v>
      </c>
      <c r="D2777" s="274" t="s">
        <v>603</v>
      </c>
      <c r="E2777" s="274">
        <v>12</v>
      </c>
      <c r="F2777" s="274">
        <v>1978</v>
      </c>
      <c r="G2777" s="277">
        <v>11701</v>
      </c>
      <c r="H2777" s="277">
        <v>239271.98</v>
      </c>
      <c r="I2777" s="277">
        <f>INDEX(HWI!$F$6:$I$131,MATCH(F2777,HWI!$A$6:$A$131,0),MATCH(D2777,HWI!$F$5:$I$5,0))</f>
        <v>10.6625</v>
      </c>
      <c r="J2777" s="277">
        <f t="shared" si="86"/>
        <v>2551237.4867500002</v>
      </c>
      <c r="L2777" s="277">
        <f t="shared" si="87"/>
        <v>218.03585050423041</v>
      </c>
    </row>
    <row r="2778" spans="1:12" x14ac:dyDescent="0.25">
      <c r="A2778" s="274" t="s">
        <v>606</v>
      </c>
      <c r="B2778" s="274" t="s">
        <v>588</v>
      </c>
      <c r="C2778" s="274" t="s">
        <v>604</v>
      </c>
      <c r="D2778" s="274" t="s">
        <v>603</v>
      </c>
      <c r="E2778" s="274">
        <v>12</v>
      </c>
      <c r="F2778" s="274">
        <v>1979</v>
      </c>
      <c r="G2778" s="277">
        <v>16145</v>
      </c>
      <c r="H2778" s="277">
        <v>359219.13</v>
      </c>
      <c r="I2778" s="277">
        <f>INDEX(HWI!$F$6:$I$131,MATCH(F2778,HWI!$A$6:$A$131,0),MATCH(D2778,HWI!$F$5:$I$5,0))</f>
        <v>9.8612716763005785</v>
      </c>
      <c r="J2778" s="277">
        <f t="shared" si="86"/>
        <v>3542357.4322543354</v>
      </c>
      <c r="L2778" s="277">
        <f t="shared" si="87"/>
        <v>219.40894594328495</v>
      </c>
    </row>
    <row r="2779" spans="1:12" x14ac:dyDescent="0.25">
      <c r="A2779" s="274" t="s">
        <v>606</v>
      </c>
      <c r="B2779" s="274" t="s">
        <v>588</v>
      </c>
      <c r="C2779" s="274" t="s">
        <v>604</v>
      </c>
      <c r="D2779" s="274" t="s">
        <v>603</v>
      </c>
      <c r="E2779" s="274">
        <v>12</v>
      </c>
      <c r="F2779" s="274">
        <v>1980</v>
      </c>
      <c r="G2779" s="277">
        <v>15198</v>
      </c>
      <c r="H2779" s="277">
        <v>708094.28</v>
      </c>
      <c r="I2779" s="277">
        <f>INDEX(HWI!$F$6:$I$131,MATCH(F2779,HWI!$A$6:$A$131,0),MATCH(D2779,HWI!$F$5:$I$5,0))</f>
        <v>9.172043010752688</v>
      </c>
      <c r="J2779" s="277">
        <f t="shared" si="86"/>
        <v>6494671.1918279575</v>
      </c>
      <c r="L2779" s="277">
        <f t="shared" si="87"/>
        <v>427.33722804500314</v>
      </c>
    </row>
    <row r="2780" spans="1:12" x14ac:dyDescent="0.25">
      <c r="A2780" s="274" t="s">
        <v>606</v>
      </c>
      <c r="B2780" s="274" t="s">
        <v>588</v>
      </c>
      <c r="C2780" s="274" t="s">
        <v>604</v>
      </c>
      <c r="D2780" s="274" t="s">
        <v>603</v>
      </c>
      <c r="E2780" s="274">
        <v>12</v>
      </c>
      <c r="F2780" s="274">
        <v>1981</v>
      </c>
      <c r="G2780" s="277">
        <v>10783</v>
      </c>
      <c r="H2780" s="277">
        <v>862489.31</v>
      </c>
      <c r="I2780" s="277">
        <f>INDEX(HWI!$F$6:$I$131,MATCH(F2780,HWI!$A$6:$A$131,0),MATCH(D2780,HWI!$F$5:$I$5,0))</f>
        <v>8.3219512195121954</v>
      </c>
      <c r="J2780" s="277">
        <f t="shared" si="86"/>
        <v>7177593.9651707327</v>
      </c>
      <c r="L2780" s="277">
        <f t="shared" si="87"/>
        <v>665.63980016421522</v>
      </c>
    </row>
    <row r="2781" spans="1:12" x14ac:dyDescent="0.25">
      <c r="A2781" s="274" t="s">
        <v>606</v>
      </c>
      <c r="B2781" s="274" t="s">
        <v>588</v>
      </c>
      <c r="C2781" s="274" t="s">
        <v>604</v>
      </c>
      <c r="D2781" s="274" t="s">
        <v>603</v>
      </c>
      <c r="E2781" s="274">
        <v>12</v>
      </c>
      <c r="F2781" s="274">
        <v>1982</v>
      </c>
      <c r="G2781" s="277">
        <v>6463</v>
      </c>
      <c r="H2781" s="277">
        <v>292467.13</v>
      </c>
      <c r="I2781" s="277">
        <f>INDEX(HWI!$F$6:$I$131,MATCH(F2781,HWI!$A$6:$A$131,0),MATCH(D2781,HWI!$F$5:$I$5,0))</f>
        <v>7.6502242152466371</v>
      </c>
      <c r="J2781" s="277">
        <f t="shared" si="86"/>
        <v>2237439.120089686</v>
      </c>
      <c r="L2781" s="277">
        <f t="shared" si="87"/>
        <v>346.19203467270398</v>
      </c>
    </row>
    <row r="2782" spans="1:12" x14ac:dyDescent="0.25">
      <c r="A2782" s="274" t="s">
        <v>606</v>
      </c>
      <c r="B2782" s="274" t="s">
        <v>588</v>
      </c>
      <c r="C2782" s="274" t="s">
        <v>604</v>
      </c>
      <c r="D2782" s="274" t="s">
        <v>603</v>
      </c>
      <c r="E2782" s="274">
        <v>12</v>
      </c>
      <c r="F2782" s="274">
        <v>1983</v>
      </c>
      <c r="G2782" s="277">
        <v>2643</v>
      </c>
      <c r="H2782" s="277">
        <v>155271.30000000002</v>
      </c>
      <c r="I2782" s="277">
        <f>INDEX(HWI!$F$6:$I$131,MATCH(F2782,HWI!$A$6:$A$131,0),MATCH(D2782,HWI!$F$5:$I$5,0))</f>
        <v>7.3534482758620694</v>
      </c>
      <c r="J2782" s="277">
        <f t="shared" si="86"/>
        <v>1141779.4732758622</v>
      </c>
      <c r="L2782" s="277">
        <f t="shared" si="87"/>
        <v>432.00131414145369</v>
      </c>
    </row>
    <row r="2783" spans="1:12" x14ac:dyDescent="0.25">
      <c r="A2783" s="274" t="s">
        <v>606</v>
      </c>
      <c r="B2783" s="274" t="s">
        <v>588</v>
      </c>
      <c r="C2783" s="274" t="s">
        <v>604</v>
      </c>
      <c r="D2783" s="274" t="s">
        <v>603</v>
      </c>
      <c r="E2783" s="274">
        <v>12</v>
      </c>
      <c r="F2783" s="274">
        <v>1984</v>
      </c>
      <c r="G2783" s="277">
        <v>8204</v>
      </c>
      <c r="H2783" s="277">
        <v>253824.27000000002</v>
      </c>
      <c r="I2783" s="277">
        <f>INDEX(HWI!$F$6:$I$131,MATCH(F2783,HWI!$A$6:$A$131,0),MATCH(D2783,HWI!$F$5:$I$5,0))</f>
        <v>7.0205761316872426</v>
      </c>
      <c r="J2783" s="277">
        <f t="shared" si="86"/>
        <v>1781992.6116049383</v>
      </c>
      <c r="L2783" s="277">
        <f t="shared" si="87"/>
        <v>217.21021594404417</v>
      </c>
    </row>
    <row r="2784" spans="1:12" x14ac:dyDescent="0.25">
      <c r="A2784" s="274" t="s">
        <v>606</v>
      </c>
      <c r="B2784" s="274" t="s">
        <v>588</v>
      </c>
      <c r="C2784" s="274" t="s">
        <v>604</v>
      </c>
      <c r="D2784" s="274" t="s">
        <v>603</v>
      </c>
      <c r="E2784" s="274">
        <v>12</v>
      </c>
      <c r="F2784" s="274">
        <v>1985</v>
      </c>
      <c r="G2784" s="277">
        <v>7946</v>
      </c>
      <c r="H2784" s="277">
        <v>589396.80000000005</v>
      </c>
      <c r="I2784" s="277">
        <f>INDEX(HWI!$F$6:$I$131,MATCH(F2784,HWI!$A$6:$A$131,0),MATCH(D2784,HWI!$F$5:$I$5,0))</f>
        <v>6.9918032786885247</v>
      </c>
      <c r="J2784" s="277">
        <f t="shared" si="86"/>
        <v>4120946.478688525</v>
      </c>
      <c r="L2784" s="277">
        <f t="shared" si="87"/>
        <v>518.61898800510005</v>
      </c>
    </row>
    <row r="2785" spans="1:12" x14ac:dyDescent="0.25">
      <c r="A2785" s="274" t="s">
        <v>606</v>
      </c>
      <c r="B2785" s="274" t="s">
        <v>588</v>
      </c>
      <c r="C2785" s="274" t="s">
        <v>604</v>
      </c>
      <c r="D2785" s="274" t="s">
        <v>603</v>
      </c>
      <c r="E2785" s="274">
        <v>12</v>
      </c>
      <c r="F2785" s="274">
        <v>1986</v>
      </c>
      <c r="G2785" s="277">
        <v>13626</v>
      </c>
      <c r="H2785" s="277">
        <v>806710.42</v>
      </c>
      <c r="I2785" s="277">
        <f>INDEX(HWI!$F$6:$I$131,MATCH(F2785,HWI!$A$6:$A$131,0),MATCH(D2785,HWI!$F$5:$I$5,0))</f>
        <v>7.1680672268907566</v>
      </c>
      <c r="J2785" s="277">
        <f t="shared" si="86"/>
        <v>5782554.5231932774</v>
      </c>
      <c r="L2785" s="277">
        <f t="shared" si="87"/>
        <v>424.37652452614691</v>
      </c>
    </row>
    <row r="2786" spans="1:12" x14ac:dyDescent="0.25">
      <c r="A2786" s="274" t="s">
        <v>606</v>
      </c>
      <c r="B2786" s="274" t="s">
        <v>588</v>
      </c>
      <c r="C2786" s="274" t="s">
        <v>604</v>
      </c>
      <c r="D2786" s="274" t="s">
        <v>603</v>
      </c>
      <c r="E2786" s="274">
        <v>12</v>
      </c>
      <c r="F2786" s="274">
        <v>1987</v>
      </c>
      <c r="G2786" s="277">
        <v>10811</v>
      </c>
      <c r="H2786" s="277">
        <v>821602.1</v>
      </c>
      <c r="I2786" s="277">
        <f>INDEX(HWI!$F$6:$I$131,MATCH(F2786,HWI!$A$6:$A$131,0),MATCH(D2786,HWI!$F$5:$I$5,0))</f>
        <v>6.963265306122449</v>
      </c>
      <c r="J2786" s="277">
        <f t="shared" si="86"/>
        <v>5721033.3983673472</v>
      </c>
      <c r="L2786" s="277">
        <f t="shared" si="87"/>
        <v>529.18632858822934</v>
      </c>
    </row>
    <row r="2787" spans="1:12" x14ac:dyDescent="0.25">
      <c r="A2787" s="274" t="s">
        <v>606</v>
      </c>
      <c r="B2787" s="274" t="s">
        <v>588</v>
      </c>
      <c r="C2787" s="274" t="s">
        <v>604</v>
      </c>
      <c r="D2787" s="274" t="s">
        <v>603</v>
      </c>
      <c r="E2787" s="274">
        <v>12</v>
      </c>
      <c r="F2787" s="274">
        <v>1988</v>
      </c>
      <c r="G2787" s="277">
        <v>7829</v>
      </c>
      <c r="H2787" s="277">
        <v>471881.16000000003</v>
      </c>
      <c r="I2787" s="277">
        <f>INDEX(HWI!$F$6:$I$131,MATCH(F2787,HWI!$A$6:$A$131,0),MATCH(D2787,HWI!$F$5:$I$5,0))</f>
        <v>6.4316682375117811</v>
      </c>
      <c r="J2787" s="277">
        <f t="shared" si="86"/>
        <v>3034983.0686522149</v>
      </c>
      <c r="L2787" s="277">
        <f t="shared" si="87"/>
        <v>387.6590967750945</v>
      </c>
    </row>
    <row r="2788" spans="1:12" x14ac:dyDescent="0.25">
      <c r="A2788" s="274" t="s">
        <v>606</v>
      </c>
      <c r="B2788" s="274" t="s">
        <v>588</v>
      </c>
      <c r="C2788" s="274" t="s">
        <v>604</v>
      </c>
      <c r="D2788" s="274" t="s">
        <v>603</v>
      </c>
      <c r="E2788" s="274">
        <v>12</v>
      </c>
      <c r="F2788" s="274">
        <v>1989</v>
      </c>
      <c r="G2788" s="277">
        <v>8274</v>
      </c>
      <c r="H2788" s="277">
        <v>591146.35</v>
      </c>
      <c r="I2788" s="277">
        <f>INDEX(HWI!$F$6:$I$131,MATCH(F2788,HWI!$A$6:$A$131,0),MATCH(D2788,HWI!$F$5:$I$5,0))</f>
        <v>6.0335985853227232</v>
      </c>
      <c r="J2788" s="277">
        <f t="shared" si="86"/>
        <v>3566739.7810786911</v>
      </c>
      <c r="L2788" s="277">
        <f t="shared" si="87"/>
        <v>431.07804944146619</v>
      </c>
    </row>
    <row r="2789" spans="1:12" x14ac:dyDescent="0.25">
      <c r="A2789" s="274" t="s">
        <v>606</v>
      </c>
      <c r="B2789" s="274" t="s">
        <v>588</v>
      </c>
      <c r="C2789" s="274" t="s">
        <v>604</v>
      </c>
      <c r="D2789" s="274" t="s">
        <v>603</v>
      </c>
      <c r="E2789" s="274">
        <v>12</v>
      </c>
      <c r="F2789" s="274">
        <v>1990</v>
      </c>
      <c r="G2789" s="277">
        <v>12826</v>
      </c>
      <c r="H2789" s="277">
        <v>925215.81</v>
      </c>
      <c r="I2789" s="277">
        <f>INDEX(HWI!$F$6:$I$131,MATCH(F2789,HWI!$A$6:$A$131,0),MATCH(D2789,HWI!$F$5:$I$5,0))</f>
        <v>5.8827586206896552</v>
      </c>
      <c r="J2789" s="277">
        <f t="shared" si="86"/>
        <v>5442821.2822758621</v>
      </c>
      <c r="L2789" s="277">
        <f t="shared" si="87"/>
        <v>424.35843460750522</v>
      </c>
    </row>
    <row r="2790" spans="1:12" x14ac:dyDescent="0.25">
      <c r="A2790" s="274" t="s">
        <v>606</v>
      </c>
      <c r="B2790" s="274" t="s">
        <v>588</v>
      </c>
      <c r="C2790" s="274" t="s">
        <v>604</v>
      </c>
      <c r="D2790" s="274" t="s">
        <v>603</v>
      </c>
      <c r="E2790" s="274">
        <v>12</v>
      </c>
      <c r="F2790" s="274">
        <v>1991</v>
      </c>
      <c r="G2790" s="277">
        <v>13408</v>
      </c>
      <c r="H2790" s="277">
        <v>1193344.8500000001</v>
      </c>
      <c r="I2790" s="277">
        <f>INDEX(HWI!$F$6:$I$131,MATCH(F2790,HWI!$A$6:$A$131,0),MATCH(D2790,HWI!$F$5:$I$5,0))</f>
        <v>5.7009189640768589</v>
      </c>
      <c r="J2790" s="277">
        <f t="shared" si="86"/>
        <v>6803162.2860484552</v>
      </c>
      <c r="L2790" s="277">
        <f t="shared" si="87"/>
        <v>507.39575522437764</v>
      </c>
    </row>
    <row r="2791" spans="1:12" x14ac:dyDescent="0.25">
      <c r="A2791" s="274" t="s">
        <v>606</v>
      </c>
      <c r="B2791" s="274" t="s">
        <v>588</v>
      </c>
      <c r="C2791" s="274" t="s">
        <v>604</v>
      </c>
      <c r="D2791" s="274" t="s">
        <v>603</v>
      </c>
      <c r="E2791" s="274">
        <v>12</v>
      </c>
      <c r="F2791" s="274">
        <v>1992</v>
      </c>
      <c r="G2791" s="277">
        <v>7952</v>
      </c>
      <c r="H2791" s="277">
        <v>732674.76</v>
      </c>
      <c r="I2791" s="277">
        <f>INDEX(HWI!$F$6:$I$131,MATCH(F2791,HWI!$A$6:$A$131,0),MATCH(D2791,HWI!$F$5:$I$5,0))</f>
        <v>5.5479674796747966</v>
      </c>
      <c r="J2791" s="277">
        <f t="shared" si="86"/>
        <v>4064855.7416585367</v>
      </c>
      <c r="L2791" s="277">
        <f t="shared" si="87"/>
        <v>511.17401177798502</v>
      </c>
    </row>
    <row r="2792" spans="1:12" x14ac:dyDescent="0.25">
      <c r="A2792" s="274" t="s">
        <v>606</v>
      </c>
      <c r="B2792" s="274" t="s">
        <v>588</v>
      </c>
      <c r="C2792" s="274" t="s">
        <v>604</v>
      </c>
      <c r="D2792" s="274" t="s">
        <v>603</v>
      </c>
      <c r="E2792" s="274">
        <v>12</v>
      </c>
      <c r="F2792" s="274">
        <v>1993</v>
      </c>
      <c r="G2792" s="277">
        <v>3215</v>
      </c>
      <c r="H2792" s="277">
        <v>170519.11000000002</v>
      </c>
      <c r="I2792" s="277">
        <f>INDEX(HWI!$F$6:$I$131,MATCH(F2792,HWI!$A$6:$A$131,0),MATCH(D2792,HWI!$F$5:$I$5,0))</f>
        <v>5.3774625689519304</v>
      </c>
      <c r="J2792" s="277">
        <f t="shared" si="86"/>
        <v>916960.13131599687</v>
      </c>
      <c r="L2792" s="277">
        <f t="shared" si="87"/>
        <v>285.21310460839715</v>
      </c>
    </row>
    <row r="2793" spans="1:12" x14ac:dyDescent="0.25">
      <c r="A2793" s="274" t="s">
        <v>606</v>
      </c>
      <c r="B2793" s="274" t="s">
        <v>588</v>
      </c>
      <c r="C2793" s="274" t="s">
        <v>604</v>
      </c>
      <c r="D2793" s="274" t="s">
        <v>603</v>
      </c>
      <c r="E2793" s="274">
        <v>12</v>
      </c>
      <c r="F2793" s="274">
        <v>1994</v>
      </c>
      <c r="G2793" s="277">
        <v>6773</v>
      </c>
      <c r="H2793" s="277">
        <v>324713.74</v>
      </c>
      <c r="I2793" s="277">
        <f>INDEX(HWI!$F$6:$I$131,MATCH(F2793,HWI!$A$6:$A$131,0),MATCH(D2793,HWI!$F$5:$I$5,0))</f>
        <v>5.0623145400593472</v>
      </c>
      <c r="J2793" s="277">
        <f t="shared" si="86"/>
        <v>1643803.0873590505</v>
      </c>
      <c r="L2793" s="277">
        <f t="shared" si="87"/>
        <v>242.69940755338115</v>
      </c>
    </row>
    <row r="2794" spans="1:12" x14ac:dyDescent="0.25">
      <c r="A2794" s="274" t="s">
        <v>606</v>
      </c>
      <c r="B2794" s="274" t="s">
        <v>588</v>
      </c>
      <c r="C2794" s="274" t="s">
        <v>604</v>
      </c>
      <c r="D2794" s="274" t="s">
        <v>603</v>
      </c>
      <c r="E2794" s="274">
        <v>12</v>
      </c>
      <c r="F2794" s="274">
        <v>1995</v>
      </c>
      <c r="G2794" s="277">
        <v>5617</v>
      </c>
      <c r="H2794" s="277">
        <v>250772.14</v>
      </c>
      <c r="I2794" s="277">
        <f>INDEX(HWI!$F$6:$I$131,MATCH(F2794,HWI!$A$6:$A$131,0),MATCH(D2794,HWI!$F$5:$I$5,0))</f>
        <v>4.9342010122921183</v>
      </c>
      <c r="J2794" s="277">
        <f t="shared" si="86"/>
        <v>1237360.147042661</v>
      </c>
      <c r="L2794" s="277">
        <f t="shared" si="87"/>
        <v>220.28843636152055</v>
      </c>
    </row>
    <row r="2795" spans="1:12" x14ac:dyDescent="0.25">
      <c r="A2795" s="274" t="s">
        <v>606</v>
      </c>
      <c r="B2795" s="274" t="s">
        <v>588</v>
      </c>
      <c r="C2795" s="274" t="s">
        <v>604</v>
      </c>
      <c r="D2795" s="274" t="s">
        <v>603</v>
      </c>
      <c r="E2795" s="274">
        <v>12</v>
      </c>
      <c r="F2795" s="274">
        <v>1996</v>
      </c>
      <c r="G2795" s="277">
        <v>395</v>
      </c>
      <c r="H2795" s="277">
        <v>27271.43</v>
      </c>
      <c r="I2795" s="277">
        <f>INDEX(HWI!$F$6:$I$131,MATCH(F2795,HWI!$A$6:$A$131,0),MATCH(D2795,HWI!$F$5:$I$5,0))</f>
        <v>4.8847530422333572</v>
      </c>
      <c r="J2795" s="277">
        <f t="shared" si="86"/>
        <v>133214.20065855404</v>
      </c>
      <c r="L2795" s="277">
        <f t="shared" si="87"/>
        <v>337.25114090773172</v>
      </c>
    </row>
    <row r="2796" spans="1:12" x14ac:dyDescent="0.25">
      <c r="A2796" s="274" t="s">
        <v>606</v>
      </c>
      <c r="B2796" s="274" t="s">
        <v>588</v>
      </c>
      <c r="C2796" s="274" t="s">
        <v>604</v>
      </c>
      <c r="D2796" s="274" t="s">
        <v>603</v>
      </c>
      <c r="E2796" s="274">
        <v>12</v>
      </c>
      <c r="F2796" s="274">
        <v>1997</v>
      </c>
      <c r="G2796" s="277">
        <v>959</v>
      </c>
      <c r="H2796" s="277">
        <v>38402.950000000004</v>
      </c>
      <c r="I2796" s="277">
        <f>INDEX(HWI!$F$6:$I$131,MATCH(F2796,HWI!$A$6:$A$131,0),MATCH(D2796,HWI!$F$5:$I$5,0))</f>
        <v>4.7454798331015295</v>
      </c>
      <c r="J2796" s="277">
        <f t="shared" si="86"/>
        <v>182240.4247566064</v>
      </c>
      <c r="L2796" s="277">
        <f t="shared" si="87"/>
        <v>190.03172550219645</v>
      </c>
    </row>
    <row r="2797" spans="1:12" x14ac:dyDescent="0.25">
      <c r="A2797" s="274" t="s">
        <v>606</v>
      </c>
      <c r="B2797" s="274" t="s">
        <v>588</v>
      </c>
      <c r="C2797" s="274" t="s">
        <v>604</v>
      </c>
      <c r="D2797" s="274" t="s">
        <v>603</v>
      </c>
      <c r="E2797" s="274">
        <v>12</v>
      </c>
      <c r="F2797" s="274">
        <v>1998</v>
      </c>
      <c r="G2797" s="277">
        <v>291</v>
      </c>
      <c r="H2797" s="277">
        <v>12756.87</v>
      </c>
      <c r="I2797" s="277">
        <f>INDEX(HWI!$F$6:$I$131,MATCH(F2797,HWI!$A$6:$A$131,0),MATCH(D2797,HWI!$F$5:$I$5,0))</f>
        <v>4.6580204778156995</v>
      </c>
      <c r="J2797" s="277">
        <f t="shared" si="86"/>
        <v>59421.76169283277</v>
      </c>
      <c r="L2797" s="277">
        <f t="shared" si="87"/>
        <v>204.19849378980334</v>
      </c>
    </row>
    <row r="2798" spans="1:12" x14ac:dyDescent="0.25">
      <c r="A2798" s="274" t="s">
        <v>606</v>
      </c>
      <c r="B2798" s="274" t="s">
        <v>588</v>
      </c>
      <c r="C2798" s="274" t="s">
        <v>604</v>
      </c>
      <c r="D2798" s="274" t="s">
        <v>603</v>
      </c>
      <c r="E2798" s="274">
        <v>12</v>
      </c>
      <c r="F2798" s="274">
        <v>1999</v>
      </c>
      <c r="G2798" s="277">
        <v>2040</v>
      </c>
      <c r="H2798" s="277">
        <v>51125.48</v>
      </c>
      <c r="I2798" s="277">
        <f>INDEX(HWI!$F$6:$I$131,MATCH(F2798,HWI!$A$6:$A$131,0),MATCH(D2798,HWI!$F$5:$I$5,0))</f>
        <v>4.5251989389920428</v>
      </c>
      <c r="J2798" s="277">
        <f t="shared" si="86"/>
        <v>231352.96785145893</v>
      </c>
      <c r="L2798" s="277">
        <f t="shared" si="87"/>
        <v>113.40831757424458</v>
      </c>
    </row>
    <row r="2799" spans="1:12" x14ac:dyDescent="0.25">
      <c r="A2799" s="274" t="s">
        <v>606</v>
      </c>
      <c r="B2799" s="274" t="s">
        <v>588</v>
      </c>
      <c r="C2799" s="274" t="s">
        <v>604</v>
      </c>
      <c r="D2799" s="274" t="s">
        <v>603</v>
      </c>
      <c r="E2799" s="274">
        <v>12</v>
      </c>
      <c r="F2799" s="274">
        <v>2000</v>
      </c>
      <c r="G2799" s="277">
        <v>190</v>
      </c>
      <c r="H2799" s="277">
        <v>6335.7300000000005</v>
      </c>
      <c r="I2799" s="277">
        <f>INDEX(HWI!$F$6:$I$131,MATCH(F2799,HWI!$A$6:$A$131,0),MATCH(D2799,HWI!$F$5:$I$5,0))</f>
        <v>4.308080808080808</v>
      </c>
      <c r="J2799" s="277">
        <f t="shared" si="86"/>
        <v>27294.836818181819</v>
      </c>
      <c r="L2799" s="277">
        <f t="shared" si="87"/>
        <v>143.65703588516746</v>
      </c>
    </row>
    <row r="2800" spans="1:12" x14ac:dyDescent="0.25">
      <c r="A2800" s="274" t="s">
        <v>606</v>
      </c>
      <c r="B2800" s="274" t="s">
        <v>588</v>
      </c>
      <c r="C2800" s="274" t="s">
        <v>604</v>
      </c>
      <c r="D2800" s="274" t="s">
        <v>603</v>
      </c>
      <c r="E2800" s="274">
        <v>12</v>
      </c>
      <c r="F2800" s="274">
        <v>2001</v>
      </c>
      <c r="G2800" s="277">
        <v>5940</v>
      </c>
      <c r="H2800" s="277">
        <v>1001241.51</v>
      </c>
      <c r="I2800" s="277">
        <f>INDEX(HWI!$F$6:$I$131,MATCH(F2800,HWI!$A$6:$A$131,0),MATCH(D2800,HWI!$F$5:$I$5,0))</f>
        <v>4.217552533992583</v>
      </c>
      <c r="J2800" s="277">
        <f t="shared" si="86"/>
        <v>4222788.6676390599</v>
      </c>
      <c r="L2800" s="277">
        <f t="shared" si="87"/>
        <v>710.9071831042188</v>
      </c>
    </row>
    <row r="2801" spans="1:12" x14ac:dyDescent="0.25">
      <c r="A2801" s="274" t="s">
        <v>606</v>
      </c>
      <c r="B2801" s="274" t="s">
        <v>588</v>
      </c>
      <c r="C2801" s="274" t="s">
        <v>604</v>
      </c>
      <c r="D2801" s="274" t="s">
        <v>603</v>
      </c>
      <c r="E2801" s="274">
        <v>12</v>
      </c>
      <c r="F2801" s="274">
        <v>2002</v>
      </c>
      <c r="G2801" s="277">
        <v>3983</v>
      </c>
      <c r="H2801" s="277">
        <v>158133.46</v>
      </c>
      <c r="I2801" s="277">
        <f>INDEX(HWI!$F$6:$I$131,MATCH(F2801,HWI!$A$6:$A$131,0),MATCH(D2801,HWI!$F$5:$I$5,0))</f>
        <v>4.1508515815085154</v>
      </c>
      <c r="J2801" s="277">
        <f t="shared" si="86"/>
        <v>656388.52253041358</v>
      </c>
      <c r="L2801" s="277">
        <f t="shared" si="87"/>
        <v>164.79752009299864</v>
      </c>
    </row>
    <row r="2802" spans="1:12" x14ac:dyDescent="0.25">
      <c r="A2802" s="274" t="s">
        <v>606</v>
      </c>
      <c r="B2802" s="274" t="s">
        <v>588</v>
      </c>
      <c r="C2802" s="274" t="s">
        <v>604</v>
      </c>
      <c r="D2802" s="274" t="s">
        <v>603</v>
      </c>
      <c r="E2802" s="274">
        <v>12</v>
      </c>
      <c r="F2802" s="274">
        <v>2003</v>
      </c>
      <c r="G2802" s="277">
        <v>574</v>
      </c>
      <c r="H2802" s="277">
        <v>24996.720000000001</v>
      </c>
      <c r="I2802" s="277">
        <f>INDEX(HWI!$F$6:$I$131,MATCH(F2802,HWI!$A$6:$A$131,0),MATCH(D2802,HWI!$F$5:$I$5,0))</f>
        <v>4.0023460410557181</v>
      </c>
      <c r="J2802" s="277">
        <f t="shared" si="86"/>
        <v>100045.5233313783</v>
      </c>
      <c r="L2802" s="277">
        <f t="shared" si="87"/>
        <v>174.29533681424789</v>
      </c>
    </row>
    <row r="2803" spans="1:12" x14ac:dyDescent="0.25">
      <c r="A2803" s="274" t="s">
        <v>606</v>
      </c>
      <c r="B2803" s="274" t="s">
        <v>588</v>
      </c>
      <c r="C2803" s="274" t="s">
        <v>604</v>
      </c>
      <c r="D2803" s="274" t="s">
        <v>603</v>
      </c>
      <c r="E2803" s="274">
        <v>12</v>
      </c>
      <c r="F2803" s="274">
        <v>2004</v>
      </c>
      <c r="G2803" s="277">
        <v>3002</v>
      </c>
      <c r="H2803" s="277">
        <v>426140.02</v>
      </c>
      <c r="I2803" s="277">
        <f>INDEX(HWI!$F$6:$I$131,MATCH(F2803,HWI!$A$6:$A$131,0),MATCH(D2803,HWI!$F$5:$I$5,0))</f>
        <v>3.3748763600395648</v>
      </c>
      <c r="J2803" s="277">
        <f t="shared" si="86"/>
        <v>1438169.8795647875</v>
      </c>
      <c r="L2803" s="277">
        <f t="shared" si="87"/>
        <v>479.07057946861676</v>
      </c>
    </row>
    <row r="2804" spans="1:12" x14ac:dyDescent="0.25">
      <c r="A2804" s="274" t="s">
        <v>606</v>
      </c>
      <c r="B2804" s="274" t="s">
        <v>588</v>
      </c>
      <c r="C2804" s="274" t="s">
        <v>604</v>
      </c>
      <c r="D2804" s="274" t="s">
        <v>603</v>
      </c>
      <c r="E2804" s="274">
        <v>12</v>
      </c>
      <c r="F2804" s="274">
        <v>2005</v>
      </c>
      <c r="G2804" s="277">
        <v>3704</v>
      </c>
      <c r="H2804" s="277">
        <v>512528.32</v>
      </c>
      <c r="I2804" s="277">
        <f>INDEX(HWI!$F$6:$I$131,MATCH(F2804,HWI!$A$6:$A$131,0),MATCH(D2804,HWI!$F$5:$I$5,0))</f>
        <v>2.8445185493955814</v>
      </c>
      <c r="J2804" s="277">
        <f t="shared" si="86"/>
        <v>1457896.3133305544</v>
      </c>
      <c r="L2804" s="277">
        <f t="shared" si="87"/>
        <v>393.60051655792506</v>
      </c>
    </row>
    <row r="2805" spans="1:12" x14ac:dyDescent="0.25">
      <c r="A2805" s="274" t="s">
        <v>606</v>
      </c>
      <c r="B2805" s="274" t="s">
        <v>588</v>
      </c>
      <c r="C2805" s="274" t="s">
        <v>604</v>
      </c>
      <c r="D2805" s="274" t="s">
        <v>603</v>
      </c>
      <c r="E2805" s="274">
        <v>12</v>
      </c>
      <c r="F2805" s="274">
        <v>2006</v>
      </c>
      <c r="G2805" s="277">
        <v>2963</v>
      </c>
      <c r="H2805" s="277">
        <v>186731.54</v>
      </c>
      <c r="I2805" s="277">
        <f>INDEX(HWI!$F$6:$I$131,MATCH(F2805,HWI!$A$6:$A$131,0),MATCH(D2805,HWI!$F$5:$I$5,0))</f>
        <v>2.7285085965613756</v>
      </c>
      <c r="J2805" s="277">
        <f t="shared" si="86"/>
        <v>509498.61213914439</v>
      </c>
      <c r="L2805" s="277">
        <f t="shared" si="87"/>
        <v>171.95363217655901</v>
      </c>
    </row>
    <row r="2806" spans="1:12" x14ac:dyDescent="0.25">
      <c r="A2806" s="274" t="s">
        <v>606</v>
      </c>
      <c r="B2806" s="274" t="s">
        <v>588</v>
      </c>
      <c r="C2806" s="274" t="s">
        <v>604</v>
      </c>
      <c r="D2806" s="274" t="s">
        <v>603</v>
      </c>
      <c r="E2806" s="274">
        <v>12</v>
      </c>
      <c r="F2806" s="274">
        <v>2007</v>
      </c>
      <c r="G2806" s="277">
        <v>1735</v>
      </c>
      <c r="H2806" s="277">
        <v>146089.81</v>
      </c>
      <c r="I2806" s="277">
        <f>INDEX(HWI!$F$6:$I$131,MATCH(F2806,HWI!$A$6:$A$131,0),MATCH(D2806,HWI!$F$5:$I$5,0))</f>
        <v>2.7758205436989973</v>
      </c>
      <c r="J2806" s="277">
        <f t="shared" si="86"/>
        <v>405519.09582308319</v>
      </c>
      <c r="L2806" s="277">
        <f t="shared" si="87"/>
        <v>233.72858548880876</v>
      </c>
    </row>
    <row r="2807" spans="1:12" x14ac:dyDescent="0.25">
      <c r="A2807" s="274" t="s">
        <v>606</v>
      </c>
      <c r="B2807" s="274" t="s">
        <v>588</v>
      </c>
      <c r="C2807" s="274" t="s">
        <v>604</v>
      </c>
      <c r="D2807" s="274" t="s">
        <v>603</v>
      </c>
      <c r="E2807" s="274">
        <v>12</v>
      </c>
      <c r="F2807" s="274">
        <v>2008</v>
      </c>
      <c r="G2807" s="277">
        <v>3012</v>
      </c>
      <c r="H2807" s="277">
        <v>150540.84</v>
      </c>
      <c r="I2807" s="277">
        <f>INDEX(HWI!$F$6:$I$131,MATCH(F2807,HWI!$A$6:$A$131,0),MATCH(D2807,HWI!$F$5:$I$5,0))</f>
        <v>2.4362727597286682</v>
      </c>
      <c r="J2807" s="277">
        <f t="shared" si="86"/>
        <v>366758.54771867185</v>
      </c>
      <c r="L2807" s="277">
        <f t="shared" si="87"/>
        <v>121.76578609517658</v>
      </c>
    </row>
    <row r="2808" spans="1:12" x14ac:dyDescent="0.25">
      <c r="A2808" s="274" t="s">
        <v>606</v>
      </c>
      <c r="B2808" s="274" t="s">
        <v>588</v>
      </c>
      <c r="C2808" s="274" t="s">
        <v>604</v>
      </c>
      <c r="D2808" s="274" t="s">
        <v>603</v>
      </c>
      <c r="E2808" s="274">
        <v>12</v>
      </c>
      <c r="F2808" s="274">
        <v>2009</v>
      </c>
      <c r="G2808" s="277">
        <v>4081</v>
      </c>
      <c r="H2808" s="277">
        <v>384800.14</v>
      </c>
      <c r="I2808" s="277">
        <f>INDEX(HWI!$F$6:$I$131,MATCH(F2808,HWI!$A$6:$A$131,0),MATCH(D2808,HWI!$F$5:$I$5,0))</f>
        <v>2.4671005061460591</v>
      </c>
      <c r="J2808" s="277">
        <f t="shared" si="86"/>
        <v>949340.62015907443</v>
      </c>
      <c r="L2808" s="277">
        <f t="shared" si="87"/>
        <v>232.6245087378276</v>
      </c>
    </row>
    <row r="2809" spans="1:12" x14ac:dyDescent="0.25">
      <c r="A2809" s="274" t="s">
        <v>606</v>
      </c>
      <c r="B2809" s="274" t="s">
        <v>588</v>
      </c>
      <c r="C2809" s="274" t="s">
        <v>604</v>
      </c>
      <c r="D2809" s="274" t="s">
        <v>603</v>
      </c>
      <c r="E2809" s="274">
        <v>12</v>
      </c>
      <c r="F2809" s="274">
        <v>2010</v>
      </c>
      <c r="G2809" s="277">
        <v>2505</v>
      </c>
      <c r="H2809" s="277">
        <v>224350.6</v>
      </c>
      <c r="I2809" s="277">
        <f>INDEX(HWI!$F$6:$I$131,MATCH(F2809,HWI!$A$6:$A$131,0),MATCH(D2809,HWI!$F$5:$I$5,0))</f>
        <v>2.375217542638357</v>
      </c>
      <c r="J2809" s="277">
        <f t="shared" si="86"/>
        <v>532881.48082144104</v>
      </c>
      <c r="L2809" s="277">
        <f t="shared" si="87"/>
        <v>212.72713805247147</v>
      </c>
    </row>
    <row r="2810" spans="1:12" x14ac:dyDescent="0.25">
      <c r="A2810" s="274" t="s">
        <v>606</v>
      </c>
      <c r="B2810" s="274" t="s">
        <v>588</v>
      </c>
      <c r="C2810" s="274" t="s">
        <v>604</v>
      </c>
      <c r="D2810" s="274" t="s">
        <v>603</v>
      </c>
      <c r="E2810" s="274">
        <v>12</v>
      </c>
      <c r="F2810" s="274">
        <v>2012</v>
      </c>
      <c r="G2810" s="277">
        <v>688</v>
      </c>
      <c r="H2810" s="277">
        <v>108361.76000000001</v>
      </c>
      <c r="I2810" s="277">
        <f>INDEX(HWI!$F$6:$I$131,MATCH(F2810,HWI!$A$6:$A$131,0),MATCH(D2810,HWI!$F$5:$I$5,0))</f>
        <v>1.9918272037361355</v>
      </c>
      <c r="J2810" s="277">
        <f t="shared" si="86"/>
        <v>215837.90141272623</v>
      </c>
      <c r="L2810" s="277">
        <f t="shared" si="87"/>
        <v>313.71787996035789</v>
      </c>
    </row>
    <row r="2811" spans="1:12" x14ac:dyDescent="0.25">
      <c r="A2811" s="274" t="s">
        <v>606</v>
      </c>
      <c r="B2811" s="274" t="s">
        <v>588</v>
      </c>
      <c r="C2811" s="274" t="s">
        <v>604</v>
      </c>
      <c r="D2811" s="274" t="s">
        <v>603</v>
      </c>
      <c r="E2811" s="274">
        <v>12</v>
      </c>
      <c r="F2811" s="274">
        <v>2013</v>
      </c>
      <c r="G2811" s="277">
        <v>1224</v>
      </c>
      <c r="H2811" s="277">
        <v>282341.56</v>
      </c>
      <c r="I2811" s="277">
        <f>INDEX(HWI!$F$6:$I$131,MATCH(F2811,HWI!$A$6:$A$131,0),MATCH(D2811,HWI!$F$5:$I$5,0))</f>
        <v>2.0159527326440179</v>
      </c>
      <c r="J2811" s="277">
        <f t="shared" si="86"/>
        <v>569187.23942097498</v>
      </c>
      <c r="L2811" s="277">
        <f t="shared" si="87"/>
        <v>465.02225442890114</v>
      </c>
    </row>
    <row r="2812" spans="1:12" x14ac:dyDescent="0.25">
      <c r="A2812" s="274" t="s">
        <v>606</v>
      </c>
      <c r="B2812" s="274" t="s">
        <v>588</v>
      </c>
      <c r="C2812" s="274" t="s">
        <v>604</v>
      </c>
      <c r="D2812" s="274" t="s">
        <v>603</v>
      </c>
      <c r="E2812" s="274">
        <v>12</v>
      </c>
      <c r="F2812" s="274">
        <v>2014</v>
      </c>
      <c r="G2812" s="277">
        <v>2783</v>
      </c>
      <c r="H2812" s="277">
        <v>417711.76</v>
      </c>
      <c r="I2812" s="277">
        <f>INDEX(HWI!$F$6:$I$131,MATCH(F2812,HWI!$A$6:$A$131,0),MATCH(D2812,HWI!$F$5:$I$5,0))</f>
        <v>2.0041116005873714</v>
      </c>
      <c r="J2812" s="277">
        <f t="shared" si="86"/>
        <v>837140.983917768</v>
      </c>
      <c r="L2812" s="277">
        <f t="shared" si="87"/>
        <v>300.80524035852244</v>
      </c>
    </row>
    <row r="2813" spans="1:12" x14ac:dyDescent="0.25">
      <c r="A2813" s="274" t="s">
        <v>606</v>
      </c>
      <c r="B2813" s="274" t="s">
        <v>588</v>
      </c>
      <c r="C2813" s="274" t="s">
        <v>604</v>
      </c>
      <c r="D2813" s="274" t="s">
        <v>603</v>
      </c>
      <c r="E2813" s="274">
        <v>12</v>
      </c>
      <c r="F2813" s="274">
        <v>2015</v>
      </c>
      <c r="G2813" s="277">
        <v>4</v>
      </c>
      <c r="H2813" s="277">
        <v>14.32</v>
      </c>
      <c r="I2813" s="277">
        <f>INDEX(HWI!$F$6:$I$131,MATCH(F2813,HWI!$A$6:$A$131,0),MATCH(D2813,HWI!$F$5:$I$5,0))</f>
        <v>2.0455635491606716</v>
      </c>
      <c r="J2813" s="277">
        <f t="shared" si="86"/>
        <v>29.292470023980819</v>
      </c>
      <c r="L2813" s="277">
        <f t="shared" si="87"/>
        <v>7.3231175059952047</v>
      </c>
    </row>
    <row r="2814" spans="1:12" x14ac:dyDescent="0.25">
      <c r="A2814" s="274" t="s">
        <v>606</v>
      </c>
      <c r="B2814" s="274" t="s">
        <v>588</v>
      </c>
      <c r="C2814" s="274" t="s">
        <v>604</v>
      </c>
      <c r="D2814" s="274" t="s">
        <v>603</v>
      </c>
      <c r="E2814" s="274">
        <v>12</v>
      </c>
      <c r="F2814" s="274">
        <v>2016</v>
      </c>
      <c r="G2814" s="277">
        <v>2</v>
      </c>
      <c r="H2814" s="277">
        <v>43937.279999999999</v>
      </c>
      <c r="I2814" s="277">
        <f>INDEX(HWI!$F$6:$I$131,MATCH(F2814,HWI!$A$6:$A$131,0),MATCH(D2814,HWI!$F$5:$I$5,0))</f>
        <v>2.0678787878787879</v>
      </c>
      <c r="J2814" s="277">
        <f t="shared" si="86"/>
        <v>90856.969309090913</v>
      </c>
      <c r="L2814" s="277">
        <f t="shared" si="87"/>
        <v>45428.484654545457</v>
      </c>
    </row>
    <row r="2815" spans="1:12" x14ac:dyDescent="0.25">
      <c r="A2815" s="274" t="s">
        <v>606</v>
      </c>
      <c r="B2815" s="274" t="s">
        <v>588</v>
      </c>
      <c r="C2815" s="274" t="s">
        <v>604</v>
      </c>
      <c r="D2815" s="274" t="s">
        <v>603</v>
      </c>
      <c r="E2815" s="274">
        <v>12</v>
      </c>
      <c r="F2815" s="274">
        <v>2017</v>
      </c>
      <c r="G2815" s="277">
        <v>284</v>
      </c>
      <c r="H2815" s="277">
        <v>370927.44</v>
      </c>
      <c r="I2815" s="277">
        <f>INDEX(HWI!$F$6:$I$131,MATCH(F2815,HWI!$A$6:$A$131,0),MATCH(D2815,HWI!$F$5:$I$5,0))</f>
        <v>1.9620471535365152</v>
      </c>
      <c r="J2815" s="277">
        <f t="shared" si="86"/>
        <v>727777.12782058655</v>
      </c>
      <c r="L2815" s="277">
        <f t="shared" si="87"/>
        <v>2562.5955204950233</v>
      </c>
    </row>
    <row r="2816" spans="1:12" x14ac:dyDescent="0.25">
      <c r="A2816" s="274" t="s">
        <v>606</v>
      </c>
      <c r="B2816" s="274" t="s">
        <v>588</v>
      </c>
      <c r="C2816" s="274" t="s">
        <v>604</v>
      </c>
      <c r="D2816" s="274" t="s">
        <v>603</v>
      </c>
      <c r="E2816" s="274">
        <v>12</v>
      </c>
      <c r="F2816" s="274">
        <v>2018</v>
      </c>
      <c r="G2816" s="277">
        <v>31</v>
      </c>
      <c r="H2816" s="277">
        <v>56752.46</v>
      </c>
      <c r="I2816" s="277">
        <f>INDEX(HWI!$F$6:$I$131,MATCH(F2816,HWI!$A$6:$A$131,0),MATCH(D2816,HWI!$F$5:$I$5,0))</f>
        <v>1.8433279308481902</v>
      </c>
      <c r="J2816" s="277">
        <f t="shared" si="86"/>
        <v>104613.39466234468</v>
      </c>
      <c r="L2816" s="277">
        <f t="shared" si="87"/>
        <v>3374.6256342691831</v>
      </c>
    </row>
    <row r="2817" spans="1:12" x14ac:dyDescent="0.25">
      <c r="A2817" s="274" t="s">
        <v>606</v>
      </c>
      <c r="B2817" s="274" t="s">
        <v>588</v>
      </c>
      <c r="C2817" s="274" t="s">
        <v>604</v>
      </c>
      <c r="D2817" s="274" t="s">
        <v>603</v>
      </c>
      <c r="E2817" s="274">
        <v>12</v>
      </c>
      <c r="F2817" s="274">
        <v>2020</v>
      </c>
      <c r="G2817" s="277">
        <v>952</v>
      </c>
      <c r="H2817" s="277">
        <v>799558.61</v>
      </c>
      <c r="I2817" s="277">
        <f>INDEX(HWI!$F$6:$I$131,MATCH(F2817,HWI!$A$6:$A$131,0),MATCH(D2817,HWI!$F$5:$I$5,0))</f>
        <v>1.6713201077638991</v>
      </c>
      <c r="J2817" s="277">
        <f t="shared" si="86"/>
        <v>1336318.3822287533</v>
      </c>
      <c r="L2817" s="277">
        <f t="shared" si="87"/>
        <v>1403.6957796520517</v>
      </c>
    </row>
    <row r="2818" spans="1:12" x14ac:dyDescent="0.25">
      <c r="A2818" s="274" t="s">
        <v>606</v>
      </c>
      <c r="B2818" s="274" t="s">
        <v>588</v>
      </c>
      <c r="C2818" s="274" t="s">
        <v>604</v>
      </c>
      <c r="D2818" s="274" t="s">
        <v>603</v>
      </c>
      <c r="E2818" s="274">
        <v>12</v>
      </c>
      <c r="F2818" s="274">
        <v>2021</v>
      </c>
      <c r="G2818" s="277">
        <v>1027</v>
      </c>
      <c r="H2818" s="277">
        <v>538434.97</v>
      </c>
      <c r="I2818" s="277">
        <f>INDEX(HWI!$F$6:$I$131,MATCH(F2818,HWI!$A$6:$A$131,0),MATCH(D2818,HWI!$F$5:$I$5,0))</f>
        <v>1.439662447257384</v>
      </c>
      <c r="J2818" s="277">
        <f t="shared" ref="J2818:J2881" si="88">I2818*H2818</f>
        <v>775164.60659915605</v>
      </c>
      <c r="L2818" s="277">
        <f t="shared" ref="L2818:L2881" si="89">J2818/G2818</f>
        <v>754.78540077814614</v>
      </c>
    </row>
    <row r="2819" spans="1:12" x14ac:dyDescent="0.25">
      <c r="A2819" s="274" t="s">
        <v>606</v>
      </c>
      <c r="B2819" s="274" t="s">
        <v>588</v>
      </c>
      <c r="C2819" s="274" t="s">
        <v>604</v>
      </c>
      <c r="D2819" s="274" t="s">
        <v>603</v>
      </c>
      <c r="E2819" s="274">
        <v>12</v>
      </c>
      <c r="F2819" s="274">
        <v>2022</v>
      </c>
      <c r="G2819" s="277">
        <v>562</v>
      </c>
      <c r="H2819" s="277">
        <v>362729.57000000007</v>
      </c>
      <c r="I2819" s="277">
        <f>INDEX(HWI!$F$6:$I$131,MATCH(F2819,HWI!$A$6:$A$131,0),MATCH(D2819,HWI!$F$5:$I$5,0))</f>
        <v>1.2295495495495496</v>
      </c>
      <c r="J2819" s="277">
        <f t="shared" si="88"/>
        <v>445993.97940180195</v>
      </c>
      <c r="L2819" s="277">
        <f t="shared" si="89"/>
        <v>793.58359324164053</v>
      </c>
    </row>
    <row r="2820" spans="1:12" x14ac:dyDescent="0.25">
      <c r="A2820" s="274" t="s">
        <v>606</v>
      </c>
      <c r="B2820" s="274" t="s">
        <v>588</v>
      </c>
      <c r="C2820" s="274" t="s">
        <v>604</v>
      </c>
      <c r="D2820" s="274" t="s">
        <v>603</v>
      </c>
      <c r="E2820" s="274">
        <v>12</v>
      </c>
      <c r="F2820" s="274">
        <v>2023</v>
      </c>
      <c r="G2820" s="277">
        <v>10186</v>
      </c>
      <c r="H2820" s="277">
        <v>9040185.8399999999</v>
      </c>
      <c r="I2820" s="277">
        <f>INDEX(HWI!$F$6:$I$131,MATCH(F2820,HWI!$A$6:$A$131,0),MATCH(D2820,HWI!$F$5:$I$5,0))</f>
        <v>1.045503294009499</v>
      </c>
      <c r="J2820" s="277">
        <f t="shared" si="88"/>
        <v>9451544.0741780307</v>
      </c>
      <c r="L2820" s="277">
        <f t="shared" si="89"/>
        <v>927.89555018437375</v>
      </c>
    </row>
    <row r="2821" spans="1:12" x14ac:dyDescent="0.25">
      <c r="A2821" s="274" t="s">
        <v>606</v>
      </c>
      <c r="B2821" s="274" t="s">
        <v>588</v>
      </c>
      <c r="C2821" s="274" t="s">
        <v>604</v>
      </c>
      <c r="D2821" s="274" t="s">
        <v>603</v>
      </c>
      <c r="E2821" s="274">
        <v>12</v>
      </c>
      <c r="F2821" s="274">
        <v>2024</v>
      </c>
      <c r="G2821" s="277">
        <v>155</v>
      </c>
      <c r="H2821" s="277">
        <v>93034.040000000008</v>
      </c>
      <c r="I2821" s="277">
        <f>INDEX(HWI!$F$6:$I$131,MATCH(F2821,HWI!$A$6:$A$131,0),MATCH(D2821,HWI!$F$5:$I$5,0))</f>
        <v>1.0312830587879704</v>
      </c>
      <c r="J2821" s="277">
        <f t="shared" si="88"/>
        <v>95944.429342602409</v>
      </c>
      <c r="L2821" s="277">
        <f t="shared" si="89"/>
        <v>618.99631833937042</v>
      </c>
    </row>
    <row r="2822" spans="1:12" x14ac:dyDescent="0.25">
      <c r="A2822" s="274" t="s">
        <v>606</v>
      </c>
      <c r="B2822" s="274" t="s">
        <v>588</v>
      </c>
      <c r="C2822" s="274" t="s">
        <v>604</v>
      </c>
      <c r="D2822" s="274" t="s">
        <v>603</v>
      </c>
      <c r="E2822" s="274">
        <v>13</v>
      </c>
      <c r="F2822" s="274">
        <v>1920</v>
      </c>
      <c r="G2822" s="277">
        <v>74</v>
      </c>
      <c r="H2822" s="277">
        <v>445.31</v>
      </c>
      <c r="I2822" s="277">
        <f>INDEX(HWI!$F$6:$I$131,MATCH(F2822,HWI!$A$6:$A$131,0),MATCH(D2822,HWI!$F$5:$I$5,0))</f>
        <v>113.73333333333333</v>
      </c>
      <c r="J2822" s="277">
        <f t="shared" si="88"/>
        <v>50646.590666666671</v>
      </c>
      <c r="L2822" s="277">
        <f t="shared" si="89"/>
        <v>684.41338738738739</v>
      </c>
    </row>
    <row r="2823" spans="1:12" x14ac:dyDescent="0.25">
      <c r="A2823" s="274" t="s">
        <v>606</v>
      </c>
      <c r="B2823" s="274" t="s">
        <v>588</v>
      </c>
      <c r="C2823" s="274" t="s">
        <v>604</v>
      </c>
      <c r="D2823" s="274" t="s">
        <v>603</v>
      </c>
      <c r="E2823" s="274">
        <v>13</v>
      </c>
      <c r="F2823" s="274">
        <v>1938</v>
      </c>
      <c r="G2823" s="277">
        <v>36</v>
      </c>
      <c r="H2823" s="277">
        <v>189.6</v>
      </c>
      <c r="I2823" s="277">
        <f>INDEX(HWI!$F$6:$I$131,MATCH(F2823,HWI!$A$6:$A$131,0),MATCH(D2823,HWI!$F$5:$I$5,0))</f>
        <v>106.625</v>
      </c>
      <c r="J2823" s="277">
        <f t="shared" si="88"/>
        <v>20216.099999999999</v>
      </c>
      <c r="L2823" s="277">
        <f t="shared" si="89"/>
        <v>561.55833333333328</v>
      </c>
    </row>
    <row r="2824" spans="1:12" x14ac:dyDescent="0.25">
      <c r="A2824" s="274" t="s">
        <v>606</v>
      </c>
      <c r="B2824" s="274" t="s">
        <v>588</v>
      </c>
      <c r="C2824" s="274" t="s">
        <v>604</v>
      </c>
      <c r="D2824" s="274" t="s">
        <v>603</v>
      </c>
      <c r="E2824" s="274">
        <v>13</v>
      </c>
      <c r="F2824" s="274">
        <v>2023</v>
      </c>
      <c r="G2824" s="277">
        <v>3</v>
      </c>
      <c r="H2824" s="277">
        <v>1277.76</v>
      </c>
      <c r="I2824" s="277">
        <f>INDEX(HWI!$F$6:$I$131,MATCH(F2824,HWI!$A$6:$A$131,0),MATCH(D2824,HWI!$F$5:$I$5,0))</f>
        <v>1.045503294009499</v>
      </c>
      <c r="J2824" s="277">
        <f t="shared" si="88"/>
        <v>1335.9022889535775</v>
      </c>
      <c r="L2824" s="277">
        <f t="shared" si="89"/>
        <v>445.30076298452582</v>
      </c>
    </row>
    <row r="2825" spans="1:12" x14ac:dyDescent="0.25">
      <c r="A2825" s="274" t="s">
        <v>606</v>
      </c>
      <c r="B2825" s="274" t="s">
        <v>588</v>
      </c>
      <c r="C2825" s="274" t="s">
        <v>604</v>
      </c>
      <c r="D2825" s="274" t="s">
        <v>603</v>
      </c>
      <c r="E2825" s="274">
        <v>14</v>
      </c>
      <c r="F2825" s="274">
        <v>1904</v>
      </c>
      <c r="G2825" s="277">
        <v>152</v>
      </c>
      <c r="H2825" s="277">
        <v>1773.53</v>
      </c>
      <c r="I2825" s="277">
        <f>INDEX(HWI!$F$6:$I$131,MATCH(F2825,HWI!$A$6:$A$131,0),MATCH(D2825,HWI!$F$5:$I$5,0))</f>
        <v>243.71428571428572</v>
      </c>
      <c r="J2825" s="277">
        <f t="shared" si="88"/>
        <v>432234.59714285715</v>
      </c>
      <c r="L2825" s="277">
        <f t="shared" si="89"/>
        <v>2843.6486654135338</v>
      </c>
    </row>
    <row r="2826" spans="1:12" x14ac:dyDescent="0.25">
      <c r="A2826" s="274" t="s">
        <v>606</v>
      </c>
      <c r="B2826" s="274" t="s">
        <v>588</v>
      </c>
      <c r="C2826" s="274" t="s">
        <v>604</v>
      </c>
      <c r="D2826" s="274" t="s">
        <v>603</v>
      </c>
      <c r="E2826" s="274">
        <v>14</v>
      </c>
      <c r="F2826" s="274">
        <v>1908</v>
      </c>
      <c r="G2826" s="277">
        <v>1780</v>
      </c>
      <c r="H2826" s="277">
        <v>9907.69</v>
      </c>
      <c r="I2826" s="277">
        <f>INDEX(HWI!$F$6:$I$131,MATCH(F2826,HWI!$A$6:$A$131,0),MATCH(D2826,HWI!$F$5:$I$5,0))</f>
        <v>243.71428571428572</v>
      </c>
      <c r="J2826" s="277">
        <f t="shared" si="88"/>
        <v>2414645.5914285718</v>
      </c>
      <c r="L2826" s="277">
        <f t="shared" si="89"/>
        <v>1356.5424670947034</v>
      </c>
    </row>
    <row r="2827" spans="1:12" x14ac:dyDescent="0.25">
      <c r="A2827" s="274" t="s">
        <v>606</v>
      </c>
      <c r="B2827" s="274" t="s">
        <v>588</v>
      </c>
      <c r="C2827" s="274" t="s">
        <v>604</v>
      </c>
      <c r="D2827" s="274" t="s">
        <v>603</v>
      </c>
      <c r="E2827" s="274">
        <v>14</v>
      </c>
      <c r="F2827" s="274">
        <v>1913</v>
      </c>
      <c r="G2827" s="277">
        <v>3080</v>
      </c>
      <c r="H2827" s="277">
        <v>4453.43</v>
      </c>
      <c r="I2827" s="277">
        <f>INDEX(HWI!$F$6:$I$131,MATCH(F2827,HWI!$A$6:$A$131,0),MATCH(D2827,HWI!$F$5:$I$5,0))</f>
        <v>243.71428571428572</v>
      </c>
      <c r="J2827" s="277">
        <f t="shared" si="88"/>
        <v>1085364.5114285715</v>
      </c>
      <c r="L2827" s="277">
        <f t="shared" si="89"/>
        <v>352.39107513914661</v>
      </c>
    </row>
    <row r="2828" spans="1:12" x14ac:dyDescent="0.25">
      <c r="A2828" s="274" t="s">
        <v>606</v>
      </c>
      <c r="B2828" s="274" t="s">
        <v>588</v>
      </c>
      <c r="C2828" s="274" t="s">
        <v>604</v>
      </c>
      <c r="D2828" s="274" t="s">
        <v>603</v>
      </c>
      <c r="E2828" s="274">
        <v>14</v>
      </c>
      <c r="F2828" s="274">
        <v>1934</v>
      </c>
      <c r="G2828" s="277">
        <v>10</v>
      </c>
      <c r="H2828" s="277">
        <v>1.97</v>
      </c>
      <c r="I2828" s="277">
        <f>INDEX(HWI!$F$6:$I$131,MATCH(F2828,HWI!$A$6:$A$131,0),MATCH(D2828,HWI!$F$5:$I$5,0))</f>
        <v>113.73333333333333</v>
      </c>
      <c r="J2828" s="277">
        <f t="shared" si="88"/>
        <v>224.05466666666666</v>
      </c>
      <c r="L2828" s="277">
        <f t="shared" si="89"/>
        <v>22.405466666666666</v>
      </c>
    </row>
    <row r="2829" spans="1:12" x14ac:dyDescent="0.25">
      <c r="A2829" s="274" t="s">
        <v>606</v>
      </c>
      <c r="B2829" s="274" t="s">
        <v>588</v>
      </c>
      <c r="C2829" s="274" t="s">
        <v>604</v>
      </c>
      <c r="D2829" s="274" t="s">
        <v>603</v>
      </c>
      <c r="E2829" s="274">
        <v>14</v>
      </c>
      <c r="F2829" s="274">
        <v>1940</v>
      </c>
      <c r="G2829" s="277">
        <v>11763</v>
      </c>
      <c r="H2829" s="277">
        <v>8199.43</v>
      </c>
      <c r="I2829" s="277">
        <f>INDEX(HWI!$F$6:$I$131,MATCH(F2829,HWI!$A$6:$A$131,0),MATCH(D2829,HWI!$F$5:$I$5,0))</f>
        <v>100.35294117647059</v>
      </c>
      <c r="J2829" s="277">
        <f t="shared" si="88"/>
        <v>822836.9164705883</v>
      </c>
      <c r="L2829" s="277">
        <f t="shared" si="89"/>
        <v>69.951280835721178</v>
      </c>
    </row>
    <row r="2830" spans="1:12" x14ac:dyDescent="0.25">
      <c r="A2830" s="274" t="s">
        <v>606</v>
      </c>
      <c r="B2830" s="274" t="s">
        <v>588</v>
      </c>
      <c r="C2830" s="274" t="s">
        <v>604</v>
      </c>
      <c r="D2830" s="274" t="s">
        <v>603</v>
      </c>
      <c r="E2830" s="274">
        <v>14</v>
      </c>
      <c r="F2830" s="274">
        <v>1941</v>
      </c>
      <c r="G2830" s="277">
        <v>575</v>
      </c>
      <c r="H2830" s="277">
        <v>887.44</v>
      </c>
      <c r="I2830" s="277">
        <f>INDEX(HWI!$F$6:$I$131,MATCH(F2830,HWI!$A$6:$A$131,0),MATCH(D2830,HWI!$F$5:$I$5,0))</f>
        <v>100.35294117647059</v>
      </c>
      <c r="J2830" s="277">
        <f t="shared" si="88"/>
        <v>89057.214117647076</v>
      </c>
      <c r="L2830" s="277">
        <f t="shared" si="89"/>
        <v>154.88211150895143</v>
      </c>
    </row>
    <row r="2831" spans="1:12" x14ac:dyDescent="0.25">
      <c r="A2831" s="274" t="s">
        <v>606</v>
      </c>
      <c r="B2831" s="274" t="s">
        <v>588</v>
      </c>
      <c r="C2831" s="274" t="s">
        <v>604</v>
      </c>
      <c r="D2831" s="274" t="s">
        <v>603</v>
      </c>
      <c r="E2831" s="274">
        <v>14</v>
      </c>
      <c r="F2831" s="274">
        <v>1946</v>
      </c>
      <c r="G2831" s="277">
        <v>319</v>
      </c>
      <c r="H2831" s="277">
        <v>3540.9300000000003</v>
      </c>
      <c r="I2831" s="277">
        <f>INDEX(HWI!$F$6:$I$131,MATCH(F2831,HWI!$A$6:$A$131,0),MATCH(D2831,HWI!$F$5:$I$5,0))</f>
        <v>81.238095238095241</v>
      </c>
      <c r="J2831" s="277">
        <f t="shared" si="88"/>
        <v>287658.40857142862</v>
      </c>
      <c r="L2831" s="277">
        <f t="shared" si="89"/>
        <v>901.75049708911797</v>
      </c>
    </row>
    <row r="2832" spans="1:12" x14ac:dyDescent="0.25">
      <c r="A2832" s="274" t="s">
        <v>606</v>
      </c>
      <c r="B2832" s="274" t="s">
        <v>588</v>
      </c>
      <c r="C2832" s="274" t="s">
        <v>604</v>
      </c>
      <c r="D2832" s="274" t="s">
        <v>603</v>
      </c>
      <c r="E2832" s="274">
        <v>14</v>
      </c>
      <c r="F2832" s="274">
        <v>1947</v>
      </c>
      <c r="G2832" s="277">
        <v>11759</v>
      </c>
      <c r="H2832" s="277">
        <v>61348.65</v>
      </c>
      <c r="I2832" s="277">
        <f>INDEX(HWI!$F$6:$I$131,MATCH(F2832,HWI!$A$6:$A$131,0),MATCH(D2832,HWI!$F$5:$I$5,0))</f>
        <v>71.083333333333329</v>
      </c>
      <c r="J2832" s="277">
        <f t="shared" si="88"/>
        <v>4360866.5374999996</v>
      </c>
      <c r="L2832" s="277">
        <f t="shared" si="89"/>
        <v>370.85351964452758</v>
      </c>
    </row>
    <row r="2833" spans="1:12" x14ac:dyDescent="0.25">
      <c r="A2833" s="274" t="s">
        <v>606</v>
      </c>
      <c r="B2833" s="274" t="s">
        <v>588</v>
      </c>
      <c r="C2833" s="274" t="s">
        <v>604</v>
      </c>
      <c r="D2833" s="274" t="s">
        <v>603</v>
      </c>
      <c r="E2833" s="274">
        <v>14</v>
      </c>
      <c r="F2833" s="274">
        <v>1948</v>
      </c>
      <c r="G2833" s="277">
        <v>1476</v>
      </c>
      <c r="H2833" s="277">
        <v>11147.25</v>
      </c>
      <c r="I2833" s="277">
        <f>INDEX(HWI!$F$6:$I$131,MATCH(F2833,HWI!$A$6:$A$131,0),MATCH(D2833,HWI!$F$5:$I$5,0))</f>
        <v>60.928571428571431</v>
      </c>
      <c r="J2833" s="277">
        <f t="shared" si="88"/>
        <v>679186.01785714284</v>
      </c>
      <c r="L2833" s="277">
        <f t="shared" si="89"/>
        <v>460.15312862950054</v>
      </c>
    </row>
    <row r="2834" spans="1:12" x14ac:dyDescent="0.25">
      <c r="A2834" s="274" t="s">
        <v>606</v>
      </c>
      <c r="B2834" s="274" t="s">
        <v>588</v>
      </c>
      <c r="C2834" s="274" t="s">
        <v>604</v>
      </c>
      <c r="D2834" s="274" t="s">
        <v>603</v>
      </c>
      <c r="E2834" s="274">
        <v>14</v>
      </c>
      <c r="F2834" s="274">
        <v>1949</v>
      </c>
      <c r="G2834" s="277">
        <v>5</v>
      </c>
      <c r="H2834" s="277">
        <v>383.55</v>
      </c>
      <c r="I2834" s="277">
        <f>INDEX(HWI!$F$6:$I$131,MATCH(F2834,HWI!$A$6:$A$131,0),MATCH(D2834,HWI!$F$5:$I$5,0))</f>
        <v>56.866666666666667</v>
      </c>
      <c r="J2834" s="277">
        <f t="shared" si="88"/>
        <v>21811.21</v>
      </c>
      <c r="L2834" s="277">
        <f t="shared" si="89"/>
        <v>4362.2420000000002</v>
      </c>
    </row>
    <row r="2835" spans="1:12" x14ac:dyDescent="0.25">
      <c r="A2835" s="274" t="s">
        <v>606</v>
      </c>
      <c r="B2835" s="274" t="s">
        <v>588</v>
      </c>
      <c r="C2835" s="274" t="s">
        <v>604</v>
      </c>
      <c r="D2835" s="274" t="s">
        <v>603</v>
      </c>
      <c r="E2835" s="274">
        <v>14</v>
      </c>
      <c r="F2835" s="274">
        <v>1951</v>
      </c>
      <c r="G2835" s="277">
        <v>2513</v>
      </c>
      <c r="H2835" s="277">
        <v>35420.379999999997</v>
      </c>
      <c r="I2835" s="277">
        <f>INDEX(HWI!$F$6:$I$131,MATCH(F2835,HWI!$A$6:$A$131,0),MATCH(D2835,HWI!$F$5:$I$5,0))</f>
        <v>51.696969696969695</v>
      </c>
      <c r="J2835" s="277">
        <f t="shared" si="88"/>
        <v>1831126.3115151513</v>
      </c>
      <c r="L2835" s="277">
        <f t="shared" si="89"/>
        <v>728.66148488466024</v>
      </c>
    </row>
    <row r="2836" spans="1:12" x14ac:dyDescent="0.25">
      <c r="A2836" s="274" t="s">
        <v>606</v>
      </c>
      <c r="B2836" s="274" t="s">
        <v>588</v>
      </c>
      <c r="C2836" s="274" t="s">
        <v>604</v>
      </c>
      <c r="D2836" s="274" t="s">
        <v>603</v>
      </c>
      <c r="E2836" s="274">
        <v>14</v>
      </c>
      <c r="F2836" s="274">
        <v>1952</v>
      </c>
      <c r="G2836" s="277">
        <v>14788</v>
      </c>
      <c r="H2836" s="277">
        <v>151782.12</v>
      </c>
      <c r="I2836" s="277">
        <f>INDEX(HWI!$F$6:$I$131,MATCH(F2836,HWI!$A$6:$A$131,0),MATCH(D2836,HWI!$F$5:$I$5,0))</f>
        <v>50.176470588235297</v>
      </c>
      <c r="J2836" s="277">
        <f t="shared" si="88"/>
        <v>7615891.0800000001</v>
      </c>
      <c r="L2836" s="277">
        <f t="shared" si="89"/>
        <v>515.00480659994594</v>
      </c>
    </row>
    <row r="2837" spans="1:12" x14ac:dyDescent="0.25">
      <c r="A2837" s="274" t="s">
        <v>606</v>
      </c>
      <c r="B2837" s="274" t="s">
        <v>588</v>
      </c>
      <c r="C2837" s="274" t="s">
        <v>604</v>
      </c>
      <c r="D2837" s="274" t="s">
        <v>603</v>
      </c>
      <c r="E2837" s="274">
        <v>14</v>
      </c>
      <c r="F2837" s="274">
        <v>1953</v>
      </c>
      <c r="G2837" s="277">
        <v>29</v>
      </c>
      <c r="H2837" s="277">
        <v>803.39</v>
      </c>
      <c r="I2837" s="277">
        <f>INDEX(HWI!$F$6:$I$131,MATCH(F2837,HWI!$A$6:$A$131,0),MATCH(D2837,HWI!$F$5:$I$5,0))</f>
        <v>46.108108108108105</v>
      </c>
      <c r="J2837" s="277">
        <f t="shared" si="88"/>
        <v>37042.792972972973</v>
      </c>
      <c r="L2837" s="277">
        <f t="shared" si="89"/>
        <v>1277.3376887232059</v>
      </c>
    </row>
    <row r="2838" spans="1:12" x14ac:dyDescent="0.25">
      <c r="A2838" s="274" t="s">
        <v>606</v>
      </c>
      <c r="B2838" s="274" t="s">
        <v>588</v>
      </c>
      <c r="C2838" s="274" t="s">
        <v>604</v>
      </c>
      <c r="D2838" s="274" t="s">
        <v>603</v>
      </c>
      <c r="E2838" s="274">
        <v>14</v>
      </c>
      <c r="F2838" s="274">
        <v>1954</v>
      </c>
      <c r="G2838" s="277">
        <v>428</v>
      </c>
      <c r="H2838" s="277">
        <v>8872.33</v>
      </c>
      <c r="I2838" s="277">
        <f>INDEX(HWI!$F$6:$I$131,MATCH(F2838,HWI!$A$6:$A$131,0),MATCH(D2838,HWI!$F$5:$I$5,0))</f>
        <v>43.743589743589745</v>
      </c>
      <c r="J2838" s="277">
        <f t="shared" si="88"/>
        <v>388107.56358974357</v>
      </c>
      <c r="L2838" s="277">
        <f t="shared" si="89"/>
        <v>906.79337287323267</v>
      </c>
    </row>
    <row r="2839" spans="1:12" x14ac:dyDescent="0.25">
      <c r="A2839" s="274" t="s">
        <v>606</v>
      </c>
      <c r="B2839" s="274" t="s">
        <v>588</v>
      </c>
      <c r="C2839" s="274" t="s">
        <v>604</v>
      </c>
      <c r="D2839" s="274" t="s">
        <v>603</v>
      </c>
      <c r="E2839" s="274">
        <v>14</v>
      </c>
      <c r="F2839" s="274">
        <v>1955</v>
      </c>
      <c r="G2839" s="277">
        <v>95</v>
      </c>
      <c r="H2839" s="277">
        <v>1411.51</v>
      </c>
      <c r="I2839" s="277">
        <f>INDEX(HWI!$F$6:$I$131,MATCH(F2839,HWI!$A$6:$A$131,0),MATCH(D2839,HWI!$F$5:$I$5,0))</f>
        <v>41.609756097560975</v>
      </c>
      <c r="J2839" s="277">
        <f t="shared" si="88"/>
        <v>58732.586829268294</v>
      </c>
      <c r="L2839" s="277">
        <f t="shared" si="89"/>
        <v>618.23775609756103</v>
      </c>
    </row>
    <row r="2840" spans="1:12" x14ac:dyDescent="0.25">
      <c r="A2840" s="274" t="s">
        <v>606</v>
      </c>
      <c r="B2840" s="274" t="s">
        <v>588</v>
      </c>
      <c r="C2840" s="274" t="s">
        <v>604</v>
      </c>
      <c r="D2840" s="274" t="s">
        <v>603</v>
      </c>
      <c r="E2840" s="274">
        <v>14</v>
      </c>
      <c r="F2840" s="274">
        <v>1957</v>
      </c>
      <c r="G2840" s="277">
        <v>3</v>
      </c>
      <c r="H2840" s="277">
        <v>28.17</v>
      </c>
      <c r="I2840" s="277">
        <f>INDEX(HWI!$F$6:$I$131,MATCH(F2840,HWI!$A$6:$A$131,0),MATCH(D2840,HWI!$F$5:$I$5,0))</f>
        <v>37.086956521739133</v>
      </c>
      <c r="J2840" s="277">
        <f t="shared" si="88"/>
        <v>1044.7395652173914</v>
      </c>
      <c r="L2840" s="277">
        <f t="shared" si="89"/>
        <v>348.24652173913046</v>
      </c>
    </row>
    <row r="2841" spans="1:12" x14ac:dyDescent="0.25">
      <c r="A2841" s="274" t="s">
        <v>606</v>
      </c>
      <c r="B2841" s="274" t="s">
        <v>588</v>
      </c>
      <c r="C2841" s="274" t="s">
        <v>604</v>
      </c>
      <c r="D2841" s="274" t="s">
        <v>603</v>
      </c>
      <c r="E2841" s="274">
        <v>14</v>
      </c>
      <c r="F2841" s="274">
        <v>1958</v>
      </c>
      <c r="G2841" s="277">
        <v>22</v>
      </c>
      <c r="H2841" s="277">
        <v>194.95000000000002</v>
      </c>
      <c r="I2841" s="277">
        <f>INDEX(HWI!$F$6:$I$131,MATCH(F2841,HWI!$A$6:$A$131,0),MATCH(D2841,HWI!$F$5:$I$5,0))</f>
        <v>34.816326530612244</v>
      </c>
      <c r="J2841" s="277">
        <f t="shared" si="88"/>
        <v>6787.442857142858</v>
      </c>
      <c r="L2841" s="277">
        <f t="shared" si="89"/>
        <v>308.52012987012989</v>
      </c>
    </row>
    <row r="2842" spans="1:12" x14ac:dyDescent="0.25">
      <c r="A2842" s="274" t="s">
        <v>606</v>
      </c>
      <c r="B2842" s="274" t="s">
        <v>588</v>
      </c>
      <c r="C2842" s="274" t="s">
        <v>604</v>
      </c>
      <c r="D2842" s="274" t="s">
        <v>603</v>
      </c>
      <c r="E2842" s="274">
        <v>14</v>
      </c>
      <c r="F2842" s="274">
        <v>1959</v>
      </c>
      <c r="G2842" s="277">
        <v>8</v>
      </c>
      <c r="H2842" s="277">
        <v>488.21000000000004</v>
      </c>
      <c r="I2842" s="277">
        <f>INDEX(HWI!$F$6:$I$131,MATCH(F2842,HWI!$A$6:$A$131,0),MATCH(D2842,HWI!$F$5:$I$5,0))</f>
        <v>33.450980392156865</v>
      </c>
      <c r="J2842" s="277">
        <f t="shared" si="88"/>
        <v>16331.103137254904</v>
      </c>
      <c r="L2842" s="277">
        <f t="shared" si="89"/>
        <v>2041.387892156863</v>
      </c>
    </row>
    <row r="2843" spans="1:12" x14ac:dyDescent="0.25">
      <c r="A2843" s="274" t="s">
        <v>606</v>
      </c>
      <c r="B2843" s="274" t="s">
        <v>588</v>
      </c>
      <c r="C2843" s="274" t="s">
        <v>604</v>
      </c>
      <c r="D2843" s="274" t="s">
        <v>603</v>
      </c>
      <c r="E2843" s="274">
        <v>14</v>
      </c>
      <c r="F2843" s="274">
        <v>1961</v>
      </c>
      <c r="G2843" s="277">
        <v>20</v>
      </c>
      <c r="H2843" s="277">
        <v>1406.01</v>
      </c>
      <c r="I2843" s="277">
        <f>INDEX(HWI!$F$6:$I$131,MATCH(F2843,HWI!$A$6:$A$131,0),MATCH(D2843,HWI!$F$5:$I$5,0))</f>
        <v>31.018181818181819</v>
      </c>
      <c r="J2843" s="277">
        <f t="shared" si="88"/>
        <v>43611.873818181819</v>
      </c>
      <c r="L2843" s="277">
        <f t="shared" si="89"/>
        <v>2180.593690909091</v>
      </c>
    </row>
    <row r="2844" spans="1:12" x14ac:dyDescent="0.25">
      <c r="A2844" s="274" t="s">
        <v>606</v>
      </c>
      <c r="B2844" s="274" t="s">
        <v>588</v>
      </c>
      <c r="C2844" s="274" t="s">
        <v>604</v>
      </c>
      <c r="D2844" s="274" t="s">
        <v>603</v>
      </c>
      <c r="E2844" s="274">
        <v>14</v>
      </c>
      <c r="F2844" s="274">
        <v>1964</v>
      </c>
      <c r="G2844" s="277">
        <v>598</v>
      </c>
      <c r="H2844" s="277">
        <v>15666.93</v>
      </c>
      <c r="I2844" s="277">
        <f>INDEX(HWI!$F$6:$I$131,MATCH(F2844,HWI!$A$6:$A$131,0),MATCH(D2844,HWI!$F$5:$I$5,0))</f>
        <v>28.433333333333334</v>
      </c>
      <c r="J2844" s="277">
        <f t="shared" si="88"/>
        <v>445463.04300000001</v>
      </c>
      <c r="L2844" s="277">
        <f t="shared" si="89"/>
        <v>744.92147658862882</v>
      </c>
    </row>
    <row r="2845" spans="1:12" x14ac:dyDescent="0.25">
      <c r="A2845" s="274" t="s">
        <v>606</v>
      </c>
      <c r="B2845" s="274" t="s">
        <v>588</v>
      </c>
      <c r="C2845" s="274" t="s">
        <v>604</v>
      </c>
      <c r="D2845" s="274" t="s">
        <v>603</v>
      </c>
      <c r="E2845" s="274">
        <v>14</v>
      </c>
      <c r="F2845" s="274">
        <v>1965</v>
      </c>
      <c r="G2845" s="277">
        <v>14</v>
      </c>
      <c r="H2845" s="277">
        <v>381.97</v>
      </c>
      <c r="I2845" s="277">
        <f>INDEX(HWI!$F$6:$I$131,MATCH(F2845,HWI!$A$6:$A$131,0),MATCH(D2845,HWI!$F$5:$I$5,0))</f>
        <v>27.516129032258064</v>
      </c>
      <c r="J2845" s="277">
        <f t="shared" si="88"/>
        <v>10510.335806451614</v>
      </c>
      <c r="L2845" s="277">
        <f t="shared" si="89"/>
        <v>750.73827188940106</v>
      </c>
    </row>
    <row r="2846" spans="1:12" x14ac:dyDescent="0.25">
      <c r="A2846" s="274" t="s">
        <v>606</v>
      </c>
      <c r="B2846" s="274" t="s">
        <v>588</v>
      </c>
      <c r="C2846" s="274" t="s">
        <v>604</v>
      </c>
      <c r="D2846" s="274" t="s">
        <v>603</v>
      </c>
      <c r="E2846" s="274">
        <v>14</v>
      </c>
      <c r="F2846" s="274">
        <v>1988</v>
      </c>
      <c r="G2846" s="277">
        <v>91</v>
      </c>
      <c r="H2846" s="277">
        <v>34047.06</v>
      </c>
      <c r="I2846" s="277">
        <f>INDEX(HWI!$F$6:$I$131,MATCH(F2846,HWI!$A$6:$A$131,0),MATCH(D2846,HWI!$F$5:$I$5,0))</f>
        <v>6.4316682375117811</v>
      </c>
      <c r="J2846" s="277">
        <f t="shared" si="88"/>
        <v>218979.39438265783</v>
      </c>
      <c r="L2846" s="277">
        <f t="shared" si="89"/>
        <v>2406.3669712379983</v>
      </c>
    </row>
    <row r="2847" spans="1:12" x14ac:dyDescent="0.25">
      <c r="A2847" s="274" t="s">
        <v>606</v>
      </c>
      <c r="B2847" s="274" t="s">
        <v>588</v>
      </c>
      <c r="C2847" s="274" t="s">
        <v>604</v>
      </c>
      <c r="D2847" s="274" t="s">
        <v>603</v>
      </c>
      <c r="E2847" s="274">
        <v>14</v>
      </c>
      <c r="F2847" s="274">
        <v>1990</v>
      </c>
      <c r="G2847" s="277">
        <v>213</v>
      </c>
      <c r="H2847" s="277">
        <v>22892.260000000002</v>
      </c>
      <c r="I2847" s="277">
        <f>INDEX(HWI!$F$6:$I$131,MATCH(F2847,HWI!$A$6:$A$131,0),MATCH(D2847,HWI!$F$5:$I$5,0))</f>
        <v>5.8827586206896552</v>
      </c>
      <c r="J2847" s="277">
        <f t="shared" si="88"/>
        <v>134669.63986206899</v>
      </c>
      <c r="L2847" s="277">
        <f t="shared" si="89"/>
        <v>632.25183033835208</v>
      </c>
    </row>
    <row r="2848" spans="1:12" x14ac:dyDescent="0.25">
      <c r="A2848" s="274" t="s">
        <v>606</v>
      </c>
      <c r="B2848" s="274" t="s">
        <v>588</v>
      </c>
      <c r="C2848" s="274" t="s">
        <v>604</v>
      </c>
      <c r="D2848" s="274" t="s">
        <v>603</v>
      </c>
      <c r="E2848" s="274">
        <v>14</v>
      </c>
      <c r="F2848" s="274">
        <v>1993</v>
      </c>
      <c r="G2848" s="277">
        <v>2</v>
      </c>
      <c r="H2848" s="277">
        <v>923.44</v>
      </c>
      <c r="I2848" s="277">
        <f>INDEX(HWI!$F$6:$I$131,MATCH(F2848,HWI!$A$6:$A$131,0),MATCH(D2848,HWI!$F$5:$I$5,0))</f>
        <v>5.3774625689519304</v>
      </c>
      <c r="J2848" s="277">
        <f t="shared" si="88"/>
        <v>4965.7640346729713</v>
      </c>
      <c r="L2848" s="277">
        <f t="shared" si="89"/>
        <v>2482.8820173364857</v>
      </c>
    </row>
    <row r="2849" spans="1:12" x14ac:dyDescent="0.25">
      <c r="A2849" s="274" t="s">
        <v>606</v>
      </c>
      <c r="B2849" s="274" t="s">
        <v>588</v>
      </c>
      <c r="C2849" s="274" t="s">
        <v>604</v>
      </c>
      <c r="D2849" s="274" t="s">
        <v>603</v>
      </c>
      <c r="E2849" s="274">
        <v>16</v>
      </c>
      <c r="F2849" s="274">
        <v>1901</v>
      </c>
      <c r="G2849" s="277">
        <v>2399</v>
      </c>
      <c r="H2849" s="277">
        <v>2682.63</v>
      </c>
      <c r="I2849" s="277">
        <f>INDEX(HWI!$F$6:$I$131,MATCH(F2849,HWI!$A$6:$A$131,0),MATCH(D2849,HWI!$F$5:$I$5,0))</f>
        <v>243.71428571428572</v>
      </c>
      <c r="J2849" s="277">
        <f t="shared" si="88"/>
        <v>653795.25428571436</v>
      </c>
      <c r="L2849" s="277">
        <f t="shared" si="89"/>
        <v>272.52824272018108</v>
      </c>
    </row>
    <row r="2850" spans="1:12" x14ac:dyDescent="0.25">
      <c r="A2850" s="274" t="s">
        <v>606</v>
      </c>
      <c r="B2850" s="274" t="s">
        <v>588</v>
      </c>
      <c r="C2850" s="274" t="s">
        <v>604</v>
      </c>
      <c r="D2850" s="274" t="s">
        <v>603</v>
      </c>
      <c r="E2850" s="274">
        <v>16</v>
      </c>
      <c r="F2850" s="274">
        <v>1902</v>
      </c>
      <c r="G2850" s="277">
        <v>41</v>
      </c>
      <c r="H2850" s="277">
        <v>34.71</v>
      </c>
      <c r="I2850" s="277">
        <f>INDEX(HWI!$F$6:$I$131,MATCH(F2850,HWI!$A$6:$A$131,0),MATCH(D2850,HWI!$F$5:$I$5,0))</f>
        <v>243.71428571428572</v>
      </c>
      <c r="J2850" s="277">
        <f t="shared" si="88"/>
        <v>8459.3228571428572</v>
      </c>
      <c r="L2850" s="277">
        <f t="shared" si="89"/>
        <v>206.32494773519164</v>
      </c>
    </row>
    <row r="2851" spans="1:12" x14ac:dyDescent="0.25">
      <c r="A2851" s="274" t="s">
        <v>606</v>
      </c>
      <c r="B2851" s="274" t="s">
        <v>588</v>
      </c>
      <c r="C2851" s="274" t="s">
        <v>604</v>
      </c>
      <c r="D2851" s="274" t="s">
        <v>603</v>
      </c>
      <c r="E2851" s="274">
        <v>16</v>
      </c>
      <c r="F2851" s="274">
        <v>1903</v>
      </c>
      <c r="G2851" s="277">
        <v>2659</v>
      </c>
      <c r="H2851" s="277">
        <v>13.82</v>
      </c>
      <c r="I2851" s="277">
        <f>INDEX(HWI!$F$6:$I$131,MATCH(F2851,HWI!$A$6:$A$131,0),MATCH(D2851,HWI!$F$5:$I$5,0))</f>
        <v>243.71428571428572</v>
      </c>
      <c r="J2851" s="277">
        <f t="shared" si="88"/>
        <v>3368.1314285714288</v>
      </c>
      <c r="L2851" s="277">
        <f t="shared" si="89"/>
        <v>1.2666910224036965</v>
      </c>
    </row>
    <row r="2852" spans="1:12" x14ac:dyDescent="0.25">
      <c r="A2852" s="274" t="s">
        <v>606</v>
      </c>
      <c r="B2852" s="274" t="s">
        <v>588</v>
      </c>
      <c r="C2852" s="274" t="s">
        <v>604</v>
      </c>
      <c r="D2852" s="274" t="s">
        <v>603</v>
      </c>
      <c r="E2852" s="274">
        <v>16</v>
      </c>
      <c r="F2852" s="274">
        <v>1906</v>
      </c>
      <c r="G2852" s="277">
        <v>306</v>
      </c>
      <c r="H2852" s="277">
        <v>1379.79</v>
      </c>
      <c r="I2852" s="277">
        <f>INDEX(HWI!$F$6:$I$131,MATCH(F2852,HWI!$A$6:$A$131,0),MATCH(D2852,HWI!$F$5:$I$5,0))</f>
        <v>243.71428571428572</v>
      </c>
      <c r="J2852" s="277">
        <f t="shared" si="88"/>
        <v>336274.53428571427</v>
      </c>
      <c r="L2852" s="277">
        <f t="shared" si="89"/>
        <v>1098.9363865546218</v>
      </c>
    </row>
    <row r="2853" spans="1:12" x14ac:dyDescent="0.25">
      <c r="A2853" s="274" t="s">
        <v>606</v>
      </c>
      <c r="B2853" s="274" t="s">
        <v>588</v>
      </c>
      <c r="C2853" s="274" t="s">
        <v>604</v>
      </c>
      <c r="D2853" s="274" t="s">
        <v>603</v>
      </c>
      <c r="E2853" s="274">
        <v>16</v>
      </c>
      <c r="F2853" s="274">
        <v>1908</v>
      </c>
      <c r="G2853" s="277">
        <v>8</v>
      </c>
      <c r="H2853" s="277">
        <v>53.71</v>
      </c>
      <c r="I2853" s="277">
        <f>INDEX(HWI!$F$6:$I$131,MATCH(F2853,HWI!$A$6:$A$131,0),MATCH(D2853,HWI!$F$5:$I$5,0))</f>
        <v>243.71428571428572</v>
      </c>
      <c r="J2853" s="277">
        <f t="shared" si="88"/>
        <v>13089.894285714287</v>
      </c>
      <c r="L2853" s="277">
        <f t="shared" si="89"/>
        <v>1636.2367857142858</v>
      </c>
    </row>
    <row r="2854" spans="1:12" x14ac:dyDescent="0.25">
      <c r="A2854" s="274" t="s">
        <v>606</v>
      </c>
      <c r="B2854" s="274" t="s">
        <v>588</v>
      </c>
      <c r="C2854" s="274" t="s">
        <v>604</v>
      </c>
      <c r="D2854" s="274" t="s">
        <v>603</v>
      </c>
      <c r="E2854" s="274">
        <v>16</v>
      </c>
      <c r="F2854" s="274">
        <v>1911</v>
      </c>
      <c r="G2854" s="277">
        <v>142</v>
      </c>
      <c r="H2854" s="277">
        <v>625.19000000000005</v>
      </c>
      <c r="I2854" s="277">
        <f>INDEX(HWI!$F$6:$I$131,MATCH(F2854,HWI!$A$6:$A$131,0),MATCH(D2854,HWI!$F$5:$I$5,0))</f>
        <v>243.71428571428572</v>
      </c>
      <c r="J2854" s="277">
        <f t="shared" si="88"/>
        <v>152367.73428571431</v>
      </c>
      <c r="L2854" s="277">
        <f t="shared" si="89"/>
        <v>1073.0122132796782</v>
      </c>
    </row>
    <row r="2855" spans="1:12" x14ac:dyDescent="0.25">
      <c r="A2855" s="274" t="s">
        <v>606</v>
      </c>
      <c r="B2855" s="274" t="s">
        <v>588</v>
      </c>
      <c r="C2855" s="274" t="s">
        <v>604</v>
      </c>
      <c r="D2855" s="274" t="s">
        <v>603</v>
      </c>
      <c r="E2855" s="274">
        <v>16</v>
      </c>
      <c r="F2855" s="274">
        <v>1912</v>
      </c>
      <c r="G2855" s="277">
        <v>2</v>
      </c>
      <c r="H2855" s="277">
        <v>8.8800000000000008</v>
      </c>
      <c r="I2855" s="277">
        <f>INDEX(HWI!$F$6:$I$131,MATCH(F2855,HWI!$A$6:$A$131,0),MATCH(D2855,HWI!$F$5:$I$5,0))</f>
        <v>243.71428571428572</v>
      </c>
      <c r="J2855" s="277">
        <f t="shared" si="88"/>
        <v>2164.1828571428573</v>
      </c>
      <c r="L2855" s="277">
        <f t="shared" si="89"/>
        <v>1082.0914285714287</v>
      </c>
    </row>
    <row r="2856" spans="1:12" x14ac:dyDescent="0.25">
      <c r="A2856" s="274" t="s">
        <v>606</v>
      </c>
      <c r="B2856" s="274" t="s">
        <v>588</v>
      </c>
      <c r="C2856" s="274" t="s">
        <v>604</v>
      </c>
      <c r="D2856" s="274" t="s">
        <v>603</v>
      </c>
      <c r="E2856" s="274">
        <v>16</v>
      </c>
      <c r="F2856" s="274">
        <v>1913</v>
      </c>
      <c r="G2856" s="277">
        <v>205</v>
      </c>
      <c r="H2856" s="277">
        <v>287.03000000000003</v>
      </c>
      <c r="I2856" s="277">
        <f>INDEX(HWI!$F$6:$I$131,MATCH(F2856,HWI!$A$6:$A$131,0),MATCH(D2856,HWI!$F$5:$I$5,0))</f>
        <v>243.71428571428572</v>
      </c>
      <c r="J2856" s="277">
        <f t="shared" si="88"/>
        <v>69953.31142857144</v>
      </c>
      <c r="L2856" s="277">
        <f t="shared" si="89"/>
        <v>341.23566550522656</v>
      </c>
    </row>
    <row r="2857" spans="1:12" x14ac:dyDescent="0.25">
      <c r="A2857" s="274" t="s">
        <v>606</v>
      </c>
      <c r="B2857" s="274" t="s">
        <v>588</v>
      </c>
      <c r="C2857" s="274" t="s">
        <v>604</v>
      </c>
      <c r="D2857" s="274" t="s">
        <v>603</v>
      </c>
      <c r="E2857" s="274">
        <v>16</v>
      </c>
      <c r="F2857" s="274">
        <v>1915</v>
      </c>
      <c r="G2857" s="277">
        <v>248</v>
      </c>
      <c r="H2857" s="277">
        <v>818.34</v>
      </c>
      <c r="I2857" s="277">
        <f>INDEX(HWI!$F$6:$I$131,MATCH(F2857,HWI!$A$6:$A$131,0),MATCH(D2857,HWI!$F$5:$I$5,0))</f>
        <v>243.71428571428572</v>
      </c>
      <c r="J2857" s="277">
        <f t="shared" si="88"/>
        <v>199441.14857142858</v>
      </c>
      <c r="L2857" s="277">
        <f t="shared" si="89"/>
        <v>804.19817972350234</v>
      </c>
    </row>
    <row r="2858" spans="1:12" x14ac:dyDescent="0.25">
      <c r="A2858" s="274" t="s">
        <v>606</v>
      </c>
      <c r="B2858" s="274" t="s">
        <v>588</v>
      </c>
      <c r="C2858" s="274" t="s">
        <v>604</v>
      </c>
      <c r="D2858" s="274" t="s">
        <v>603</v>
      </c>
      <c r="E2858" s="274">
        <v>16</v>
      </c>
      <c r="F2858" s="274">
        <v>1917</v>
      </c>
      <c r="G2858" s="277">
        <v>10</v>
      </c>
      <c r="H2858" s="277">
        <v>49.75</v>
      </c>
      <c r="I2858" s="277">
        <f>INDEX(HWI!$F$6:$I$131,MATCH(F2858,HWI!$A$6:$A$131,0),MATCH(D2858,HWI!$F$5:$I$5,0))</f>
        <v>142.16666666666666</v>
      </c>
      <c r="J2858" s="277">
        <f t="shared" si="88"/>
        <v>7072.7916666666661</v>
      </c>
      <c r="L2858" s="277">
        <f t="shared" si="89"/>
        <v>707.27916666666658</v>
      </c>
    </row>
    <row r="2859" spans="1:12" x14ac:dyDescent="0.25">
      <c r="A2859" s="274" t="s">
        <v>606</v>
      </c>
      <c r="B2859" s="274" t="s">
        <v>588</v>
      </c>
      <c r="C2859" s="274" t="s">
        <v>604</v>
      </c>
      <c r="D2859" s="274" t="s">
        <v>603</v>
      </c>
      <c r="E2859" s="274">
        <v>16</v>
      </c>
      <c r="F2859" s="274">
        <v>1922</v>
      </c>
      <c r="G2859" s="277">
        <v>255</v>
      </c>
      <c r="H2859" s="277">
        <v>831.96</v>
      </c>
      <c r="I2859" s="277">
        <f>INDEX(HWI!$F$6:$I$131,MATCH(F2859,HWI!$A$6:$A$131,0),MATCH(D2859,HWI!$F$5:$I$5,0))</f>
        <v>106.625</v>
      </c>
      <c r="J2859" s="277">
        <f t="shared" si="88"/>
        <v>88707.735000000001</v>
      </c>
      <c r="L2859" s="277">
        <f t="shared" si="89"/>
        <v>347.87347058823531</v>
      </c>
    </row>
    <row r="2860" spans="1:12" x14ac:dyDescent="0.25">
      <c r="A2860" s="274" t="s">
        <v>606</v>
      </c>
      <c r="B2860" s="274" t="s">
        <v>588</v>
      </c>
      <c r="C2860" s="274" t="s">
        <v>604</v>
      </c>
      <c r="D2860" s="274" t="s">
        <v>603</v>
      </c>
      <c r="E2860" s="274">
        <v>16</v>
      </c>
      <c r="F2860" s="274">
        <v>1923</v>
      </c>
      <c r="G2860" s="277">
        <v>5938</v>
      </c>
      <c r="H2860" s="277">
        <v>13745.65</v>
      </c>
      <c r="I2860" s="277">
        <f>INDEX(HWI!$F$6:$I$131,MATCH(F2860,HWI!$A$6:$A$131,0),MATCH(D2860,HWI!$F$5:$I$5,0))</f>
        <v>113.73333333333333</v>
      </c>
      <c r="J2860" s="277">
        <f t="shared" si="88"/>
        <v>1563338.5933333333</v>
      </c>
      <c r="L2860" s="277">
        <f t="shared" si="89"/>
        <v>263.27696081733467</v>
      </c>
    </row>
    <row r="2861" spans="1:12" x14ac:dyDescent="0.25">
      <c r="A2861" s="274" t="s">
        <v>606</v>
      </c>
      <c r="B2861" s="274" t="s">
        <v>588</v>
      </c>
      <c r="C2861" s="274" t="s">
        <v>604</v>
      </c>
      <c r="D2861" s="274" t="s">
        <v>603</v>
      </c>
      <c r="E2861" s="274">
        <v>16</v>
      </c>
      <c r="F2861" s="274">
        <v>1925</v>
      </c>
      <c r="G2861" s="277">
        <v>133</v>
      </c>
      <c r="H2861" s="277">
        <v>715.65</v>
      </c>
      <c r="I2861" s="277">
        <f>INDEX(HWI!$F$6:$I$131,MATCH(F2861,HWI!$A$6:$A$131,0),MATCH(D2861,HWI!$F$5:$I$5,0))</f>
        <v>113.73333333333333</v>
      </c>
      <c r="J2861" s="277">
        <f t="shared" si="88"/>
        <v>81393.259999999995</v>
      </c>
      <c r="L2861" s="277">
        <f t="shared" si="89"/>
        <v>611.97939849624061</v>
      </c>
    </row>
    <row r="2862" spans="1:12" x14ac:dyDescent="0.25">
      <c r="A2862" s="274" t="s">
        <v>606</v>
      </c>
      <c r="B2862" s="274" t="s">
        <v>588</v>
      </c>
      <c r="C2862" s="274" t="s">
        <v>604</v>
      </c>
      <c r="D2862" s="274" t="s">
        <v>603</v>
      </c>
      <c r="E2862" s="274">
        <v>16</v>
      </c>
      <c r="F2862" s="274">
        <v>1926</v>
      </c>
      <c r="G2862" s="277">
        <v>20</v>
      </c>
      <c r="H2862" s="277">
        <v>103.74000000000001</v>
      </c>
      <c r="I2862" s="277">
        <f>INDEX(HWI!$F$6:$I$131,MATCH(F2862,HWI!$A$6:$A$131,0),MATCH(D2862,HWI!$F$5:$I$5,0))</f>
        <v>106.625</v>
      </c>
      <c r="J2862" s="277">
        <f t="shared" si="88"/>
        <v>11061.2775</v>
      </c>
      <c r="L2862" s="277">
        <f t="shared" si="89"/>
        <v>553.06387500000005</v>
      </c>
    </row>
    <row r="2863" spans="1:12" x14ac:dyDescent="0.25">
      <c r="A2863" s="274" t="s">
        <v>606</v>
      </c>
      <c r="B2863" s="274" t="s">
        <v>588</v>
      </c>
      <c r="C2863" s="274" t="s">
        <v>604</v>
      </c>
      <c r="D2863" s="274" t="s">
        <v>603</v>
      </c>
      <c r="E2863" s="274">
        <v>16</v>
      </c>
      <c r="F2863" s="274">
        <v>1929</v>
      </c>
      <c r="G2863" s="277">
        <v>101</v>
      </c>
      <c r="H2863" s="277">
        <v>186.65</v>
      </c>
      <c r="I2863" s="277">
        <f>INDEX(HWI!$F$6:$I$131,MATCH(F2863,HWI!$A$6:$A$131,0),MATCH(D2863,HWI!$F$5:$I$5,0))</f>
        <v>106.625</v>
      </c>
      <c r="J2863" s="277">
        <f t="shared" si="88"/>
        <v>19901.556250000001</v>
      </c>
      <c r="L2863" s="277">
        <f t="shared" si="89"/>
        <v>197.04511138613861</v>
      </c>
    </row>
    <row r="2864" spans="1:12" x14ac:dyDescent="0.25">
      <c r="A2864" s="274" t="s">
        <v>606</v>
      </c>
      <c r="B2864" s="274" t="s">
        <v>588</v>
      </c>
      <c r="C2864" s="274" t="s">
        <v>604</v>
      </c>
      <c r="D2864" s="274" t="s">
        <v>603</v>
      </c>
      <c r="E2864" s="274">
        <v>16</v>
      </c>
      <c r="F2864" s="274">
        <v>1930</v>
      </c>
      <c r="G2864" s="277">
        <v>100</v>
      </c>
      <c r="H2864" s="277">
        <v>259.41000000000003</v>
      </c>
      <c r="I2864" s="277">
        <f>INDEX(HWI!$F$6:$I$131,MATCH(F2864,HWI!$A$6:$A$131,0),MATCH(D2864,HWI!$F$5:$I$5,0))</f>
        <v>106.625</v>
      </c>
      <c r="J2864" s="277">
        <f t="shared" si="88"/>
        <v>27659.591250000001</v>
      </c>
      <c r="L2864" s="277">
        <f t="shared" si="89"/>
        <v>276.5959125</v>
      </c>
    </row>
    <row r="2865" spans="1:12" x14ac:dyDescent="0.25">
      <c r="A2865" s="274" t="s">
        <v>606</v>
      </c>
      <c r="B2865" s="274" t="s">
        <v>588</v>
      </c>
      <c r="C2865" s="274" t="s">
        <v>604</v>
      </c>
      <c r="D2865" s="274" t="s">
        <v>603</v>
      </c>
      <c r="E2865" s="274">
        <v>16</v>
      </c>
      <c r="F2865" s="274">
        <v>1931</v>
      </c>
      <c r="G2865" s="277">
        <v>3078</v>
      </c>
      <c r="H2865" s="277">
        <v>5343.14</v>
      </c>
      <c r="I2865" s="277">
        <f>INDEX(HWI!$F$6:$I$131,MATCH(F2865,HWI!$A$6:$A$131,0),MATCH(D2865,HWI!$F$5:$I$5,0))</f>
        <v>106.625</v>
      </c>
      <c r="J2865" s="277">
        <f t="shared" si="88"/>
        <v>569712.30249999999</v>
      </c>
      <c r="L2865" s="277">
        <f t="shared" si="89"/>
        <v>185.09171621182585</v>
      </c>
    </row>
    <row r="2866" spans="1:12" x14ac:dyDescent="0.25">
      <c r="A2866" s="274" t="s">
        <v>606</v>
      </c>
      <c r="B2866" s="274" t="s">
        <v>588</v>
      </c>
      <c r="C2866" s="274" t="s">
        <v>604</v>
      </c>
      <c r="D2866" s="274" t="s">
        <v>603</v>
      </c>
      <c r="E2866" s="274">
        <v>16</v>
      </c>
      <c r="F2866" s="274">
        <v>1932</v>
      </c>
      <c r="G2866" s="277">
        <v>1928</v>
      </c>
      <c r="H2866" s="277">
        <v>4306.53</v>
      </c>
      <c r="I2866" s="277">
        <f>INDEX(HWI!$F$6:$I$131,MATCH(F2866,HWI!$A$6:$A$131,0),MATCH(D2866,HWI!$F$5:$I$5,0))</f>
        <v>113.73333333333333</v>
      </c>
      <c r="J2866" s="277">
        <f t="shared" si="88"/>
        <v>489796.01199999999</v>
      </c>
      <c r="L2866" s="277">
        <f t="shared" si="89"/>
        <v>254.04357468879667</v>
      </c>
    </row>
    <row r="2867" spans="1:12" x14ac:dyDescent="0.25">
      <c r="A2867" s="274" t="s">
        <v>606</v>
      </c>
      <c r="B2867" s="274" t="s">
        <v>588</v>
      </c>
      <c r="C2867" s="274" t="s">
        <v>604</v>
      </c>
      <c r="D2867" s="274" t="s">
        <v>603</v>
      </c>
      <c r="E2867" s="274">
        <v>16</v>
      </c>
      <c r="F2867" s="274">
        <v>1935</v>
      </c>
      <c r="G2867" s="277">
        <v>22</v>
      </c>
      <c r="H2867" s="277">
        <v>100.44</v>
      </c>
      <c r="I2867" s="277">
        <f>INDEX(HWI!$F$6:$I$131,MATCH(F2867,HWI!$A$6:$A$131,0),MATCH(D2867,HWI!$F$5:$I$5,0))</f>
        <v>113.73333333333333</v>
      </c>
      <c r="J2867" s="277">
        <f t="shared" si="88"/>
        <v>11423.376</v>
      </c>
      <c r="L2867" s="277">
        <f t="shared" si="89"/>
        <v>519.24436363636369</v>
      </c>
    </row>
    <row r="2868" spans="1:12" x14ac:dyDescent="0.25">
      <c r="A2868" s="274" t="s">
        <v>606</v>
      </c>
      <c r="B2868" s="274" t="s">
        <v>588</v>
      </c>
      <c r="C2868" s="274" t="s">
        <v>604</v>
      </c>
      <c r="D2868" s="274" t="s">
        <v>603</v>
      </c>
      <c r="E2868" s="274">
        <v>16</v>
      </c>
      <c r="F2868" s="274">
        <v>1936</v>
      </c>
      <c r="G2868" s="277">
        <v>54</v>
      </c>
      <c r="H2868" s="277">
        <v>82.17</v>
      </c>
      <c r="I2868" s="277">
        <f>INDEX(HWI!$F$6:$I$131,MATCH(F2868,HWI!$A$6:$A$131,0),MATCH(D2868,HWI!$F$5:$I$5,0))</f>
        <v>113.73333333333333</v>
      </c>
      <c r="J2868" s="277">
        <f t="shared" si="88"/>
        <v>9345.4680000000008</v>
      </c>
      <c r="L2868" s="277">
        <f t="shared" si="89"/>
        <v>173.06422222222224</v>
      </c>
    </row>
    <row r="2869" spans="1:12" x14ac:dyDescent="0.25">
      <c r="A2869" s="274" t="s">
        <v>606</v>
      </c>
      <c r="B2869" s="274" t="s">
        <v>588</v>
      </c>
      <c r="C2869" s="274" t="s">
        <v>604</v>
      </c>
      <c r="D2869" s="274" t="s">
        <v>603</v>
      </c>
      <c r="E2869" s="274">
        <v>16</v>
      </c>
      <c r="F2869" s="274">
        <v>1937</v>
      </c>
      <c r="G2869" s="277">
        <v>74</v>
      </c>
      <c r="H2869" s="277">
        <v>131.76</v>
      </c>
      <c r="I2869" s="277">
        <f>INDEX(HWI!$F$6:$I$131,MATCH(F2869,HWI!$A$6:$A$131,0),MATCH(D2869,HWI!$F$5:$I$5,0))</f>
        <v>106.625</v>
      </c>
      <c r="J2869" s="277">
        <f t="shared" si="88"/>
        <v>14048.91</v>
      </c>
      <c r="L2869" s="277">
        <f t="shared" si="89"/>
        <v>189.85013513513513</v>
      </c>
    </row>
    <row r="2870" spans="1:12" x14ac:dyDescent="0.25">
      <c r="A2870" s="274" t="s">
        <v>606</v>
      </c>
      <c r="B2870" s="274" t="s">
        <v>588</v>
      </c>
      <c r="C2870" s="274" t="s">
        <v>604</v>
      </c>
      <c r="D2870" s="274" t="s">
        <v>603</v>
      </c>
      <c r="E2870" s="274">
        <v>16</v>
      </c>
      <c r="F2870" s="274">
        <v>1938</v>
      </c>
      <c r="G2870" s="277">
        <v>516</v>
      </c>
      <c r="H2870" s="277">
        <v>1168.9100000000001</v>
      </c>
      <c r="I2870" s="277">
        <f>INDEX(HWI!$F$6:$I$131,MATCH(F2870,HWI!$A$6:$A$131,0),MATCH(D2870,HWI!$F$5:$I$5,0))</f>
        <v>106.625</v>
      </c>
      <c r="J2870" s="277">
        <f t="shared" si="88"/>
        <v>124635.02875000001</v>
      </c>
      <c r="L2870" s="277">
        <f t="shared" si="89"/>
        <v>241.54075339147289</v>
      </c>
    </row>
    <row r="2871" spans="1:12" x14ac:dyDescent="0.25">
      <c r="A2871" s="274" t="s">
        <v>606</v>
      </c>
      <c r="B2871" s="274" t="s">
        <v>588</v>
      </c>
      <c r="C2871" s="274" t="s">
        <v>604</v>
      </c>
      <c r="D2871" s="274" t="s">
        <v>603</v>
      </c>
      <c r="E2871" s="274">
        <v>16</v>
      </c>
      <c r="F2871" s="274">
        <v>1939</v>
      </c>
      <c r="G2871" s="277">
        <v>236</v>
      </c>
      <c r="H2871" s="277">
        <v>597.19000000000005</v>
      </c>
      <c r="I2871" s="277">
        <f>INDEX(HWI!$F$6:$I$131,MATCH(F2871,HWI!$A$6:$A$131,0),MATCH(D2871,HWI!$F$5:$I$5,0))</f>
        <v>106.625</v>
      </c>
      <c r="J2871" s="277">
        <f t="shared" si="88"/>
        <v>63675.383750000008</v>
      </c>
      <c r="L2871" s="277">
        <f t="shared" si="89"/>
        <v>269.81094809322036</v>
      </c>
    </row>
    <row r="2872" spans="1:12" x14ac:dyDescent="0.25">
      <c r="A2872" s="274" t="s">
        <v>606</v>
      </c>
      <c r="B2872" s="274" t="s">
        <v>588</v>
      </c>
      <c r="C2872" s="274" t="s">
        <v>604</v>
      </c>
      <c r="D2872" s="274" t="s">
        <v>603</v>
      </c>
      <c r="E2872" s="274">
        <v>16</v>
      </c>
      <c r="F2872" s="274">
        <v>1940</v>
      </c>
      <c r="G2872" s="277">
        <v>2090</v>
      </c>
      <c r="H2872" s="277">
        <v>7043.35</v>
      </c>
      <c r="I2872" s="277">
        <f>INDEX(HWI!$F$6:$I$131,MATCH(F2872,HWI!$A$6:$A$131,0),MATCH(D2872,HWI!$F$5:$I$5,0))</f>
        <v>100.35294117647059</v>
      </c>
      <c r="J2872" s="277">
        <f t="shared" si="88"/>
        <v>706820.88823529414</v>
      </c>
      <c r="L2872" s="277">
        <f t="shared" si="89"/>
        <v>338.19181255277232</v>
      </c>
    </row>
    <row r="2873" spans="1:12" x14ac:dyDescent="0.25">
      <c r="A2873" s="274" t="s">
        <v>606</v>
      </c>
      <c r="B2873" s="274" t="s">
        <v>588</v>
      </c>
      <c r="C2873" s="274" t="s">
        <v>604</v>
      </c>
      <c r="D2873" s="274" t="s">
        <v>603</v>
      </c>
      <c r="E2873" s="274">
        <v>16</v>
      </c>
      <c r="F2873" s="274">
        <v>1941</v>
      </c>
      <c r="G2873" s="277">
        <v>443</v>
      </c>
      <c r="H2873" s="277">
        <v>1318.1200000000001</v>
      </c>
      <c r="I2873" s="277">
        <f>INDEX(HWI!$F$6:$I$131,MATCH(F2873,HWI!$A$6:$A$131,0),MATCH(D2873,HWI!$F$5:$I$5,0))</f>
        <v>100.35294117647059</v>
      </c>
      <c r="J2873" s="277">
        <f t="shared" si="88"/>
        <v>132277.21882352943</v>
      </c>
      <c r="L2873" s="277">
        <f t="shared" si="89"/>
        <v>298.594173416545</v>
      </c>
    </row>
    <row r="2874" spans="1:12" x14ac:dyDescent="0.25">
      <c r="A2874" s="274" t="s">
        <v>606</v>
      </c>
      <c r="B2874" s="274" t="s">
        <v>588</v>
      </c>
      <c r="C2874" s="274" t="s">
        <v>604</v>
      </c>
      <c r="D2874" s="274" t="s">
        <v>603</v>
      </c>
      <c r="E2874" s="274">
        <v>16</v>
      </c>
      <c r="F2874" s="274">
        <v>1943</v>
      </c>
      <c r="G2874" s="277">
        <v>375</v>
      </c>
      <c r="H2874" s="277">
        <v>2445.33</v>
      </c>
      <c r="I2874" s="277">
        <f>INDEX(HWI!$F$6:$I$131,MATCH(F2874,HWI!$A$6:$A$131,0),MATCH(D2874,HWI!$F$5:$I$5,0))</f>
        <v>89.78947368421052</v>
      </c>
      <c r="J2874" s="277">
        <f t="shared" si="88"/>
        <v>219564.89368421052</v>
      </c>
      <c r="L2874" s="277">
        <f t="shared" si="89"/>
        <v>585.50638315789467</v>
      </c>
    </row>
    <row r="2875" spans="1:12" x14ac:dyDescent="0.25">
      <c r="A2875" s="274" t="s">
        <v>606</v>
      </c>
      <c r="B2875" s="274" t="s">
        <v>588</v>
      </c>
      <c r="C2875" s="274" t="s">
        <v>604</v>
      </c>
      <c r="D2875" s="274" t="s">
        <v>603</v>
      </c>
      <c r="E2875" s="274">
        <v>16</v>
      </c>
      <c r="F2875" s="274">
        <v>1946</v>
      </c>
      <c r="G2875" s="277">
        <v>9423</v>
      </c>
      <c r="H2875" s="277">
        <v>16411.28</v>
      </c>
      <c r="I2875" s="277">
        <f>INDEX(HWI!$F$6:$I$131,MATCH(F2875,HWI!$A$6:$A$131,0),MATCH(D2875,HWI!$F$5:$I$5,0))</f>
        <v>81.238095238095241</v>
      </c>
      <c r="J2875" s="277">
        <f t="shared" si="88"/>
        <v>1333221.1276190476</v>
      </c>
      <c r="L2875" s="277">
        <f t="shared" si="89"/>
        <v>141.4858460807649</v>
      </c>
    </row>
    <row r="2876" spans="1:12" x14ac:dyDescent="0.25">
      <c r="A2876" s="274" t="s">
        <v>606</v>
      </c>
      <c r="B2876" s="274" t="s">
        <v>588</v>
      </c>
      <c r="C2876" s="274" t="s">
        <v>604</v>
      </c>
      <c r="D2876" s="274" t="s">
        <v>603</v>
      </c>
      <c r="E2876" s="274">
        <v>16</v>
      </c>
      <c r="F2876" s="274">
        <v>1947</v>
      </c>
      <c r="G2876" s="277">
        <v>3078</v>
      </c>
      <c r="H2876" s="277">
        <v>8042.28</v>
      </c>
      <c r="I2876" s="277">
        <f>INDEX(HWI!$F$6:$I$131,MATCH(F2876,HWI!$A$6:$A$131,0),MATCH(D2876,HWI!$F$5:$I$5,0))</f>
        <v>71.083333333333329</v>
      </c>
      <c r="J2876" s="277">
        <f t="shared" si="88"/>
        <v>571672.06999999995</v>
      </c>
      <c r="L2876" s="277">
        <f t="shared" si="89"/>
        <v>185.72841780376865</v>
      </c>
    </row>
    <row r="2877" spans="1:12" x14ac:dyDescent="0.25">
      <c r="A2877" s="274" t="s">
        <v>606</v>
      </c>
      <c r="B2877" s="274" t="s">
        <v>588</v>
      </c>
      <c r="C2877" s="274" t="s">
        <v>604</v>
      </c>
      <c r="D2877" s="274" t="s">
        <v>603</v>
      </c>
      <c r="E2877" s="274">
        <v>16</v>
      </c>
      <c r="F2877" s="274">
        <v>1948</v>
      </c>
      <c r="G2877" s="277">
        <v>10397</v>
      </c>
      <c r="H2877" s="277">
        <v>76878.650000000009</v>
      </c>
      <c r="I2877" s="277">
        <f>INDEX(HWI!$F$6:$I$131,MATCH(F2877,HWI!$A$6:$A$131,0),MATCH(D2877,HWI!$F$5:$I$5,0))</f>
        <v>60.928571428571431</v>
      </c>
      <c r="J2877" s="277">
        <f t="shared" si="88"/>
        <v>4684106.3178571435</v>
      </c>
      <c r="L2877" s="277">
        <f t="shared" si="89"/>
        <v>450.5247973316479</v>
      </c>
    </row>
    <row r="2878" spans="1:12" x14ac:dyDescent="0.25">
      <c r="A2878" s="274" t="s">
        <v>606</v>
      </c>
      <c r="B2878" s="274" t="s">
        <v>588</v>
      </c>
      <c r="C2878" s="274" t="s">
        <v>604</v>
      </c>
      <c r="D2878" s="274" t="s">
        <v>603</v>
      </c>
      <c r="E2878" s="274">
        <v>16</v>
      </c>
      <c r="F2878" s="274">
        <v>1949</v>
      </c>
      <c r="G2878" s="277">
        <v>6311</v>
      </c>
      <c r="H2878" s="277">
        <v>18692.060000000001</v>
      </c>
      <c r="I2878" s="277">
        <f>INDEX(HWI!$F$6:$I$131,MATCH(F2878,HWI!$A$6:$A$131,0),MATCH(D2878,HWI!$F$5:$I$5,0))</f>
        <v>56.866666666666667</v>
      </c>
      <c r="J2878" s="277">
        <f t="shared" si="88"/>
        <v>1062955.1453333334</v>
      </c>
      <c r="L2878" s="277">
        <f t="shared" si="89"/>
        <v>168.42895663656051</v>
      </c>
    </row>
    <row r="2879" spans="1:12" x14ac:dyDescent="0.25">
      <c r="A2879" s="274" t="s">
        <v>606</v>
      </c>
      <c r="B2879" s="274" t="s">
        <v>588</v>
      </c>
      <c r="C2879" s="274" t="s">
        <v>604</v>
      </c>
      <c r="D2879" s="274" t="s">
        <v>603</v>
      </c>
      <c r="E2879" s="274">
        <v>16</v>
      </c>
      <c r="F2879" s="274">
        <v>1950</v>
      </c>
      <c r="G2879" s="277">
        <v>1146</v>
      </c>
      <c r="H2879" s="277">
        <v>4909.8599999999997</v>
      </c>
      <c r="I2879" s="277">
        <f>INDEX(HWI!$F$6:$I$131,MATCH(F2879,HWI!$A$6:$A$131,0),MATCH(D2879,HWI!$F$5:$I$5,0))</f>
        <v>53.3125</v>
      </c>
      <c r="J2879" s="277">
        <f t="shared" si="88"/>
        <v>261756.91124999998</v>
      </c>
      <c r="L2879" s="277">
        <f t="shared" si="89"/>
        <v>228.40917212041882</v>
      </c>
    </row>
    <row r="2880" spans="1:12" x14ac:dyDescent="0.25">
      <c r="A2880" s="274" t="s">
        <v>606</v>
      </c>
      <c r="B2880" s="274" t="s">
        <v>588</v>
      </c>
      <c r="C2880" s="274" t="s">
        <v>604</v>
      </c>
      <c r="D2880" s="274" t="s">
        <v>603</v>
      </c>
      <c r="E2880" s="274">
        <v>16</v>
      </c>
      <c r="F2880" s="274">
        <v>1951</v>
      </c>
      <c r="G2880" s="277">
        <v>2204</v>
      </c>
      <c r="H2880" s="277">
        <v>29449.15</v>
      </c>
      <c r="I2880" s="277">
        <f>INDEX(HWI!$F$6:$I$131,MATCH(F2880,HWI!$A$6:$A$131,0),MATCH(D2880,HWI!$F$5:$I$5,0))</f>
        <v>51.696969696969695</v>
      </c>
      <c r="J2880" s="277">
        <f t="shared" si="88"/>
        <v>1522431.8151515152</v>
      </c>
      <c r="L2880" s="277">
        <f t="shared" si="89"/>
        <v>690.75853682010666</v>
      </c>
    </row>
    <row r="2881" spans="1:12" x14ac:dyDescent="0.25">
      <c r="A2881" s="274" t="s">
        <v>606</v>
      </c>
      <c r="B2881" s="274" t="s">
        <v>588</v>
      </c>
      <c r="C2881" s="274" t="s">
        <v>604</v>
      </c>
      <c r="D2881" s="274" t="s">
        <v>603</v>
      </c>
      <c r="E2881" s="274">
        <v>16</v>
      </c>
      <c r="F2881" s="274">
        <v>1952</v>
      </c>
      <c r="G2881" s="277">
        <v>1759</v>
      </c>
      <c r="H2881" s="277">
        <v>11441.91</v>
      </c>
      <c r="I2881" s="277">
        <f>INDEX(HWI!$F$6:$I$131,MATCH(F2881,HWI!$A$6:$A$131,0),MATCH(D2881,HWI!$F$5:$I$5,0))</f>
        <v>50.176470588235297</v>
      </c>
      <c r="J2881" s="277">
        <f t="shared" si="88"/>
        <v>574114.66058823536</v>
      </c>
      <c r="L2881" s="277">
        <f t="shared" si="89"/>
        <v>326.38695883356189</v>
      </c>
    </row>
    <row r="2882" spans="1:12" x14ac:dyDescent="0.25">
      <c r="A2882" s="274" t="s">
        <v>606</v>
      </c>
      <c r="B2882" s="274" t="s">
        <v>588</v>
      </c>
      <c r="C2882" s="274" t="s">
        <v>604</v>
      </c>
      <c r="D2882" s="274" t="s">
        <v>603</v>
      </c>
      <c r="E2882" s="274">
        <v>16</v>
      </c>
      <c r="F2882" s="274">
        <v>1953</v>
      </c>
      <c r="G2882" s="277">
        <v>5800</v>
      </c>
      <c r="H2882" s="277">
        <v>46447.86</v>
      </c>
      <c r="I2882" s="277">
        <f>INDEX(HWI!$F$6:$I$131,MATCH(F2882,HWI!$A$6:$A$131,0),MATCH(D2882,HWI!$F$5:$I$5,0))</f>
        <v>46.108108108108105</v>
      </c>
      <c r="J2882" s="277">
        <f t="shared" ref="J2882:J2945" si="90">I2882*H2882</f>
        <v>2141622.95027027</v>
      </c>
      <c r="L2882" s="277">
        <f t="shared" ref="L2882:L2945" si="91">J2882/G2882</f>
        <v>369.24533625349483</v>
      </c>
    </row>
    <row r="2883" spans="1:12" x14ac:dyDescent="0.25">
      <c r="A2883" s="274" t="s">
        <v>606</v>
      </c>
      <c r="B2883" s="274" t="s">
        <v>588</v>
      </c>
      <c r="C2883" s="274" t="s">
        <v>604</v>
      </c>
      <c r="D2883" s="274" t="s">
        <v>603</v>
      </c>
      <c r="E2883" s="274">
        <v>16</v>
      </c>
      <c r="F2883" s="274">
        <v>1954</v>
      </c>
      <c r="G2883" s="277">
        <v>5192</v>
      </c>
      <c r="H2883" s="277">
        <v>85909.14</v>
      </c>
      <c r="I2883" s="277">
        <f>INDEX(HWI!$F$6:$I$131,MATCH(F2883,HWI!$A$6:$A$131,0),MATCH(D2883,HWI!$F$5:$I$5,0))</f>
        <v>43.743589743589745</v>
      </c>
      <c r="J2883" s="277">
        <f t="shared" si="90"/>
        <v>3757974.1753846155</v>
      </c>
      <c r="L2883" s="277">
        <f t="shared" si="91"/>
        <v>723.80088123740666</v>
      </c>
    </row>
    <row r="2884" spans="1:12" x14ac:dyDescent="0.25">
      <c r="A2884" s="274" t="s">
        <v>606</v>
      </c>
      <c r="B2884" s="274" t="s">
        <v>588</v>
      </c>
      <c r="C2884" s="274" t="s">
        <v>604</v>
      </c>
      <c r="D2884" s="274" t="s">
        <v>603</v>
      </c>
      <c r="E2884" s="274">
        <v>16</v>
      </c>
      <c r="F2884" s="274">
        <v>1955</v>
      </c>
      <c r="G2884" s="277">
        <v>10819</v>
      </c>
      <c r="H2884" s="277">
        <v>52409.66</v>
      </c>
      <c r="I2884" s="277">
        <f>INDEX(HWI!$F$6:$I$131,MATCH(F2884,HWI!$A$6:$A$131,0),MATCH(D2884,HWI!$F$5:$I$5,0))</f>
        <v>41.609756097560975</v>
      </c>
      <c r="J2884" s="277">
        <f t="shared" si="90"/>
        <v>2180753.1697560977</v>
      </c>
      <c r="L2884" s="277">
        <f t="shared" si="91"/>
        <v>201.56698121416932</v>
      </c>
    </row>
    <row r="2885" spans="1:12" x14ac:dyDescent="0.25">
      <c r="A2885" s="274" t="s">
        <v>606</v>
      </c>
      <c r="B2885" s="274" t="s">
        <v>588</v>
      </c>
      <c r="C2885" s="274" t="s">
        <v>604</v>
      </c>
      <c r="D2885" s="274" t="s">
        <v>603</v>
      </c>
      <c r="E2885" s="274">
        <v>16</v>
      </c>
      <c r="F2885" s="274">
        <v>1956</v>
      </c>
      <c r="G2885" s="277">
        <v>5799</v>
      </c>
      <c r="H2885" s="277">
        <v>32694.09</v>
      </c>
      <c r="I2885" s="277">
        <f>INDEX(HWI!$F$6:$I$131,MATCH(F2885,HWI!$A$6:$A$131,0),MATCH(D2885,HWI!$F$5:$I$5,0))</f>
        <v>39.674418604651166</v>
      </c>
      <c r="J2885" s="277">
        <f t="shared" si="90"/>
        <v>1297119.0125581396</v>
      </c>
      <c r="L2885" s="277">
        <f t="shared" si="91"/>
        <v>223.67977454011719</v>
      </c>
    </row>
    <row r="2886" spans="1:12" x14ac:dyDescent="0.25">
      <c r="A2886" s="274" t="s">
        <v>606</v>
      </c>
      <c r="B2886" s="274" t="s">
        <v>588</v>
      </c>
      <c r="C2886" s="274" t="s">
        <v>604</v>
      </c>
      <c r="D2886" s="274" t="s">
        <v>603</v>
      </c>
      <c r="E2886" s="274">
        <v>16</v>
      </c>
      <c r="F2886" s="274">
        <v>1957</v>
      </c>
      <c r="G2886" s="277">
        <v>11691</v>
      </c>
      <c r="H2886" s="277">
        <v>71961.820000000007</v>
      </c>
      <c r="I2886" s="277">
        <f>INDEX(HWI!$F$6:$I$131,MATCH(F2886,HWI!$A$6:$A$131,0),MATCH(D2886,HWI!$F$5:$I$5,0))</f>
        <v>37.086956521739133</v>
      </c>
      <c r="J2886" s="277">
        <f t="shared" si="90"/>
        <v>2668844.8895652178</v>
      </c>
      <c r="L2886" s="277">
        <f t="shared" si="91"/>
        <v>228.28200235781523</v>
      </c>
    </row>
    <row r="2887" spans="1:12" x14ac:dyDescent="0.25">
      <c r="A2887" s="274" t="s">
        <v>606</v>
      </c>
      <c r="B2887" s="274" t="s">
        <v>588</v>
      </c>
      <c r="C2887" s="274" t="s">
        <v>604</v>
      </c>
      <c r="D2887" s="274" t="s">
        <v>603</v>
      </c>
      <c r="E2887" s="274">
        <v>16</v>
      </c>
      <c r="F2887" s="274">
        <v>1958</v>
      </c>
      <c r="G2887" s="277">
        <v>6716</v>
      </c>
      <c r="H2887" s="277">
        <v>60237.48</v>
      </c>
      <c r="I2887" s="277">
        <f>INDEX(HWI!$F$6:$I$131,MATCH(F2887,HWI!$A$6:$A$131,0),MATCH(D2887,HWI!$F$5:$I$5,0))</f>
        <v>34.816326530612244</v>
      </c>
      <c r="J2887" s="277">
        <f t="shared" si="90"/>
        <v>2097247.7730612247</v>
      </c>
      <c r="L2887" s="277">
        <f t="shared" si="91"/>
        <v>312.27632118243372</v>
      </c>
    </row>
    <row r="2888" spans="1:12" x14ac:dyDescent="0.25">
      <c r="A2888" s="274" t="s">
        <v>606</v>
      </c>
      <c r="B2888" s="274" t="s">
        <v>588</v>
      </c>
      <c r="C2888" s="274" t="s">
        <v>604</v>
      </c>
      <c r="D2888" s="274" t="s">
        <v>603</v>
      </c>
      <c r="E2888" s="274">
        <v>16</v>
      </c>
      <c r="F2888" s="274">
        <v>1959</v>
      </c>
      <c r="G2888" s="277">
        <v>6616</v>
      </c>
      <c r="H2888" s="277">
        <v>135962.9</v>
      </c>
      <c r="I2888" s="277">
        <f>INDEX(HWI!$F$6:$I$131,MATCH(F2888,HWI!$A$6:$A$131,0),MATCH(D2888,HWI!$F$5:$I$5,0))</f>
        <v>33.450980392156865</v>
      </c>
      <c r="J2888" s="277">
        <f t="shared" si="90"/>
        <v>4548092.301960784</v>
      </c>
      <c r="L2888" s="277">
        <f t="shared" si="91"/>
        <v>687.43837695900606</v>
      </c>
    </row>
    <row r="2889" spans="1:12" x14ac:dyDescent="0.25">
      <c r="A2889" s="274" t="s">
        <v>606</v>
      </c>
      <c r="B2889" s="274" t="s">
        <v>588</v>
      </c>
      <c r="C2889" s="274" t="s">
        <v>604</v>
      </c>
      <c r="D2889" s="274" t="s">
        <v>603</v>
      </c>
      <c r="E2889" s="274">
        <v>16</v>
      </c>
      <c r="F2889" s="274">
        <v>1960</v>
      </c>
      <c r="G2889" s="277">
        <v>7004</v>
      </c>
      <c r="H2889" s="277">
        <v>141652.39000000001</v>
      </c>
      <c r="I2889" s="277">
        <f>INDEX(HWI!$F$6:$I$131,MATCH(F2889,HWI!$A$6:$A$131,0),MATCH(D2889,HWI!$F$5:$I$5,0))</f>
        <v>32.188679245283019</v>
      </c>
      <c r="J2889" s="277">
        <f t="shared" si="90"/>
        <v>4559603.3460377362</v>
      </c>
      <c r="L2889" s="277">
        <f t="shared" si="91"/>
        <v>650.99990663017365</v>
      </c>
    </row>
    <row r="2890" spans="1:12" x14ac:dyDescent="0.25">
      <c r="A2890" s="274" t="s">
        <v>606</v>
      </c>
      <c r="B2890" s="274" t="s">
        <v>588</v>
      </c>
      <c r="C2890" s="274" t="s">
        <v>604</v>
      </c>
      <c r="D2890" s="274" t="s">
        <v>603</v>
      </c>
      <c r="E2890" s="274">
        <v>16</v>
      </c>
      <c r="F2890" s="274">
        <v>1961</v>
      </c>
      <c r="G2890" s="277">
        <v>9358</v>
      </c>
      <c r="H2890" s="277">
        <v>124292.95</v>
      </c>
      <c r="I2890" s="277">
        <f>INDEX(HWI!$F$6:$I$131,MATCH(F2890,HWI!$A$6:$A$131,0),MATCH(D2890,HWI!$F$5:$I$5,0))</f>
        <v>31.018181818181819</v>
      </c>
      <c r="J2890" s="277">
        <f t="shared" si="90"/>
        <v>3855341.3218181818</v>
      </c>
      <c r="L2890" s="277">
        <f t="shared" si="91"/>
        <v>411.98347102139149</v>
      </c>
    </row>
    <row r="2891" spans="1:12" x14ac:dyDescent="0.25">
      <c r="A2891" s="274" t="s">
        <v>606</v>
      </c>
      <c r="B2891" s="274" t="s">
        <v>588</v>
      </c>
      <c r="C2891" s="274" t="s">
        <v>604</v>
      </c>
      <c r="D2891" s="274" t="s">
        <v>603</v>
      </c>
      <c r="E2891" s="274">
        <v>16</v>
      </c>
      <c r="F2891" s="274">
        <v>1962</v>
      </c>
      <c r="G2891" s="277">
        <v>4181</v>
      </c>
      <c r="H2891" s="277">
        <v>47839.79</v>
      </c>
      <c r="I2891" s="277">
        <f>INDEX(HWI!$F$6:$I$131,MATCH(F2891,HWI!$A$6:$A$131,0),MATCH(D2891,HWI!$F$5:$I$5,0))</f>
        <v>30.464285714285715</v>
      </c>
      <c r="J2891" s="277">
        <f t="shared" si="90"/>
        <v>1457405.0310714287</v>
      </c>
      <c r="L2891" s="277">
        <f t="shared" si="91"/>
        <v>348.57809879728023</v>
      </c>
    </row>
    <row r="2892" spans="1:12" x14ac:dyDescent="0.25">
      <c r="A2892" s="274" t="s">
        <v>606</v>
      </c>
      <c r="B2892" s="274" t="s">
        <v>588</v>
      </c>
      <c r="C2892" s="274" t="s">
        <v>604</v>
      </c>
      <c r="D2892" s="274" t="s">
        <v>603</v>
      </c>
      <c r="E2892" s="274">
        <v>16</v>
      </c>
      <c r="F2892" s="274">
        <v>1963</v>
      </c>
      <c r="G2892" s="277">
        <v>3874</v>
      </c>
      <c r="H2892" s="277">
        <v>43897.79</v>
      </c>
      <c r="I2892" s="277">
        <f>INDEX(HWI!$F$6:$I$131,MATCH(F2892,HWI!$A$6:$A$131,0),MATCH(D2892,HWI!$F$5:$I$5,0))</f>
        <v>29.413793103448278</v>
      </c>
      <c r="J2892" s="277">
        <f t="shared" si="90"/>
        <v>1291200.5127586208</v>
      </c>
      <c r="L2892" s="277">
        <f t="shared" si="91"/>
        <v>333.29904820821395</v>
      </c>
    </row>
    <row r="2893" spans="1:12" x14ac:dyDescent="0.25">
      <c r="A2893" s="274" t="s">
        <v>606</v>
      </c>
      <c r="B2893" s="274" t="s">
        <v>588</v>
      </c>
      <c r="C2893" s="274" t="s">
        <v>604</v>
      </c>
      <c r="D2893" s="274" t="s">
        <v>603</v>
      </c>
      <c r="E2893" s="274">
        <v>16</v>
      </c>
      <c r="F2893" s="274">
        <v>1964</v>
      </c>
      <c r="G2893" s="277">
        <v>18204</v>
      </c>
      <c r="H2893" s="277">
        <v>153260.58000000002</v>
      </c>
      <c r="I2893" s="277">
        <f>INDEX(HWI!$F$6:$I$131,MATCH(F2893,HWI!$A$6:$A$131,0),MATCH(D2893,HWI!$F$5:$I$5,0))</f>
        <v>28.433333333333334</v>
      </c>
      <c r="J2893" s="277">
        <f t="shared" si="90"/>
        <v>4357709.1580000008</v>
      </c>
      <c r="L2893" s="277">
        <f t="shared" si="91"/>
        <v>239.38195770160408</v>
      </c>
    </row>
    <row r="2894" spans="1:12" x14ac:dyDescent="0.25">
      <c r="A2894" s="274" t="s">
        <v>606</v>
      </c>
      <c r="B2894" s="274" t="s">
        <v>588</v>
      </c>
      <c r="C2894" s="274" t="s">
        <v>604</v>
      </c>
      <c r="D2894" s="274" t="s">
        <v>603</v>
      </c>
      <c r="E2894" s="274">
        <v>16</v>
      </c>
      <c r="F2894" s="274">
        <v>1965</v>
      </c>
      <c r="G2894" s="277">
        <v>433</v>
      </c>
      <c r="H2894" s="277">
        <v>13407.02</v>
      </c>
      <c r="I2894" s="277">
        <f>INDEX(HWI!$F$6:$I$131,MATCH(F2894,HWI!$A$6:$A$131,0),MATCH(D2894,HWI!$F$5:$I$5,0))</f>
        <v>27.516129032258064</v>
      </c>
      <c r="J2894" s="277">
        <f t="shared" si="90"/>
        <v>368909.2922580645</v>
      </c>
      <c r="L2894" s="277">
        <f t="shared" si="91"/>
        <v>851.98450867913277</v>
      </c>
    </row>
    <row r="2895" spans="1:12" x14ac:dyDescent="0.25">
      <c r="A2895" s="274" t="s">
        <v>606</v>
      </c>
      <c r="B2895" s="274" t="s">
        <v>588</v>
      </c>
      <c r="C2895" s="274" t="s">
        <v>604</v>
      </c>
      <c r="D2895" s="274" t="s">
        <v>603</v>
      </c>
      <c r="E2895" s="274">
        <v>16</v>
      </c>
      <c r="F2895" s="274">
        <v>1966</v>
      </c>
      <c r="G2895" s="277">
        <v>7426</v>
      </c>
      <c r="H2895" s="277">
        <v>116597.72</v>
      </c>
      <c r="I2895" s="277">
        <f>INDEX(HWI!$F$6:$I$131,MATCH(F2895,HWI!$A$6:$A$131,0),MATCH(D2895,HWI!$F$5:$I$5,0))</f>
        <v>26.246153846153845</v>
      </c>
      <c r="J2895" s="277">
        <f t="shared" si="90"/>
        <v>3060241.6972307693</v>
      </c>
      <c r="L2895" s="277">
        <f t="shared" si="91"/>
        <v>412.09826248731071</v>
      </c>
    </row>
    <row r="2896" spans="1:12" x14ac:dyDescent="0.25">
      <c r="A2896" s="274" t="s">
        <v>606</v>
      </c>
      <c r="B2896" s="274" t="s">
        <v>588</v>
      </c>
      <c r="C2896" s="274" t="s">
        <v>604</v>
      </c>
      <c r="D2896" s="274" t="s">
        <v>603</v>
      </c>
      <c r="E2896" s="274">
        <v>16</v>
      </c>
      <c r="F2896" s="274">
        <v>1967</v>
      </c>
      <c r="G2896" s="277">
        <v>10022</v>
      </c>
      <c r="H2896" s="277">
        <v>138099.46</v>
      </c>
      <c r="I2896" s="277">
        <f>INDEX(HWI!$F$6:$I$131,MATCH(F2896,HWI!$A$6:$A$131,0),MATCH(D2896,HWI!$F$5:$I$5,0))</f>
        <v>25.088235294117649</v>
      </c>
      <c r="J2896" s="277">
        <f t="shared" si="90"/>
        <v>3464671.7464705883</v>
      </c>
      <c r="L2896" s="277">
        <f t="shared" si="91"/>
        <v>345.7066200828765</v>
      </c>
    </row>
    <row r="2897" spans="1:12" x14ac:dyDescent="0.25">
      <c r="A2897" s="274" t="s">
        <v>606</v>
      </c>
      <c r="B2897" s="274" t="s">
        <v>588</v>
      </c>
      <c r="C2897" s="274" t="s">
        <v>604</v>
      </c>
      <c r="D2897" s="274" t="s">
        <v>603</v>
      </c>
      <c r="E2897" s="274">
        <v>16</v>
      </c>
      <c r="F2897" s="274">
        <v>1968</v>
      </c>
      <c r="G2897" s="277">
        <v>13417</v>
      </c>
      <c r="H2897" s="277">
        <v>202956.06</v>
      </c>
      <c r="I2897" s="277">
        <f>INDEX(HWI!$F$6:$I$131,MATCH(F2897,HWI!$A$6:$A$131,0),MATCH(D2897,HWI!$F$5:$I$5,0))</f>
        <v>24.028169014084508</v>
      </c>
      <c r="J2897" s="277">
        <f t="shared" si="90"/>
        <v>4876662.5121126762</v>
      </c>
      <c r="L2897" s="277">
        <f t="shared" si="91"/>
        <v>363.46892092961735</v>
      </c>
    </row>
    <row r="2898" spans="1:12" x14ac:dyDescent="0.25">
      <c r="A2898" s="274" t="s">
        <v>606</v>
      </c>
      <c r="B2898" s="274" t="s">
        <v>588</v>
      </c>
      <c r="C2898" s="274" t="s">
        <v>604</v>
      </c>
      <c r="D2898" s="274" t="s">
        <v>603</v>
      </c>
      <c r="E2898" s="274">
        <v>16</v>
      </c>
      <c r="F2898" s="274">
        <v>1969</v>
      </c>
      <c r="G2898" s="277">
        <v>5011</v>
      </c>
      <c r="H2898" s="277">
        <v>37519.480000000003</v>
      </c>
      <c r="I2898" s="277">
        <f>INDEX(HWI!$F$6:$I$131,MATCH(F2898,HWI!$A$6:$A$131,0),MATCH(D2898,HWI!$F$5:$I$5,0))</f>
        <v>22.44736842105263</v>
      </c>
      <c r="J2898" s="277">
        <f t="shared" si="90"/>
        <v>842213.59052631585</v>
      </c>
      <c r="L2898" s="277">
        <f t="shared" si="91"/>
        <v>168.07295759854637</v>
      </c>
    </row>
    <row r="2899" spans="1:12" x14ac:dyDescent="0.25">
      <c r="A2899" s="274" t="s">
        <v>606</v>
      </c>
      <c r="B2899" s="274" t="s">
        <v>588</v>
      </c>
      <c r="C2899" s="274" t="s">
        <v>604</v>
      </c>
      <c r="D2899" s="274" t="s">
        <v>603</v>
      </c>
      <c r="E2899" s="274">
        <v>16</v>
      </c>
      <c r="F2899" s="274">
        <v>1970</v>
      </c>
      <c r="G2899" s="277">
        <v>9598</v>
      </c>
      <c r="H2899" s="277">
        <v>109576.45</v>
      </c>
      <c r="I2899" s="277">
        <f>INDEX(HWI!$F$6:$I$131,MATCH(F2899,HWI!$A$6:$A$131,0),MATCH(D2899,HWI!$F$5:$I$5,0))</f>
        <v>21.594936708860761</v>
      </c>
      <c r="J2899" s="277">
        <f t="shared" si="90"/>
        <v>2366296.5025316458</v>
      </c>
      <c r="L2899" s="277">
        <f t="shared" si="91"/>
        <v>246.54058163488705</v>
      </c>
    </row>
    <row r="2900" spans="1:12" x14ac:dyDescent="0.25">
      <c r="A2900" s="274" t="s">
        <v>606</v>
      </c>
      <c r="B2900" s="274" t="s">
        <v>588</v>
      </c>
      <c r="C2900" s="274" t="s">
        <v>604</v>
      </c>
      <c r="D2900" s="274" t="s">
        <v>603</v>
      </c>
      <c r="E2900" s="274">
        <v>16</v>
      </c>
      <c r="F2900" s="274">
        <v>1971</v>
      </c>
      <c r="G2900" s="277">
        <v>22105</v>
      </c>
      <c r="H2900" s="277">
        <v>423460.94</v>
      </c>
      <c r="I2900" s="277">
        <f>INDEX(HWI!$F$6:$I$131,MATCH(F2900,HWI!$A$6:$A$131,0),MATCH(D2900,HWI!$F$5:$I$5,0))</f>
        <v>19.386363636363637</v>
      </c>
      <c r="J2900" s="277">
        <f t="shared" si="90"/>
        <v>8209367.7686363636</v>
      </c>
      <c r="L2900" s="277">
        <f t="shared" si="91"/>
        <v>371.38058215952788</v>
      </c>
    </row>
    <row r="2901" spans="1:12" x14ac:dyDescent="0.25">
      <c r="A2901" s="274" t="s">
        <v>606</v>
      </c>
      <c r="B2901" s="274" t="s">
        <v>588</v>
      </c>
      <c r="C2901" s="274" t="s">
        <v>604</v>
      </c>
      <c r="D2901" s="274" t="s">
        <v>603</v>
      </c>
      <c r="E2901" s="274">
        <v>16</v>
      </c>
      <c r="F2901" s="274">
        <v>1972</v>
      </c>
      <c r="G2901" s="277">
        <v>22762</v>
      </c>
      <c r="H2901" s="277">
        <v>395660.41000000003</v>
      </c>
      <c r="I2901" s="277">
        <f>INDEX(HWI!$F$6:$I$131,MATCH(F2901,HWI!$A$6:$A$131,0),MATCH(D2901,HWI!$F$5:$I$5,0))</f>
        <v>17.587628865979383</v>
      </c>
      <c r="J2901" s="277">
        <f t="shared" si="90"/>
        <v>6958728.4480412379</v>
      </c>
      <c r="L2901" s="277">
        <f t="shared" si="91"/>
        <v>305.7169162657604</v>
      </c>
    </row>
    <row r="2902" spans="1:12" x14ac:dyDescent="0.25">
      <c r="A2902" s="274" t="s">
        <v>606</v>
      </c>
      <c r="B2902" s="274" t="s">
        <v>588</v>
      </c>
      <c r="C2902" s="274" t="s">
        <v>604</v>
      </c>
      <c r="D2902" s="274" t="s">
        <v>603</v>
      </c>
      <c r="E2902" s="274">
        <v>16</v>
      </c>
      <c r="F2902" s="274">
        <v>1973</v>
      </c>
      <c r="G2902" s="277">
        <v>23911</v>
      </c>
      <c r="H2902" s="277">
        <v>598004.39</v>
      </c>
      <c r="I2902" s="277">
        <f>INDEX(HWI!$F$6:$I$131,MATCH(F2902,HWI!$A$6:$A$131,0),MATCH(D2902,HWI!$F$5:$I$5,0))</f>
        <v>17.059999999999999</v>
      </c>
      <c r="J2902" s="277">
        <f t="shared" si="90"/>
        <v>10201954.893399999</v>
      </c>
      <c r="L2902" s="277">
        <f t="shared" si="91"/>
        <v>426.66366498264392</v>
      </c>
    </row>
    <row r="2903" spans="1:12" x14ac:dyDescent="0.25">
      <c r="A2903" s="274" t="s">
        <v>606</v>
      </c>
      <c r="B2903" s="274" t="s">
        <v>588</v>
      </c>
      <c r="C2903" s="274" t="s">
        <v>604</v>
      </c>
      <c r="D2903" s="274" t="s">
        <v>603</v>
      </c>
      <c r="E2903" s="274">
        <v>16</v>
      </c>
      <c r="F2903" s="274">
        <v>1974</v>
      </c>
      <c r="G2903" s="277">
        <v>6691</v>
      </c>
      <c r="H2903" s="277">
        <v>148559.03</v>
      </c>
      <c r="I2903" s="277">
        <f>INDEX(HWI!$F$6:$I$131,MATCH(F2903,HWI!$A$6:$A$131,0),MATCH(D2903,HWI!$F$5:$I$5,0))</f>
        <v>14.964912280701755</v>
      </c>
      <c r="J2903" s="277">
        <f t="shared" si="90"/>
        <v>2223172.8524561403</v>
      </c>
      <c r="L2903" s="277">
        <f t="shared" si="91"/>
        <v>332.26316730774778</v>
      </c>
    </row>
    <row r="2904" spans="1:12" x14ac:dyDescent="0.25">
      <c r="A2904" s="274" t="s">
        <v>606</v>
      </c>
      <c r="B2904" s="274" t="s">
        <v>588</v>
      </c>
      <c r="C2904" s="274" t="s">
        <v>604</v>
      </c>
      <c r="D2904" s="274" t="s">
        <v>603</v>
      </c>
      <c r="E2904" s="274">
        <v>16</v>
      </c>
      <c r="F2904" s="274">
        <v>1975</v>
      </c>
      <c r="G2904" s="277">
        <v>7272</v>
      </c>
      <c r="H2904" s="277">
        <v>141389.41</v>
      </c>
      <c r="I2904" s="277">
        <f>INDEX(HWI!$F$6:$I$131,MATCH(F2904,HWI!$A$6:$A$131,0),MATCH(D2904,HWI!$F$5:$I$5,0))</f>
        <v>13.53968253968254</v>
      </c>
      <c r="J2904" s="277">
        <f t="shared" si="90"/>
        <v>1914367.7258730158</v>
      </c>
      <c r="L2904" s="277">
        <f t="shared" si="91"/>
        <v>263.25188749628933</v>
      </c>
    </row>
    <row r="2905" spans="1:12" x14ac:dyDescent="0.25">
      <c r="A2905" s="274" t="s">
        <v>606</v>
      </c>
      <c r="B2905" s="274" t="s">
        <v>588</v>
      </c>
      <c r="C2905" s="274" t="s">
        <v>604</v>
      </c>
      <c r="D2905" s="274" t="s">
        <v>603</v>
      </c>
      <c r="E2905" s="274">
        <v>16</v>
      </c>
      <c r="F2905" s="274">
        <v>1976</v>
      </c>
      <c r="G2905" s="277">
        <v>12857</v>
      </c>
      <c r="H2905" s="277">
        <v>132037.62</v>
      </c>
      <c r="I2905" s="277">
        <f>INDEX(HWI!$F$6:$I$131,MATCH(F2905,HWI!$A$6:$A$131,0),MATCH(D2905,HWI!$F$5:$I$5,0))</f>
        <v>12.544117647058824</v>
      </c>
      <c r="J2905" s="277">
        <f t="shared" si="90"/>
        <v>1656295.439117647</v>
      </c>
      <c r="L2905" s="277">
        <f t="shared" si="91"/>
        <v>128.82440998037234</v>
      </c>
    </row>
    <row r="2906" spans="1:12" x14ac:dyDescent="0.25">
      <c r="A2906" s="274" t="s">
        <v>606</v>
      </c>
      <c r="B2906" s="274" t="s">
        <v>588</v>
      </c>
      <c r="C2906" s="274" t="s">
        <v>604</v>
      </c>
      <c r="D2906" s="274" t="s">
        <v>603</v>
      </c>
      <c r="E2906" s="274">
        <v>16</v>
      </c>
      <c r="F2906" s="274">
        <v>1977</v>
      </c>
      <c r="G2906" s="277">
        <v>5011</v>
      </c>
      <c r="H2906" s="277">
        <v>170678.06</v>
      </c>
      <c r="I2906" s="277">
        <f>INDEX(HWI!$F$6:$I$131,MATCH(F2906,HWI!$A$6:$A$131,0),MATCH(D2906,HWI!$F$5:$I$5,0))</f>
        <v>11.605442176870747</v>
      </c>
      <c r="J2906" s="277">
        <f t="shared" si="90"/>
        <v>1980794.3561904761</v>
      </c>
      <c r="L2906" s="277">
        <f t="shared" si="91"/>
        <v>395.28923492126842</v>
      </c>
    </row>
    <row r="2907" spans="1:12" x14ac:dyDescent="0.25">
      <c r="A2907" s="274" t="s">
        <v>606</v>
      </c>
      <c r="B2907" s="274" t="s">
        <v>588</v>
      </c>
      <c r="C2907" s="274" t="s">
        <v>604</v>
      </c>
      <c r="D2907" s="274" t="s">
        <v>603</v>
      </c>
      <c r="E2907" s="274">
        <v>16</v>
      </c>
      <c r="F2907" s="274">
        <v>1978</v>
      </c>
      <c r="G2907" s="277">
        <v>2362</v>
      </c>
      <c r="H2907" s="277">
        <v>10784.210000000001</v>
      </c>
      <c r="I2907" s="277">
        <f>INDEX(HWI!$F$6:$I$131,MATCH(F2907,HWI!$A$6:$A$131,0),MATCH(D2907,HWI!$F$5:$I$5,0))</f>
        <v>10.6625</v>
      </c>
      <c r="J2907" s="277">
        <f t="shared" si="90"/>
        <v>114986.639125</v>
      </c>
      <c r="L2907" s="277">
        <f t="shared" si="91"/>
        <v>48.681896327265029</v>
      </c>
    </row>
    <row r="2908" spans="1:12" x14ac:dyDescent="0.25">
      <c r="A2908" s="274" t="s">
        <v>606</v>
      </c>
      <c r="B2908" s="274" t="s">
        <v>588</v>
      </c>
      <c r="C2908" s="274" t="s">
        <v>604</v>
      </c>
      <c r="D2908" s="274" t="s">
        <v>603</v>
      </c>
      <c r="E2908" s="274">
        <v>16</v>
      </c>
      <c r="F2908" s="274">
        <v>1979</v>
      </c>
      <c r="G2908" s="277">
        <v>4294</v>
      </c>
      <c r="H2908" s="277">
        <v>70282.42</v>
      </c>
      <c r="I2908" s="277">
        <f>INDEX(HWI!$F$6:$I$131,MATCH(F2908,HWI!$A$6:$A$131,0),MATCH(D2908,HWI!$F$5:$I$5,0))</f>
        <v>9.8612716763005785</v>
      </c>
      <c r="J2908" s="277">
        <f t="shared" si="90"/>
        <v>693074.03768786124</v>
      </c>
      <c r="L2908" s="277">
        <f t="shared" si="91"/>
        <v>161.40522535814188</v>
      </c>
    </row>
    <row r="2909" spans="1:12" x14ac:dyDescent="0.25">
      <c r="A2909" s="274" t="s">
        <v>606</v>
      </c>
      <c r="B2909" s="274" t="s">
        <v>588</v>
      </c>
      <c r="C2909" s="274" t="s">
        <v>604</v>
      </c>
      <c r="D2909" s="274" t="s">
        <v>603</v>
      </c>
      <c r="E2909" s="274">
        <v>16</v>
      </c>
      <c r="F2909" s="274">
        <v>1980</v>
      </c>
      <c r="G2909" s="277">
        <v>3041</v>
      </c>
      <c r="H2909" s="277">
        <v>137346.31</v>
      </c>
      <c r="I2909" s="277">
        <f>INDEX(HWI!$F$6:$I$131,MATCH(F2909,HWI!$A$6:$A$131,0),MATCH(D2909,HWI!$F$5:$I$5,0))</f>
        <v>9.172043010752688</v>
      </c>
      <c r="J2909" s="277">
        <f t="shared" si="90"/>
        <v>1259746.262688172</v>
      </c>
      <c r="L2909" s="277">
        <f t="shared" si="91"/>
        <v>414.2539502427399</v>
      </c>
    </row>
    <row r="2910" spans="1:12" x14ac:dyDescent="0.25">
      <c r="A2910" s="274" t="s">
        <v>606</v>
      </c>
      <c r="B2910" s="274" t="s">
        <v>588</v>
      </c>
      <c r="C2910" s="274" t="s">
        <v>604</v>
      </c>
      <c r="D2910" s="274" t="s">
        <v>603</v>
      </c>
      <c r="E2910" s="274">
        <v>16</v>
      </c>
      <c r="F2910" s="274">
        <v>1981</v>
      </c>
      <c r="G2910" s="277">
        <v>6949</v>
      </c>
      <c r="H2910" s="277">
        <v>561052.13</v>
      </c>
      <c r="I2910" s="277">
        <f>INDEX(HWI!$F$6:$I$131,MATCH(F2910,HWI!$A$6:$A$131,0),MATCH(D2910,HWI!$F$5:$I$5,0))</f>
        <v>8.3219512195121954</v>
      </c>
      <c r="J2910" s="277">
        <f t="shared" si="90"/>
        <v>4669048.4574634144</v>
      </c>
      <c r="L2910" s="277">
        <f t="shared" si="91"/>
        <v>671.90221002495525</v>
      </c>
    </row>
    <row r="2911" spans="1:12" x14ac:dyDescent="0.25">
      <c r="A2911" s="274" t="s">
        <v>606</v>
      </c>
      <c r="B2911" s="274" t="s">
        <v>588</v>
      </c>
      <c r="C2911" s="274" t="s">
        <v>604</v>
      </c>
      <c r="D2911" s="274" t="s">
        <v>603</v>
      </c>
      <c r="E2911" s="274">
        <v>16</v>
      </c>
      <c r="F2911" s="274">
        <v>1982</v>
      </c>
      <c r="G2911" s="277">
        <v>2788</v>
      </c>
      <c r="H2911" s="277">
        <v>137146.44</v>
      </c>
      <c r="I2911" s="277">
        <f>INDEX(HWI!$F$6:$I$131,MATCH(F2911,HWI!$A$6:$A$131,0),MATCH(D2911,HWI!$F$5:$I$5,0))</f>
        <v>7.6502242152466371</v>
      </c>
      <c r="J2911" s="277">
        <f t="shared" si="90"/>
        <v>1049201.01632287</v>
      </c>
      <c r="L2911" s="277">
        <f t="shared" si="91"/>
        <v>376.32748074708394</v>
      </c>
    </row>
    <row r="2912" spans="1:12" x14ac:dyDescent="0.25">
      <c r="A2912" s="274" t="s">
        <v>606</v>
      </c>
      <c r="B2912" s="274" t="s">
        <v>588</v>
      </c>
      <c r="C2912" s="274" t="s">
        <v>604</v>
      </c>
      <c r="D2912" s="274" t="s">
        <v>603</v>
      </c>
      <c r="E2912" s="274">
        <v>16</v>
      </c>
      <c r="F2912" s="274">
        <v>1984</v>
      </c>
      <c r="G2912" s="277">
        <v>637</v>
      </c>
      <c r="H2912" s="277">
        <v>19275.53</v>
      </c>
      <c r="I2912" s="277">
        <f>INDEX(HWI!$F$6:$I$131,MATCH(F2912,HWI!$A$6:$A$131,0),MATCH(D2912,HWI!$F$5:$I$5,0))</f>
        <v>7.0205761316872426</v>
      </c>
      <c r="J2912" s="277">
        <f t="shared" si="90"/>
        <v>135325.32584362139</v>
      </c>
      <c r="L2912" s="277">
        <f t="shared" si="91"/>
        <v>212.4416418267212</v>
      </c>
    </row>
    <row r="2913" spans="1:12" x14ac:dyDescent="0.25">
      <c r="A2913" s="274" t="s">
        <v>606</v>
      </c>
      <c r="B2913" s="274" t="s">
        <v>588</v>
      </c>
      <c r="C2913" s="274" t="s">
        <v>604</v>
      </c>
      <c r="D2913" s="274" t="s">
        <v>603</v>
      </c>
      <c r="E2913" s="274">
        <v>16</v>
      </c>
      <c r="F2913" s="274">
        <v>1985</v>
      </c>
      <c r="G2913" s="277">
        <v>3699</v>
      </c>
      <c r="H2913" s="277">
        <v>220093.18</v>
      </c>
      <c r="I2913" s="277">
        <f>INDEX(HWI!$F$6:$I$131,MATCH(F2913,HWI!$A$6:$A$131,0),MATCH(D2913,HWI!$F$5:$I$5,0))</f>
        <v>6.9918032786885247</v>
      </c>
      <c r="J2913" s="277">
        <f t="shared" si="90"/>
        <v>1538848.2175409836</v>
      </c>
      <c r="L2913" s="277">
        <f t="shared" si="91"/>
        <v>416.0173607842616</v>
      </c>
    </row>
    <row r="2914" spans="1:12" x14ac:dyDescent="0.25">
      <c r="A2914" s="274" t="s">
        <v>606</v>
      </c>
      <c r="B2914" s="274" t="s">
        <v>588</v>
      </c>
      <c r="C2914" s="274" t="s">
        <v>604</v>
      </c>
      <c r="D2914" s="274" t="s">
        <v>603</v>
      </c>
      <c r="E2914" s="274">
        <v>16</v>
      </c>
      <c r="F2914" s="274">
        <v>1986</v>
      </c>
      <c r="G2914" s="277">
        <v>667</v>
      </c>
      <c r="H2914" s="277">
        <v>20375.21</v>
      </c>
      <c r="I2914" s="277">
        <f>INDEX(HWI!$F$6:$I$131,MATCH(F2914,HWI!$A$6:$A$131,0),MATCH(D2914,HWI!$F$5:$I$5,0))</f>
        <v>7.1680672268907566</v>
      </c>
      <c r="J2914" s="277">
        <f t="shared" si="90"/>
        <v>146050.87504201679</v>
      </c>
      <c r="L2914" s="277">
        <f t="shared" si="91"/>
        <v>218.96682914845096</v>
      </c>
    </row>
    <row r="2915" spans="1:12" x14ac:dyDescent="0.25">
      <c r="A2915" s="274" t="s">
        <v>606</v>
      </c>
      <c r="B2915" s="274" t="s">
        <v>588</v>
      </c>
      <c r="C2915" s="274" t="s">
        <v>604</v>
      </c>
      <c r="D2915" s="274" t="s">
        <v>603</v>
      </c>
      <c r="E2915" s="274">
        <v>16</v>
      </c>
      <c r="F2915" s="274">
        <v>1987</v>
      </c>
      <c r="G2915" s="277">
        <v>4951</v>
      </c>
      <c r="H2915" s="277">
        <v>336919.01</v>
      </c>
      <c r="I2915" s="277">
        <f>INDEX(HWI!$F$6:$I$131,MATCH(F2915,HWI!$A$6:$A$131,0),MATCH(D2915,HWI!$F$5:$I$5,0))</f>
        <v>6.963265306122449</v>
      </c>
      <c r="J2915" s="277">
        <f t="shared" si="90"/>
        <v>2346056.4533061227</v>
      </c>
      <c r="L2915" s="277">
        <f t="shared" si="91"/>
        <v>473.85507035066104</v>
      </c>
    </row>
    <row r="2916" spans="1:12" x14ac:dyDescent="0.25">
      <c r="A2916" s="274" t="s">
        <v>606</v>
      </c>
      <c r="B2916" s="274" t="s">
        <v>588</v>
      </c>
      <c r="C2916" s="274" t="s">
        <v>604</v>
      </c>
      <c r="D2916" s="274" t="s">
        <v>603</v>
      </c>
      <c r="E2916" s="274">
        <v>16</v>
      </c>
      <c r="F2916" s="274">
        <v>1988</v>
      </c>
      <c r="G2916" s="277">
        <v>7344</v>
      </c>
      <c r="H2916" s="277">
        <v>560250.23</v>
      </c>
      <c r="I2916" s="277">
        <f>INDEX(HWI!$F$6:$I$131,MATCH(F2916,HWI!$A$6:$A$131,0),MATCH(D2916,HWI!$F$5:$I$5,0))</f>
        <v>6.4316682375117811</v>
      </c>
      <c r="J2916" s="277">
        <f t="shared" si="90"/>
        <v>3603343.6093496699</v>
      </c>
      <c r="L2916" s="277">
        <f t="shared" si="91"/>
        <v>490.65136292887661</v>
      </c>
    </row>
    <row r="2917" spans="1:12" x14ac:dyDescent="0.25">
      <c r="A2917" s="274" t="s">
        <v>606</v>
      </c>
      <c r="B2917" s="274" t="s">
        <v>588</v>
      </c>
      <c r="C2917" s="274" t="s">
        <v>604</v>
      </c>
      <c r="D2917" s="274" t="s">
        <v>603</v>
      </c>
      <c r="E2917" s="274">
        <v>16</v>
      </c>
      <c r="F2917" s="274">
        <v>1989</v>
      </c>
      <c r="G2917" s="277">
        <v>4143</v>
      </c>
      <c r="H2917" s="277">
        <v>277940.88</v>
      </c>
      <c r="I2917" s="277">
        <f>INDEX(HWI!$F$6:$I$131,MATCH(F2917,HWI!$A$6:$A$131,0),MATCH(D2917,HWI!$F$5:$I$5,0))</f>
        <v>6.0335985853227232</v>
      </c>
      <c r="J2917" s="277">
        <f t="shared" si="90"/>
        <v>1676983.7003713527</v>
      </c>
      <c r="L2917" s="277">
        <f t="shared" si="91"/>
        <v>404.77521128924758</v>
      </c>
    </row>
    <row r="2918" spans="1:12" x14ac:dyDescent="0.25">
      <c r="A2918" s="274" t="s">
        <v>606</v>
      </c>
      <c r="B2918" s="274" t="s">
        <v>588</v>
      </c>
      <c r="C2918" s="274" t="s">
        <v>604</v>
      </c>
      <c r="D2918" s="274" t="s">
        <v>603</v>
      </c>
      <c r="E2918" s="274">
        <v>16</v>
      </c>
      <c r="F2918" s="274">
        <v>1990</v>
      </c>
      <c r="G2918" s="277">
        <v>5939</v>
      </c>
      <c r="H2918" s="277">
        <v>159871.88</v>
      </c>
      <c r="I2918" s="277">
        <f>INDEX(HWI!$F$6:$I$131,MATCH(F2918,HWI!$A$6:$A$131,0),MATCH(D2918,HWI!$F$5:$I$5,0))</f>
        <v>5.8827586206896552</v>
      </c>
      <c r="J2918" s="277">
        <f t="shared" si="90"/>
        <v>940487.68027586211</v>
      </c>
      <c r="L2918" s="277">
        <f t="shared" si="91"/>
        <v>158.35791888800506</v>
      </c>
    </row>
    <row r="2919" spans="1:12" x14ac:dyDescent="0.25">
      <c r="A2919" s="274" t="s">
        <v>606</v>
      </c>
      <c r="B2919" s="274" t="s">
        <v>588</v>
      </c>
      <c r="C2919" s="274" t="s">
        <v>604</v>
      </c>
      <c r="D2919" s="274" t="s">
        <v>603</v>
      </c>
      <c r="E2919" s="274">
        <v>16</v>
      </c>
      <c r="F2919" s="274">
        <v>1991</v>
      </c>
      <c r="G2919" s="277">
        <v>14172</v>
      </c>
      <c r="H2919" s="277">
        <v>392769.91000000003</v>
      </c>
      <c r="I2919" s="277">
        <f>INDEX(HWI!$F$6:$I$131,MATCH(F2919,HWI!$A$6:$A$131,0),MATCH(D2919,HWI!$F$5:$I$5,0))</f>
        <v>5.7009189640768589</v>
      </c>
      <c r="J2919" s="277">
        <f t="shared" si="90"/>
        <v>2239149.4284377615</v>
      </c>
      <c r="L2919" s="277">
        <f t="shared" si="91"/>
        <v>157.99812506617002</v>
      </c>
    </row>
    <row r="2920" spans="1:12" x14ac:dyDescent="0.25">
      <c r="A2920" s="274" t="s">
        <v>606</v>
      </c>
      <c r="B2920" s="274" t="s">
        <v>588</v>
      </c>
      <c r="C2920" s="274" t="s">
        <v>604</v>
      </c>
      <c r="D2920" s="274" t="s">
        <v>603</v>
      </c>
      <c r="E2920" s="274">
        <v>16</v>
      </c>
      <c r="F2920" s="274">
        <v>1992</v>
      </c>
      <c r="G2920" s="277">
        <v>17644</v>
      </c>
      <c r="H2920" s="277">
        <v>1409769.02</v>
      </c>
      <c r="I2920" s="277">
        <f>INDEX(HWI!$F$6:$I$131,MATCH(F2920,HWI!$A$6:$A$131,0),MATCH(D2920,HWI!$F$5:$I$5,0))</f>
        <v>5.5479674796747966</v>
      </c>
      <c r="J2920" s="277">
        <f t="shared" si="90"/>
        <v>7821352.6768130083</v>
      </c>
      <c r="L2920" s="277">
        <f t="shared" si="91"/>
        <v>443.28682140178012</v>
      </c>
    </row>
    <row r="2921" spans="1:12" x14ac:dyDescent="0.25">
      <c r="A2921" s="274" t="s">
        <v>606</v>
      </c>
      <c r="B2921" s="274" t="s">
        <v>588</v>
      </c>
      <c r="C2921" s="274" t="s">
        <v>604</v>
      </c>
      <c r="D2921" s="274" t="s">
        <v>603</v>
      </c>
      <c r="E2921" s="274">
        <v>16</v>
      </c>
      <c r="F2921" s="274">
        <v>1993</v>
      </c>
      <c r="G2921" s="277">
        <v>4652</v>
      </c>
      <c r="H2921" s="277">
        <v>571428.27</v>
      </c>
      <c r="I2921" s="277">
        <f>INDEX(HWI!$F$6:$I$131,MATCH(F2921,HWI!$A$6:$A$131,0),MATCH(D2921,HWI!$F$5:$I$5,0))</f>
        <v>5.3774625689519304</v>
      </c>
      <c r="J2921" s="277">
        <f t="shared" si="90"/>
        <v>3072834.1327659576</v>
      </c>
      <c r="L2921" s="277">
        <f t="shared" si="91"/>
        <v>660.54044126525309</v>
      </c>
    </row>
    <row r="2922" spans="1:12" x14ac:dyDescent="0.25">
      <c r="A2922" s="274" t="s">
        <v>606</v>
      </c>
      <c r="B2922" s="274" t="s">
        <v>588</v>
      </c>
      <c r="C2922" s="274" t="s">
        <v>604</v>
      </c>
      <c r="D2922" s="274" t="s">
        <v>603</v>
      </c>
      <c r="E2922" s="274">
        <v>16</v>
      </c>
      <c r="F2922" s="274">
        <v>1994</v>
      </c>
      <c r="G2922" s="277">
        <v>9746</v>
      </c>
      <c r="H2922" s="277">
        <v>817666.4</v>
      </c>
      <c r="I2922" s="277">
        <f>INDEX(HWI!$F$6:$I$131,MATCH(F2922,HWI!$A$6:$A$131,0),MATCH(D2922,HWI!$F$5:$I$5,0))</f>
        <v>5.0623145400593472</v>
      </c>
      <c r="J2922" s="277">
        <f t="shared" si="90"/>
        <v>4139284.5056379824</v>
      </c>
      <c r="L2922" s="277">
        <f t="shared" si="91"/>
        <v>424.7162431395426</v>
      </c>
    </row>
    <row r="2923" spans="1:12" x14ac:dyDescent="0.25">
      <c r="A2923" s="274" t="s">
        <v>606</v>
      </c>
      <c r="B2923" s="274" t="s">
        <v>588</v>
      </c>
      <c r="C2923" s="274" t="s">
        <v>604</v>
      </c>
      <c r="D2923" s="274" t="s">
        <v>603</v>
      </c>
      <c r="E2923" s="274">
        <v>16</v>
      </c>
      <c r="F2923" s="274">
        <v>1995</v>
      </c>
      <c r="G2923" s="277">
        <v>3589</v>
      </c>
      <c r="H2923" s="277">
        <v>493167.29000000004</v>
      </c>
      <c r="I2923" s="277">
        <f>INDEX(HWI!$F$6:$I$131,MATCH(F2923,HWI!$A$6:$A$131,0),MATCH(D2923,HWI!$F$5:$I$5,0))</f>
        <v>4.9342010122921183</v>
      </c>
      <c r="J2923" s="277">
        <f t="shared" si="90"/>
        <v>2433386.5415473608</v>
      </c>
      <c r="L2923" s="277">
        <f t="shared" si="91"/>
        <v>678.01241057324069</v>
      </c>
    </row>
    <row r="2924" spans="1:12" x14ac:dyDescent="0.25">
      <c r="A2924" s="274" t="s">
        <v>606</v>
      </c>
      <c r="B2924" s="274" t="s">
        <v>588</v>
      </c>
      <c r="C2924" s="274" t="s">
        <v>604</v>
      </c>
      <c r="D2924" s="274" t="s">
        <v>603</v>
      </c>
      <c r="E2924" s="274">
        <v>16</v>
      </c>
      <c r="F2924" s="274">
        <v>1996</v>
      </c>
      <c r="G2924" s="277">
        <v>5309</v>
      </c>
      <c r="H2924" s="277">
        <v>332960.58</v>
      </c>
      <c r="I2924" s="277">
        <f>INDEX(HWI!$F$6:$I$131,MATCH(F2924,HWI!$A$6:$A$131,0),MATCH(D2924,HWI!$F$5:$I$5,0))</f>
        <v>4.8847530422333572</v>
      </c>
      <c r="J2924" s="277">
        <f t="shared" si="90"/>
        <v>1626430.2060987831</v>
      </c>
      <c r="L2924" s="277">
        <f t="shared" si="91"/>
        <v>306.35340103574742</v>
      </c>
    </row>
    <row r="2925" spans="1:12" x14ac:dyDescent="0.25">
      <c r="A2925" s="274" t="s">
        <v>606</v>
      </c>
      <c r="B2925" s="274" t="s">
        <v>588</v>
      </c>
      <c r="C2925" s="274" t="s">
        <v>604</v>
      </c>
      <c r="D2925" s="274" t="s">
        <v>603</v>
      </c>
      <c r="E2925" s="274">
        <v>16</v>
      </c>
      <c r="F2925" s="274">
        <v>1997</v>
      </c>
      <c r="G2925" s="277">
        <v>2059</v>
      </c>
      <c r="H2925" s="277">
        <v>84390.540000000008</v>
      </c>
      <c r="I2925" s="277">
        <f>INDEX(HWI!$F$6:$I$131,MATCH(F2925,HWI!$A$6:$A$131,0),MATCH(D2925,HWI!$F$5:$I$5,0))</f>
        <v>4.7454798331015295</v>
      </c>
      <c r="J2925" s="277">
        <f t="shared" si="90"/>
        <v>400473.60567454802</v>
      </c>
      <c r="L2925" s="277">
        <f t="shared" si="91"/>
        <v>194.49907997792522</v>
      </c>
    </row>
    <row r="2926" spans="1:12" x14ac:dyDescent="0.25">
      <c r="A2926" s="274" t="s">
        <v>606</v>
      </c>
      <c r="B2926" s="274" t="s">
        <v>588</v>
      </c>
      <c r="C2926" s="274" t="s">
        <v>604</v>
      </c>
      <c r="D2926" s="274" t="s">
        <v>603</v>
      </c>
      <c r="E2926" s="274">
        <v>16</v>
      </c>
      <c r="F2926" s="274">
        <v>1998</v>
      </c>
      <c r="G2926" s="277">
        <v>90</v>
      </c>
      <c r="H2926" s="277">
        <v>2629.54</v>
      </c>
      <c r="I2926" s="277">
        <f>INDEX(HWI!$F$6:$I$131,MATCH(F2926,HWI!$A$6:$A$131,0),MATCH(D2926,HWI!$F$5:$I$5,0))</f>
        <v>4.6580204778156995</v>
      </c>
      <c r="J2926" s="277">
        <f t="shared" si="90"/>
        <v>12248.451167235495</v>
      </c>
      <c r="L2926" s="277">
        <f t="shared" si="91"/>
        <v>136.09390185817216</v>
      </c>
    </row>
    <row r="2927" spans="1:12" x14ac:dyDescent="0.25">
      <c r="A2927" s="274" t="s">
        <v>606</v>
      </c>
      <c r="B2927" s="274" t="s">
        <v>588</v>
      </c>
      <c r="C2927" s="274" t="s">
        <v>604</v>
      </c>
      <c r="D2927" s="274" t="s">
        <v>603</v>
      </c>
      <c r="E2927" s="274">
        <v>16</v>
      </c>
      <c r="F2927" s="274">
        <v>1999</v>
      </c>
      <c r="G2927" s="277">
        <v>4160</v>
      </c>
      <c r="H2927" s="277">
        <v>104438.84</v>
      </c>
      <c r="I2927" s="277">
        <f>INDEX(HWI!$F$6:$I$131,MATCH(F2927,HWI!$A$6:$A$131,0),MATCH(D2927,HWI!$F$5:$I$5,0))</f>
        <v>4.5251989389920428</v>
      </c>
      <c r="J2927" s="277">
        <f t="shared" si="90"/>
        <v>472606.52795755968</v>
      </c>
      <c r="L2927" s="277">
        <f t="shared" si="91"/>
        <v>113.60733845133646</v>
      </c>
    </row>
    <row r="2928" spans="1:12" x14ac:dyDescent="0.25">
      <c r="A2928" s="274" t="s">
        <v>606</v>
      </c>
      <c r="B2928" s="274" t="s">
        <v>588</v>
      </c>
      <c r="C2928" s="274" t="s">
        <v>604</v>
      </c>
      <c r="D2928" s="274" t="s">
        <v>603</v>
      </c>
      <c r="E2928" s="274">
        <v>16</v>
      </c>
      <c r="F2928" s="274">
        <v>2000</v>
      </c>
      <c r="G2928" s="277">
        <v>7225</v>
      </c>
      <c r="H2928" s="277">
        <v>240924.35</v>
      </c>
      <c r="I2928" s="277">
        <f>INDEX(HWI!$F$6:$I$131,MATCH(F2928,HWI!$A$6:$A$131,0),MATCH(D2928,HWI!$F$5:$I$5,0))</f>
        <v>4.308080808080808</v>
      </c>
      <c r="J2928" s="277">
        <f t="shared" si="90"/>
        <v>1037921.5684343434</v>
      </c>
      <c r="L2928" s="277">
        <f t="shared" si="91"/>
        <v>143.65696448918249</v>
      </c>
    </row>
    <row r="2929" spans="1:12" x14ac:dyDescent="0.25">
      <c r="A2929" s="274" t="s">
        <v>606</v>
      </c>
      <c r="B2929" s="274" t="s">
        <v>588</v>
      </c>
      <c r="C2929" s="274" t="s">
        <v>604</v>
      </c>
      <c r="D2929" s="274" t="s">
        <v>603</v>
      </c>
      <c r="E2929" s="274">
        <v>16</v>
      </c>
      <c r="F2929" s="274">
        <v>2001</v>
      </c>
      <c r="G2929" s="277">
        <v>14</v>
      </c>
      <c r="H2929" s="277">
        <v>1520.77</v>
      </c>
      <c r="I2929" s="277">
        <f>INDEX(HWI!$F$6:$I$131,MATCH(F2929,HWI!$A$6:$A$131,0),MATCH(D2929,HWI!$F$5:$I$5,0))</f>
        <v>4.217552533992583</v>
      </c>
      <c r="J2929" s="277">
        <f t="shared" si="90"/>
        <v>6413.9273671199007</v>
      </c>
      <c r="L2929" s="277">
        <f t="shared" si="91"/>
        <v>458.13766907999292</v>
      </c>
    </row>
    <row r="2930" spans="1:12" x14ac:dyDescent="0.25">
      <c r="A2930" s="274" t="s">
        <v>606</v>
      </c>
      <c r="B2930" s="274" t="s">
        <v>588</v>
      </c>
      <c r="C2930" s="274" t="s">
        <v>604</v>
      </c>
      <c r="D2930" s="274" t="s">
        <v>603</v>
      </c>
      <c r="E2930" s="274">
        <v>16</v>
      </c>
      <c r="F2930" s="274">
        <v>2002</v>
      </c>
      <c r="G2930" s="277">
        <v>7785</v>
      </c>
      <c r="H2930" s="277">
        <v>601752.5</v>
      </c>
      <c r="I2930" s="277">
        <f>INDEX(HWI!$F$6:$I$131,MATCH(F2930,HWI!$A$6:$A$131,0),MATCH(D2930,HWI!$F$5:$I$5,0))</f>
        <v>4.1508515815085154</v>
      </c>
      <c r="J2930" s="277">
        <f t="shared" si="90"/>
        <v>2497785.316301703</v>
      </c>
      <c r="L2930" s="277">
        <f t="shared" si="91"/>
        <v>320.84589804774606</v>
      </c>
    </row>
    <row r="2931" spans="1:12" x14ac:dyDescent="0.25">
      <c r="A2931" s="274" t="s">
        <v>606</v>
      </c>
      <c r="B2931" s="274" t="s">
        <v>588</v>
      </c>
      <c r="C2931" s="274" t="s">
        <v>604</v>
      </c>
      <c r="D2931" s="274" t="s">
        <v>603</v>
      </c>
      <c r="E2931" s="274">
        <v>16</v>
      </c>
      <c r="F2931" s="274">
        <v>2003</v>
      </c>
      <c r="G2931" s="277">
        <v>2650</v>
      </c>
      <c r="H2931" s="277">
        <v>115402.44</v>
      </c>
      <c r="I2931" s="277">
        <f>INDEX(HWI!$F$6:$I$131,MATCH(F2931,HWI!$A$6:$A$131,0),MATCH(D2931,HWI!$F$5:$I$5,0))</f>
        <v>4.0023460410557181</v>
      </c>
      <c r="J2931" s="277">
        <f t="shared" si="90"/>
        <v>461880.49886217003</v>
      </c>
      <c r="L2931" s="277">
        <f t="shared" si="91"/>
        <v>174.29452787251699</v>
      </c>
    </row>
    <row r="2932" spans="1:12" x14ac:dyDescent="0.25">
      <c r="A2932" s="274" t="s">
        <v>606</v>
      </c>
      <c r="B2932" s="274" t="s">
        <v>588</v>
      </c>
      <c r="C2932" s="274" t="s">
        <v>604</v>
      </c>
      <c r="D2932" s="274" t="s">
        <v>603</v>
      </c>
      <c r="E2932" s="274">
        <v>16</v>
      </c>
      <c r="F2932" s="274">
        <v>2004</v>
      </c>
      <c r="G2932" s="277">
        <v>3712</v>
      </c>
      <c r="H2932" s="277">
        <v>595957.32999999996</v>
      </c>
      <c r="I2932" s="277">
        <f>INDEX(HWI!$F$6:$I$131,MATCH(F2932,HWI!$A$6:$A$131,0),MATCH(D2932,HWI!$F$5:$I$5,0))</f>
        <v>3.3748763600395648</v>
      </c>
      <c r="J2932" s="277">
        <f t="shared" si="90"/>
        <v>2011282.3046092975</v>
      </c>
      <c r="L2932" s="277">
        <f t="shared" si="91"/>
        <v>541.83251740552191</v>
      </c>
    </row>
    <row r="2933" spans="1:12" x14ac:dyDescent="0.25">
      <c r="A2933" s="274" t="s">
        <v>606</v>
      </c>
      <c r="B2933" s="274" t="s">
        <v>588</v>
      </c>
      <c r="C2933" s="274" t="s">
        <v>604</v>
      </c>
      <c r="D2933" s="274" t="s">
        <v>603</v>
      </c>
      <c r="E2933" s="274">
        <v>16</v>
      </c>
      <c r="F2933" s="274">
        <v>2005</v>
      </c>
      <c r="G2933" s="277">
        <v>2343</v>
      </c>
      <c r="H2933" s="277">
        <v>134894.79</v>
      </c>
      <c r="I2933" s="277">
        <f>INDEX(HWI!$F$6:$I$131,MATCH(F2933,HWI!$A$6:$A$131,0),MATCH(D2933,HWI!$F$5:$I$5,0))</f>
        <v>2.8445185493955814</v>
      </c>
      <c r="J2933" s="277">
        <f t="shared" si="90"/>
        <v>383710.73237182159</v>
      </c>
      <c r="L2933" s="277">
        <f t="shared" si="91"/>
        <v>163.76898522058113</v>
      </c>
    </row>
    <row r="2934" spans="1:12" x14ac:dyDescent="0.25">
      <c r="A2934" s="274" t="s">
        <v>606</v>
      </c>
      <c r="B2934" s="274" t="s">
        <v>588</v>
      </c>
      <c r="C2934" s="274" t="s">
        <v>604</v>
      </c>
      <c r="D2934" s="274" t="s">
        <v>603</v>
      </c>
      <c r="E2934" s="274">
        <v>16</v>
      </c>
      <c r="F2934" s="274">
        <v>2006</v>
      </c>
      <c r="G2934" s="277">
        <v>84</v>
      </c>
      <c r="H2934" s="277">
        <v>5293.78</v>
      </c>
      <c r="I2934" s="277">
        <f>INDEX(HWI!$F$6:$I$131,MATCH(F2934,HWI!$A$6:$A$131,0),MATCH(D2934,HWI!$F$5:$I$5,0))</f>
        <v>2.7285085965613756</v>
      </c>
      <c r="J2934" s="277">
        <f t="shared" si="90"/>
        <v>14444.124238304677</v>
      </c>
      <c r="L2934" s="277">
        <f t="shared" si="91"/>
        <v>171.95385997981759</v>
      </c>
    </row>
    <row r="2935" spans="1:12" x14ac:dyDescent="0.25">
      <c r="A2935" s="274" t="s">
        <v>606</v>
      </c>
      <c r="B2935" s="274" t="s">
        <v>588</v>
      </c>
      <c r="C2935" s="274" t="s">
        <v>604</v>
      </c>
      <c r="D2935" s="274" t="s">
        <v>603</v>
      </c>
      <c r="E2935" s="274">
        <v>16</v>
      </c>
      <c r="F2935" s="274">
        <v>2007</v>
      </c>
      <c r="G2935" s="277">
        <v>3921</v>
      </c>
      <c r="H2935" s="277">
        <v>330496.75</v>
      </c>
      <c r="I2935" s="277">
        <f>INDEX(HWI!$F$6:$I$131,MATCH(F2935,HWI!$A$6:$A$131,0),MATCH(D2935,HWI!$F$5:$I$5,0))</f>
        <v>2.7758205436989973</v>
      </c>
      <c r="J2935" s="277">
        <f t="shared" si="90"/>
        <v>917399.66827575164</v>
      </c>
      <c r="L2935" s="277">
        <f t="shared" si="91"/>
        <v>233.9708411822881</v>
      </c>
    </row>
    <row r="2936" spans="1:12" x14ac:dyDescent="0.25">
      <c r="A2936" s="274" t="s">
        <v>606</v>
      </c>
      <c r="B2936" s="274" t="s">
        <v>588</v>
      </c>
      <c r="C2936" s="274" t="s">
        <v>604</v>
      </c>
      <c r="D2936" s="274" t="s">
        <v>603</v>
      </c>
      <c r="E2936" s="274">
        <v>16</v>
      </c>
      <c r="F2936" s="274">
        <v>2008</v>
      </c>
      <c r="G2936" s="277">
        <v>13345</v>
      </c>
      <c r="H2936" s="277">
        <v>670769.38</v>
      </c>
      <c r="I2936" s="277">
        <f>INDEX(HWI!$F$6:$I$131,MATCH(F2936,HWI!$A$6:$A$131,0),MATCH(D2936,HWI!$F$5:$I$5,0))</f>
        <v>2.4362727597286682</v>
      </c>
      <c r="J2936" s="277">
        <f t="shared" si="90"/>
        <v>1634177.1685540876</v>
      </c>
      <c r="L2936" s="277">
        <f t="shared" si="91"/>
        <v>122.45613852035126</v>
      </c>
    </row>
    <row r="2937" spans="1:12" x14ac:dyDescent="0.25">
      <c r="A2937" s="274" t="s">
        <v>606</v>
      </c>
      <c r="B2937" s="274" t="s">
        <v>588</v>
      </c>
      <c r="C2937" s="274" t="s">
        <v>604</v>
      </c>
      <c r="D2937" s="274" t="s">
        <v>603</v>
      </c>
      <c r="E2937" s="274">
        <v>16</v>
      </c>
      <c r="F2937" s="274">
        <v>2009</v>
      </c>
      <c r="G2937" s="277">
        <v>3079</v>
      </c>
      <c r="H2937" s="277">
        <v>292232.63</v>
      </c>
      <c r="I2937" s="277">
        <f>INDEX(HWI!$F$6:$I$131,MATCH(F2937,HWI!$A$6:$A$131,0),MATCH(D2937,HWI!$F$5:$I$5,0))</f>
        <v>2.4671005061460591</v>
      </c>
      <c r="J2937" s="277">
        <f t="shared" si="90"/>
        <v>720967.26938539406</v>
      </c>
      <c r="L2937" s="277">
        <f t="shared" si="91"/>
        <v>234.15630704299903</v>
      </c>
    </row>
    <row r="2938" spans="1:12" x14ac:dyDescent="0.25">
      <c r="A2938" s="274" t="s">
        <v>606</v>
      </c>
      <c r="B2938" s="274" t="s">
        <v>588</v>
      </c>
      <c r="C2938" s="274" t="s">
        <v>604</v>
      </c>
      <c r="D2938" s="274" t="s">
        <v>603</v>
      </c>
      <c r="E2938" s="274">
        <v>16</v>
      </c>
      <c r="F2938" s="274">
        <v>2010</v>
      </c>
      <c r="G2938" s="277">
        <v>453</v>
      </c>
      <c r="H2938" s="277">
        <v>38721.200000000004</v>
      </c>
      <c r="I2938" s="277">
        <f>INDEX(HWI!$F$6:$I$131,MATCH(F2938,HWI!$A$6:$A$131,0),MATCH(D2938,HWI!$F$5:$I$5,0))</f>
        <v>2.375217542638357</v>
      </c>
      <c r="J2938" s="277">
        <f t="shared" si="90"/>
        <v>91971.273512008367</v>
      </c>
      <c r="L2938" s="277">
        <f t="shared" si="91"/>
        <v>203.02709384549308</v>
      </c>
    </row>
    <row r="2939" spans="1:12" x14ac:dyDescent="0.25">
      <c r="A2939" s="274" t="s">
        <v>606</v>
      </c>
      <c r="B2939" s="274" t="s">
        <v>588</v>
      </c>
      <c r="C2939" s="274" t="s">
        <v>604</v>
      </c>
      <c r="D2939" s="274" t="s">
        <v>603</v>
      </c>
      <c r="E2939" s="274">
        <v>16</v>
      </c>
      <c r="F2939" s="274">
        <v>2011</v>
      </c>
      <c r="G2939" s="277">
        <v>23</v>
      </c>
      <c r="H2939" s="277">
        <v>2701.48</v>
      </c>
      <c r="I2939" s="277">
        <f>INDEX(HWI!$F$6:$I$131,MATCH(F2939,HWI!$A$6:$A$131,0),MATCH(D2939,HWI!$F$5:$I$5,0))</f>
        <v>2.1499684940138626</v>
      </c>
      <c r="J2939" s="277">
        <f t="shared" si="90"/>
        <v>5808.0968872085696</v>
      </c>
      <c r="L2939" s="277">
        <f t="shared" si="91"/>
        <v>252.52595161776389</v>
      </c>
    </row>
    <row r="2940" spans="1:12" x14ac:dyDescent="0.25">
      <c r="A2940" s="274" t="s">
        <v>606</v>
      </c>
      <c r="B2940" s="274" t="s">
        <v>588</v>
      </c>
      <c r="C2940" s="274" t="s">
        <v>604</v>
      </c>
      <c r="D2940" s="274" t="s">
        <v>603</v>
      </c>
      <c r="E2940" s="274">
        <v>16</v>
      </c>
      <c r="F2940" s="274">
        <v>2013</v>
      </c>
      <c r="G2940" s="277">
        <v>346</v>
      </c>
      <c r="H2940" s="277">
        <v>79812.509999999995</v>
      </c>
      <c r="I2940" s="277">
        <f>INDEX(HWI!$F$6:$I$131,MATCH(F2940,HWI!$A$6:$A$131,0),MATCH(D2940,HWI!$F$5:$I$5,0))</f>
        <v>2.0159527326440179</v>
      </c>
      <c r="J2940" s="277">
        <f t="shared" si="90"/>
        <v>160898.24763367799</v>
      </c>
      <c r="L2940" s="277">
        <f t="shared" si="91"/>
        <v>465.02383709155492</v>
      </c>
    </row>
    <row r="2941" spans="1:12" x14ac:dyDescent="0.25">
      <c r="A2941" s="274" t="s">
        <v>606</v>
      </c>
      <c r="B2941" s="274" t="s">
        <v>588</v>
      </c>
      <c r="C2941" s="274" t="s">
        <v>604</v>
      </c>
      <c r="D2941" s="274" t="s">
        <v>603</v>
      </c>
      <c r="E2941" s="274">
        <v>16</v>
      </c>
      <c r="F2941" s="274">
        <v>2017</v>
      </c>
      <c r="G2941" s="277">
        <v>312</v>
      </c>
      <c r="H2941" s="277">
        <v>12515.74</v>
      </c>
      <c r="I2941" s="277">
        <f>INDEX(HWI!$F$6:$I$131,MATCH(F2941,HWI!$A$6:$A$131,0),MATCH(D2941,HWI!$F$5:$I$5,0))</f>
        <v>1.9620471535365152</v>
      </c>
      <c r="J2941" s="277">
        <f t="shared" si="90"/>
        <v>24556.472041403104</v>
      </c>
      <c r="L2941" s="277">
        <f t="shared" si="91"/>
        <v>78.706641158343274</v>
      </c>
    </row>
    <row r="2942" spans="1:12" x14ac:dyDescent="0.25">
      <c r="A2942" s="274" t="s">
        <v>606</v>
      </c>
      <c r="B2942" s="274" t="s">
        <v>588</v>
      </c>
      <c r="C2942" s="274" t="s">
        <v>604</v>
      </c>
      <c r="D2942" s="274" t="s">
        <v>603</v>
      </c>
      <c r="E2942" s="274">
        <v>16</v>
      </c>
      <c r="F2942" s="274">
        <v>2019</v>
      </c>
      <c r="G2942" s="277">
        <v>1473</v>
      </c>
      <c r="H2942" s="277">
        <v>10130413.279999999</v>
      </c>
      <c r="I2942" s="277">
        <f>INDEX(HWI!$F$6:$I$131,MATCH(F2942,HWI!$A$6:$A$131,0),MATCH(D2942,HWI!$F$5:$I$5,0))</f>
        <v>1.760577915376677</v>
      </c>
      <c r="J2942" s="277">
        <f t="shared" si="90"/>
        <v>17835381.894406602</v>
      </c>
      <c r="L2942" s="277">
        <f t="shared" si="91"/>
        <v>12108.202236528583</v>
      </c>
    </row>
    <row r="2943" spans="1:12" x14ac:dyDescent="0.25">
      <c r="A2943" s="274" t="s">
        <v>606</v>
      </c>
      <c r="B2943" s="274" t="s">
        <v>588</v>
      </c>
      <c r="C2943" s="274" t="s">
        <v>604</v>
      </c>
      <c r="D2943" s="274" t="s">
        <v>603</v>
      </c>
      <c r="E2943" s="274">
        <v>16</v>
      </c>
      <c r="F2943" s="274">
        <v>2020</v>
      </c>
      <c r="G2943" s="277">
        <v>1020</v>
      </c>
      <c r="H2943" s="277">
        <v>1373652.62</v>
      </c>
      <c r="I2943" s="277">
        <f>INDEX(HWI!$F$6:$I$131,MATCH(F2943,HWI!$A$6:$A$131,0),MATCH(D2943,HWI!$F$5:$I$5,0))</f>
        <v>1.6713201077638991</v>
      </c>
      <c r="J2943" s="277">
        <f t="shared" si="90"/>
        <v>2295813.2448885622</v>
      </c>
      <c r="L2943" s="277">
        <f t="shared" si="91"/>
        <v>2250.797298910355</v>
      </c>
    </row>
    <row r="2944" spans="1:12" x14ac:dyDescent="0.25">
      <c r="A2944" s="274" t="s">
        <v>606</v>
      </c>
      <c r="B2944" s="274" t="s">
        <v>588</v>
      </c>
      <c r="C2944" s="274" t="s">
        <v>604</v>
      </c>
      <c r="D2944" s="274" t="s">
        <v>603</v>
      </c>
      <c r="E2944" s="274">
        <v>16</v>
      </c>
      <c r="F2944" s="274">
        <v>2021</v>
      </c>
      <c r="G2944" s="277">
        <v>3</v>
      </c>
      <c r="H2944" s="277">
        <v>2235419</v>
      </c>
      <c r="I2944" s="277">
        <f>INDEX(HWI!$F$6:$I$131,MATCH(F2944,HWI!$A$6:$A$131,0),MATCH(D2944,HWI!$F$5:$I$5,0))</f>
        <v>1.439662447257384</v>
      </c>
      <c r="J2944" s="277">
        <f t="shared" si="90"/>
        <v>3218248.7881856542</v>
      </c>
      <c r="L2944" s="277">
        <f t="shared" si="91"/>
        <v>1072749.5960618847</v>
      </c>
    </row>
    <row r="2945" spans="1:12" x14ac:dyDescent="0.25">
      <c r="A2945" s="274" t="s">
        <v>606</v>
      </c>
      <c r="B2945" s="274" t="s">
        <v>588</v>
      </c>
      <c r="C2945" s="274" t="s">
        <v>604</v>
      </c>
      <c r="D2945" s="274" t="s">
        <v>603</v>
      </c>
      <c r="E2945" s="274">
        <v>16</v>
      </c>
      <c r="F2945" s="274">
        <v>2022</v>
      </c>
      <c r="G2945" s="277">
        <v>15884</v>
      </c>
      <c r="H2945" s="277">
        <v>15011730.530000001</v>
      </c>
      <c r="I2945" s="277">
        <f>INDEX(HWI!$F$6:$I$131,MATCH(F2945,HWI!$A$6:$A$131,0),MATCH(D2945,HWI!$F$5:$I$5,0))</f>
        <v>1.2295495495495496</v>
      </c>
      <c r="J2945" s="277">
        <f t="shared" si="90"/>
        <v>18457666.511120725</v>
      </c>
      <c r="L2945" s="277">
        <f t="shared" si="91"/>
        <v>1162.0288662251778</v>
      </c>
    </row>
    <row r="2946" spans="1:12" x14ac:dyDescent="0.25">
      <c r="A2946" s="274" t="s">
        <v>606</v>
      </c>
      <c r="B2946" s="274" t="s">
        <v>588</v>
      </c>
      <c r="C2946" s="274" t="s">
        <v>604</v>
      </c>
      <c r="D2946" s="274" t="s">
        <v>603</v>
      </c>
      <c r="E2946" s="274">
        <v>16</v>
      </c>
      <c r="F2946" s="274">
        <v>2023</v>
      </c>
      <c r="G2946" s="277">
        <v>19501</v>
      </c>
      <c r="H2946" s="277">
        <v>18145984.899999999</v>
      </c>
      <c r="I2946" s="277">
        <f>INDEX(HWI!$F$6:$I$131,MATCH(F2946,HWI!$A$6:$A$131,0),MATCH(D2946,HWI!$F$5:$I$5,0))</f>
        <v>1.045503294009499</v>
      </c>
      <c r="J2946" s="277">
        <f t="shared" ref="J2946:J3009" si="92">I2946*H2946</f>
        <v>18971686.98599663</v>
      </c>
      <c r="L2946" s="277">
        <f t="shared" ref="L2946:L3009" si="93">J2946/G2946</f>
        <v>972.85713481342646</v>
      </c>
    </row>
    <row r="2947" spans="1:12" x14ac:dyDescent="0.25">
      <c r="A2947" s="274" t="s">
        <v>606</v>
      </c>
      <c r="B2947" s="274" t="s">
        <v>588</v>
      </c>
      <c r="C2947" s="274" t="s">
        <v>604</v>
      </c>
      <c r="D2947" s="274" t="s">
        <v>603</v>
      </c>
      <c r="E2947" s="274">
        <v>16</v>
      </c>
      <c r="F2947" s="274">
        <v>2024</v>
      </c>
      <c r="G2947" s="277">
        <v>630</v>
      </c>
      <c r="H2947" s="277">
        <v>1067725.1099999999</v>
      </c>
      <c r="I2947" s="277">
        <f>INDEX(HWI!$F$6:$I$131,MATCH(F2947,HWI!$A$6:$A$131,0),MATCH(D2947,HWI!$F$5:$I$5,0))</f>
        <v>1.0312830587879704</v>
      </c>
      <c r="J2947" s="277">
        <f t="shared" si="92"/>
        <v>1101126.8173855222</v>
      </c>
      <c r="L2947" s="277">
        <f t="shared" si="93"/>
        <v>1747.8203450563844</v>
      </c>
    </row>
    <row r="2948" spans="1:12" x14ac:dyDescent="0.25">
      <c r="A2948" s="274" t="s">
        <v>606</v>
      </c>
      <c r="B2948" s="274" t="s">
        <v>588</v>
      </c>
      <c r="C2948" s="274" t="s">
        <v>604</v>
      </c>
      <c r="D2948" s="274" t="s">
        <v>603</v>
      </c>
      <c r="E2948" s="274">
        <v>18</v>
      </c>
      <c r="F2948" s="274">
        <v>1912</v>
      </c>
      <c r="G2948" s="277">
        <v>48</v>
      </c>
      <c r="H2948" s="277">
        <v>121.81</v>
      </c>
      <c r="I2948" s="277">
        <f>INDEX(HWI!$F$6:$I$131,MATCH(F2948,HWI!$A$6:$A$131,0),MATCH(D2948,HWI!$F$5:$I$5,0))</f>
        <v>243.71428571428572</v>
      </c>
      <c r="J2948" s="277">
        <f t="shared" si="92"/>
        <v>29686.837142857144</v>
      </c>
      <c r="L2948" s="277">
        <f t="shared" si="93"/>
        <v>618.47577380952384</v>
      </c>
    </row>
    <row r="2949" spans="1:12" x14ac:dyDescent="0.25">
      <c r="A2949" s="274" t="s">
        <v>606</v>
      </c>
      <c r="B2949" s="274" t="s">
        <v>588</v>
      </c>
      <c r="C2949" s="274" t="s">
        <v>604</v>
      </c>
      <c r="D2949" s="274" t="s">
        <v>603</v>
      </c>
      <c r="E2949" s="274">
        <v>18</v>
      </c>
      <c r="F2949" s="274">
        <v>1913</v>
      </c>
      <c r="G2949" s="277">
        <v>400</v>
      </c>
      <c r="H2949" s="277">
        <v>1226.97</v>
      </c>
      <c r="I2949" s="277">
        <f>INDEX(HWI!$F$6:$I$131,MATCH(F2949,HWI!$A$6:$A$131,0),MATCH(D2949,HWI!$F$5:$I$5,0))</f>
        <v>243.71428571428572</v>
      </c>
      <c r="J2949" s="277">
        <f t="shared" si="92"/>
        <v>299030.11714285717</v>
      </c>
      <c r="L2949" s="277">
        <f t="shared" si="93"/>
        <v>747.57529285714293</v>
      </c>
    </row>
    <row r="2950" spans="1:12" x14ac:dyDescent="0.25">
      <c r="A2950" s="274" t="s">
        <v>606</v>
      </c>
      <c r="B2950" s="274" t="s">
        <v>588</v>
      </c>
      <c r="C2950" s="274" t="s">
        <v>604</v>
      </c>
      <c r="D2950" s="274" t="s">
        <v>603</v>
      </c>
      <c r="E2950" s="274">
        <v>19</v>
      </c>
      <c r="F2950" s="274">
        <v>1975</v>
      </c>
      <c r="G2950" s="277">
        <v>200</v>
      </c>
      <c r="H2950" s="277">
        <v>478.34000000000003</v>
      </c>
      <c r="I2950" s="277">
        <f>INDEX(HWI!$F$6:$I$131,MATCH(F2950,HWI!$A$6:$A$131,0),MATCH(D2950,HWI!$F$5:$I$5,0))</f>
        <v>13.53968253968254</v>
      </c>
      <c r="J2950" s="277">
        <f t="shared" si="92"/>
        <v>6476.5717460317464</v>
      </c>
      <c r="L2950" s="277">
        <f t="shared" si="93"/>
        <v>32.382858730158731</v>
      </c>
    </row>
    <row r="2951" spans="1:12" x14ac:dyDescent="0.25">
      <c r="A2951" s="274" t="s">
        <v>606</v>
      </c>
      <c r="B2951" s="274" t="s">
        <v>588</v>
      </c>
      <c r="C2951" s="274" t="s">
        <v>604</v>
      </c>
      <c r="D2951" s="274" t="s">
        <v>603</v>
      </c>
      <c r="E2951" s="274">
        <v>2</v>
      </c>
      <c r="F2951" s="274">
        <v>1900</v>
      </c>
      <c r="G2951" s="277">
        <v>8218</v>
      </c>
      <c r="H2951" s="277">
        <v>18185.760000000002</v>
      </c>
      <c r="I2951" s="277">
        <f>INDEX(HWI!$F$6:$I$131,MATCH(F2951,HWI!$A$6:$A$131,0),MATCH(D2951,HWI!$F$5:$I$5,0))</f>
        <v>243.71428571428572</v>
      </c>
      <c r="J2951" s="277">
        <f t="shared" si="92"/>
        <v>4432129.5085714292</v>
      </c>
      <c r="L2951" s="277">
        <f t="shared" si="93"/>
        <v>539.31972603692248</v>
      </c>
    </row>
    <row r="2952" spans="1:12" x14ac:dyDescent="0.25">
      <c r="A2952" s="274" t="s">
        <v>606</v>
      </c>
      <c r="B2952" s="274" t="s">
        <v>588</v>
      </c>
      <c r="C2952" s="274" t="s">
        <v>604</v>
      </c>
      <c r="D2952" s="274" t="s">
        <v>603</v>
      </c>
      <c r="E2952" s="274">
        <v>2</v>
      </c>
      <c r="F2952" s="274">
        <v>1902</v>
      </c>
      <c r="G2952" s="277">
        <v>4</v>
      </c>
      <c r="H2952" s="277">
        <v>3.38</v>
      </c>
      <c r="I2952" s="277">
        <f>INDEX(HWI!$F$6:$I$131,MATCH(F2952,HWI!$A$6:$A$131,0),MATCH(D2952,HWI!$F$5:$I$5,0))</f>
        <v>243.71428571428572</v>
      </c>
      <c r="J2952" s="277">
        <f t="shared" si="92"/>
        <v>823.75428571428574</v>
      </c>
      <c r="L2952" s="277">
        <f t="shared" si="93"/>
        <v>205.93857142857144</v>
      </c>
    </row>
    <row r="2953" spans="1:12" x14ac:dyDescent="0.25">
      <c r="A2953" s="274" t="s">
        <v>606</v>
      </c>
      <c r="B2953" s="274" t="s">
        <v>588</v>
      </c>
      <c r="C2953" s="274" t="s">
        <v>604</v>
      </c>
      <c r="D2953" s="274" t="s">
        <v>603</v>
      </c>
      <c r="E2953" s="274">
        <v>2</v>
      </c>
      <c r="F2953" s="274">
        <v>1903</v>
      </c>
      <c r="G2953" s="277">
        <v>156</v>
      </c>
      <c r="H2953" s="277">
        <v>103.08</v>
      </c>
      <c r="I2953" s="277">
        <f>INDEX(HWI!$F$6:$I$131,MATCH(F2953,HWI!$A$6:$A$131,0),MATCH(D2953,HWI!$F$5:$I$5,0))</f>
        <v>243.71428571428572</v>
      </c>
      <c r="J2953" s="277">
        <f t="shared" si="92"/>
        <v>25122.068571428572</v>
      </c>
      <c r="L2953" s="277">
        <f t="shared" si="93"/>
        <v>161.03890109890111</v>
      </c>
    </row>
    <row r="2954" spans="1:12" x14ac:dyDescent="0.25">
      <c r="A2954" s="274" t="s">
        <v>606</v>
      </c>
      <c r="B2954" s="274" t="s">
        <v>588</v>
      </c>
      <c r="C2954" s="274" t="s">
        <v>604</v>
      </c>
      <c r="D2954" s="274" t="s">
        <v>603</v>
      </c>
      <c r="E2954" s="274">
        <v>2</v>
      </c>
      <c r="F2954" s="274">
        <v>1905</v>
      </c>
      <c r="G2954" s="277">
        <v>290</v>
      </c>
      <c r="H2954" s="277">
        <v>171.14000000000001</v>
      </c>
      <c r="I2954" s="277">
        <f>INDEX(HWI!$F$6:$I$131,MATCH(F2954,HWI!$A$6:$A$131,0),MATCH(D2954,HWI!$F$5:$I$5,0))</f>
        <v>243.71428571428572</v>
      </c>
      <c r="J2954" s="277">
        <f t="shared" si="92"/>
        <v>41709.262857142865</v>
      </c>
      <c r="L2954" s="277">
        <f t="shared" si="93"/>
        <v>143.82504433497539</v>
      </c>
    </row>
    <row r="2955" spans="1:12" x14ac:dyDescent="0.25">
      <c r="A2955" s="274" t="s">
        <v>606</v>
      </c>
      <c r="B2955" s="274" t="s">
        <v>588</v>
      </c>
      <c r="C2955" s="274" t="s">
        <v>604</v>
      </c>
      <c r="D2955" s="274" t="s">
        <v>603</v>
      </c>
      <c r="E2955" s="274">
        <v>2</v>
      </c>
      <c r="F2955" s="274">
        <v>1906</v>
      </c>
      <c r="G2955" s="277">
        <v>1898.01</v>
      </c>
      <c r="H2955" s="277">
        <v>919.33</v>
      </c>
      <c r="I2955" s="277">
        <f>INDEX(HWI!$F$6:$I$131,MATCH(F2955,HWI!$A$6:$A$131,0),MATCH(D2955,HWI!$F$5:$I$5,0))</f>
        <v>243.71428571428572</v>
      </c>
      <c r="J2955" s="277">
        <f t="shared" si="92"/>
        <v>224053.8542857143</v>
      </c>
      <c r="L2955" s="277">
        <f t="shared" si="93"/>
        <v>118.0467196093352</v>
      </c>
    </row>
    <row r="2956" spans="1:12" x14ac:dyDescent="0.25">
      <c r="A2956" s="274" t="s">
        <v>606</v>
      </c>
      <c r="B2956" s="274" t="s">
        <v>588</v>
      </c>
      <c r="C2956" s="274" t="s">
        <v>604</v>
      </c>
      <c r="D2956" s="274" t="s">
        <v>603</v>
      </c>
      <c r="E2956" s="274">
        <v>2</v>
      </c>
      <c r="F2956" s="274">
        <v>1907</v>
      </c>
      <c r="G2956" s="277">
        <v>74</v>
      </c>
      <c r="H2956" s="277">
        <v>49.81</v>
      </c>
      <c r="I2956" s="277">
        <f>INDEX(HWI!$F$6:$I$131,MATCH(F2956,HWI!$A$6:$A$131,0),MATCH(D2956,HWI!$F$5:$I$5,0))</f>
        <v>243.71428571428572</v>
      </c>
      <c r="J2956" s="277">
        <f t="shared" si="92"/>
        <v>12139.408571428572</v>
      </c>
      <c r="L2956" s="277">
        <f t="shared" si="93"/>
        <v>164.04606177606178</v>
      </c>
    </row>
    <row r="2957" spans="1:12" x14ac:dyDescent="0.25">
      <c r="A2957" s="274" t="s">
        <v>606</v>
      </c>
      <c r="B2957" s="274" t="s">
        <v>588</v>
      </c>
      <c r="C2957" s="274" t="s">
        <v>604</v>
      </c>
      <c r="D2957" s="274" t="s">
        <v>603</v>
      </c>
      <c r="E2957" s="274">
        <v>2</v>
      </c>
      <c r="F2957" s="274">
        <v>1908</v>
      </c>
      <c r="G2957" s="277">
        <v>41</v>
      </c>
      <c r="H2957" s="277">
        <v>18.7</v>
      </c>
      <c r="I2957" s="277">
        <f>INDEX(HWI!$F$6:$I$131,MATCH(F2957,HWI!$A$6:$A$131,0),MATCH(D2957,HWI!$F$5:$I$5,0))</f>
        <v>243.71428571428572</v>
      </c>
      <c r="J2957" s="277">
        <f t="shared" si="92"/>
        <v>4557.4571428571426</v>
      </c>
      <c r="L2957" s="277">
        <f t="shared" si="93"/>
        <v>111.1574912891986</v>
      </c>
    </row>
    <row r="2958" spans="1:12" x14ac:dyDescent="0.25">
      <c r="A2958" s="274" t="s">
        <v>606</v>
      </c>
      <c r="B2958" s="274" t="s">
        <v>588</v>
      </c>
      <c r="C2958" s="274" t="s">
        <v>604</v>
      </c>
      <c r="D2958" s="274" t="s">
        <v>603</v>
      </c>
      <c r="E2958" s="274">
        <v>2</v>
      </c>
      <c r="F2958" s="274">
        <v>1909</v>
      </c>
      <c r="G2958" s="277">
        <v>23.53</v>
      </c>
      <c r="H2958" s="277">
        <v>11.56</v>
      </c>
      <c r="I2958" s="277">
        <f>INDEX(HWI!$F$6:$I$131,MATCH(F2958,HWI!$A$6:$A$131,0),MATCH(D2958,HWI!$F$5:$I$5,0))</f>
        <v>243.71428571428572</v>
      </c>
      <c r="J2958" s="277">
        <f t="shared" si="92"/>
        <v>2817.3371428571431</v>
      </c>
      <c r="L2958" s="277">
        <f t="shared" si="93"/>
        <v>119.73383522554794</v>
      </c>
    </row>
    <row r="2959" spans="1:12" x14ac:dyDescent="0.25">
      <c r="A2959" s="274" t="s">
        <v>606</v>
      </c>
      <c r="B2959" s="274" t="s">
        <v>588</v>
      </c>
      <c r="C2959" s="274" t="s">
        <v>604</v>
      </c>
      <c r="D2959" s="274" t="s">
        <v>603</v>
      </c>
      <c r="E2959" s="274">
        <v>2</v>
      </c>
      <c r="F2959" s="274">
        <v>1911</v>
      </c>
      <c r="G2959" s="277">
        <v>502</v>
      </c>
      <c r="H2959" s="277">
        <v>641.54</v>
      </c>
      <c r="I2959" s="277">
        <f>INDEX(HWI!$F$6:$I$131,MATCH(F2959,HWI!$A$6:$A$131,0),MATCH(D2959,HWI!$F$5:$I$5,0))</f>
        <v>243.71428571428572</v>
      </c>
      <c r="J2959" s="277">
        <f t="shared" si="92"/>
        <v>156352.46285714285</v>
      </c>
      <c r="L2959" s="277">
        <f t="shared" si="93"/>
        <v>311.45908935685827</v>
      </c>
    </row>
    <row r="2960" spans="1:12" x14ac:dyDescent="0.25">
      <c r="A2960" s="274" t="s">
        <v>606</v>
      </c>
      <c r="B2960" s="274" t="s">
        <v>588</v>
      </c>
      <c r="C2960" s="274" t="s">
        <v>604</v>
      </c>
      <c r="D2960" s="274" t="s">
        <v>603</v>
      </c>
      <c r="E2960" s="274">
        <v>2</v>
      </c>
      <c r="F2960" s="274">
        <v>1912</v>
      </c>
      <c r="G2960" s="277">
        <v>10</v>
      </c>
      <c r="H2960" s="277">
        <v>9.06</v>
      </c>
      <c r="I2960" s="277">
        <f>INDEX(HWI!$F$6:$I$131,MATCH(F2960,HWI!$A$6:$A$131,0),MATCH(D2960,HWI!$F$5:$I$5,0))</f>
        <v>243.71428571428572</v>
      </c>
      <c r="J2960" s="277">
        <f t="shared" si="92"/>
        <v>2208.0514285714289</v>
      </c>
      <c r="L2960" s="277">
        <f t="shared" si="93"/>
        <v>220.8051428571429</v>
      </c>
    </row>
    <row r="2961" spans="1:12" x14ac:dyDescent="0.25">
      <c r="A2961" s="274" t="s">
        <v>606</v>
      </c>
      <c r="B2961" s="274" t="s">
        <v>588</v>
      </c>
      <c r="C2961" s="274" t="s">
        <v>604</v>
      </c>
      <c r="D2961" s="274" t="s">
        <v>603</v>
      </c>
      <c r="E2961" s="274">
        <v>2</v>
      </c>
      <c r="F2961" s="274">
        <v>1913</v>
      </c>
      <c r="G2961" s="277">
        <v>346.51</v>
      </c>
      <c r="H2961" s="277">
        <v>465.27</v>
      </c>
      <c r="I2961" s="277">
        <f>INDEX(HWI!$F$6:$I$131,MATCH(F2961,HWI!$A$6:$A$131,0),MATCH(D2961,HWI!$F$5:$I$5,0))</f>
        <v>243.71428571428572</v>
      </c>
      <c r="J2961" s="277">
        <f t="shared" si="92"/>
        <v>113392.94571428571</v>
      </c>
      <c r="L2961" s="277">
        <f t="shared" si="93"/>
        <v>327.24292434355635</v>
      </c>
    </row>
    <row r="2962" spans="1:12" x14ac:dyDescent="0.25">
      <c r="A2962" s="274" t="s">
        <v>606</v>
      </c>
      <c r="B2962" s="274" t="s">
        <v>588</v>
      </c>
      <c r="C2962" s="274" t="s">
        <v>604</v>
      </c>
      <c r="D2962" s="274" t="s">
        <v>603</v>
      </c>
      <c r="E2962" s="274">
        <v>2</v>
      </c>
      <c r="F2962" s="274">
        <v>1915</v>
      </c>
      <c r="G2962" s="277">
        <v>352.7</v>
      </c>
      <c r="H2962" s="277">
        <v>149.63</v>
      </c>
      <c r="I2962" s="277">
        <f>INDEX(HWI!$F$6:$I$131,MATCH(F2962,HWI!$A$6:$A$131,0),MATCH(D2962,HWI!$F$5:$I$5,0))</f>
        <v>243.71428571428572</v>
      </c>
      <c r="J2962" s="277">
        <f t="shared" si="92"/>
        <v>36466.968571428573</v>
      </c>
      <c r="L2962" s="277">
        <f t="shared" si="93"/>
        <v>103.39373000121512</v>
      </c>
    </row>
    <row r="2963" spans="1:12" x14ac:dyDescent="0.25">
      <c r="A2963" s="274" t="s">
        <v>606</v>
      </c>
      <c r="B2963" s="274" t="s">
        <v>588</v>
      </c>
      <c r="C2963" s="274" t="s">
        <v>604</v>
      </c>
      <c r="D2963" s="274" t="s">
        <v>603</v>
      </c>
      <c r="E2963" s="274">
        <v>2</v>
      </c>
      <c r="F2963" s="274">
        <v>1916</v>
      </c>
      <c r="G2963" s="277">
        <v>4791.01</v>
      </c>
      <c r="H2963" s="277">
        <v>1470.9</v>
      </c>
      <c r="I2963" s="277">
        <f>INDEX(HWI!$F$6:$I$131,MATCH(F2963,HWI!$A$6:$A$131,0),MATCH(D2963,HWI!$F$5:$I$5,0))</f>
        <v>189.55555555555554</v>
      </c>
      <c r="J2963" s="277">
        <f t="shared" si="92"/>
        <v>278817.26666666666</v>
      </c>
      <c r="L2963" s="277">
        <f t="shared" si="93"/>
        <v>58.195926676560191</v>
      </c>
    </row>
    <row r="2964" spans="1:12" x14ac:dyDescent="0.25">
      <c r="A2964" s="274" t="s">
        <v>606</v>
      </c>
      <c r="B2964" s="274" t="s">
        <v>588</v>
      </c>
      <c r="C2964" s="274" t="s">
        <v>604</v>
      </c>
      <c r="D2964" s="274" t="s">
        <v>603</v>
      </c>
      <c r="E2964" s="274">
        <v>2</v>
      </c>
      <c r="F2964" s="274">
        <v>1917</v>
      </c>
      <c r="G2964" s="277">
        <v>445</v>
      </c>
      <c r="H2964" s="277">
        <v>239.11</v>
      </c>
      <c r="I2964" s="277">
        <f>INDEX(HWI!$F$6:$I$131,MATCH(F2964,HWI!$A$6:$A$131,0),MATCH(D2964,HWI!$F$5:$I$5,0))</f>
        <v>142.16666666666666</v>
      </c>
      <c r="J2964" s="277">
        <f t="shared" si="92"/>
        <v>33993.471666666665</v>
      </c>
      <c r="L2964" s="277">
        <f t="shared" si="93"/>
        <v>76.389823970037455</v>
      </c>
    </row>
    <row r="2965" spans="1:12" x14ac:dyDescent="0.25">
      <c r="A2965" s="274" t="s">
        <v>606</v>
      </c>
      <c r="B2965" s="274" t="s">
        <v>588</v>
      </c>
      <c r="C2965" s="274" t="s">
        <v>604</v>
      </c>
      <c r="D2965" s="274" t="s">
        <v>603</v>
      </c>
      <c r="E2965" s="274">
        <v>2</v>
      </c>
      <c r="F2965" s="274">
        <v>1918</v>
      </c>
      <c r="G2965" s="277">
        <v>3127</v>
      </c>
      <c r="H2965" s="277">
        <v>1522.69</v>
      </c>
      <c r="I2965" s="277">
        <f>INDEX(HWI!$F$6:$I$131,MATCH(F2965,HWI!$A$6:$A$131,0),MATCH(D2965,HWI!$F$5:$I$5,0))</f>
        <v>121.85714285714286</v>
      </c>
      <c r="J2965" s="277">
        <f t="shared" si="92"/>
        <v>185550.65285714288</v>
      </c>
      <c r="L2965" s="277">
        <f t="shared" si="93"/>
        <v>59.338232445520589</v>
      </c>
    </row>
    <row r="2966" spans="1:12" x14ac:dyDescent="0.25">
      <c r="A2966" s="274" t="s">
        <v>606</v>
      </c>
      <c r="B2966" s="274" t="s">
        <v>588</v>
      </c>
      <c r="C2966" s="274" t="s">
        <v>604</v>
      </c>
      <c r="D2966" s="274" t="s">
        <v>603</v>
      </c>
      <c r="E2966" s="274">
        <v>2</v>
      </c>
      <c r="F2966" s="274">
        <v>1919</v>
      </c>
      <c r="G2966" s="277">
        <v>700</v>
      </c>
      <c r="H2966" s="277">
        <v>140.69</v>
      </c>
      <c r="I2966" s="277">
        <f>INDEX(HWI!$F$6:$I$131,MATCH(F2966,HWI!$A$6:$A$131,0),MATCH(D2966,HWI!$F$5:$I$5,0))</f>
        <v>121.85714285714286</v>
      </c>
      <c r="J2966" s="277">
        <f t="shared" si="92"/>
        <v>17144.08142857143</v>
      </c>
      <c r="L2966" s="277">
        <f t="shared" si="93"/>
        <v>24.491544897959184</v>
      </c>
    </row>
    <row r="2967" spans="1:12" x14ac:dyDescent="0.25">
      <c r="A2967" s="274" t="s">
        <v>606</v>
      </c>
      <c r="B2967" s="274" t="s">
        <v>588</v>
      </c>
      <c r="C2967" s="274" t="s">
        <v>604</v>
      </c>
      <c r="D2967" s="274" t="s">
        <v>603</v>
      </c>
      <c r="E2967" s="274">
        <v>2</v>
      </c>
      <c r="F2967" s="274">
        <v>1920</v>
      </c>
      <c r="G2967" s="277">
        <v>3177</v>
      </c>
      <c r="H2967" s="277">
        <v>1733.3400000000001</v>
      </c>
      <c r="I2967" s="277">
        <f>INDEX(HWI!$F$6:$I$131,MATCH(F2967,HWI!$A$6:$A$131,0),MATCH(D2967,HWI!$F$5:$I$5,0))</f>
        <v>113.73333333333333</v>
      </c>
      <c r="J2967" s="277">
        <f t="shared" si="92"/>
        <v>197138.53600000002</v>
      </c>
      <c r="L2967" s="277">
        <f t="shared" si="93"/>
        <v>62.051789738747253</v>
      </c>
    </row>
    <row r="2968" spans="1:12" x14ac:dyDescent="0.25">
      <c r="A2968" s="274" t="s">
        <v>606</v>
      </c>
      <c r="B2968" s="274" t="s">
        <v>588</v>
      </c>
      <c r="C2968" s="274" t="s">
        <v>604</v>
      </c>
      <c r="D2968" s="274" t="s">
        <v>603</v>
      </c>
      <c r="E2968" s="274">
        <v>2</v>
      </c>
      <c r="F2968" s="274">
        <v>1921</v>
      </c>
      <c r="G2968" s="277">
        <v>3959</v>
      </c>
      <c r="H2968" s="277">
        <v>1394.75</v>
      </c>
      <c r="I2968" s="277">
        <f>INDEX(HWI!$F$6:$I$131,MATCH(F2968,HWI!$A$6:$A$131,0),MATCH(D2968,HWI!$F$5:$I$5,0))</f>
        <v>113.73333333333333</v>
      </c>
      <c r="J2968" s="277">
        <f t="shared" si="92"/>
        <v>158629.56666666668</v>
      </c>
      <c r="L2968" s="277">
        <f t="shared" si="93"/>
        <v>40.068089584912016</v>
      </c>
    </row>
    <row r="2969" spans="1:12" x14ac:dyDescent="0.25">
      <c r="A2969" s="274" t="s">
        <v>606</v>
      </c>
      <c r="B2969" s="274" t="s">
        <v>588</v>
      </c>
      <c r="C2969" s="274" t="s">
        <v>604</v>
      </c>
      <c r="D2969" s="274" t="s">
        <v>603</v>
      </c>
      <c r="E2969" s="274">
        <v>2</v>
      </c>
      <c r="F2969" s="274">
        <v>1922</v>
      </c>
      <c r="G2969" s="277">
        <v>867</v>
      </c>
      <c r="H2969" s="277">
        <v>279.61</v>
      </c>
      <c r="I2969" s="277">
        <f>INDEX(HWI!$F$6:$I$131,MATCH(F2969,HWI!$A$6:$A$131,0),MATCH(D2969,HWI!$F$5:$I$5,0))</f>
        <v>106.625</v>
      </c>
      <c r="J2969" s="277">
        <f t="shared" si="92"/>
        <v>29813.416250000002</v>
      </c>
      <c r="L2969" s="277">
        <f t="shared" si="93"/>
        <v>34.386869953863901</v>
      </c>
    </row>
    <row r="2970" spans="1:12" x14ac:dyDescent="0.25">
      <c r="A2970" s="274" t="s">
        <v>606</v>
      </c>
      <c r="B2970" s="274" t="s">
        <v>588</v>
      </c>
      <c r="C2970" s="274" t="s">
        <v>604</v>
      </c>
      <c r="D2970" s="274" t="s">
        <v>603</v>
      </c>
      <c r="E2970" s="274">
        <v>2</v>
      </c>
      <c r="F2970" s="274">
        <v>1923</v>
      </c>
      <c r="G2970" s="277">
        <v>8106</v>
      </c>
      <c r="H2970" s="277">
        <v>2556.0100000000002</v>
      </c>
      <c r="I2970" s="277">
        <f>INDEX(HWI!$F$6:$I$131,MATCH(F2970,HWI!$A$6:$A$131,0),MATCH(D2970,HWI!$F$5:$I$5,0))</f>
        <v>113.73333333333333</v>
      </c>
      <c r="J2970" s="277">
        <f t="shared" si="92"/>
        <v>290703.53733333334</v>
      </c>
      <c r="L2970" s="277">
        <f t="shared" si="93"/>
        <v>35.862760588864219</v>
      </c>
    </row>
    <row r="2971" spans="1:12" x14ac:dyDescent="0.25">
      <c r="A2971" s="274" t="s">
        <v>606</v>
      </c>
      <c r="B2971" s="274" t="s">
        <v>588</v>
      </c>
      <c r="C2971" s="274" t="s">
        <v>604</v>
      </c>
      <c r="D2971" s="274" t="s">
        <v>603</v>
      </c>
      <c r="E2971" s="274">
        <v>2</v>
      </c>
      <c r="F2971" s="274">
        <v>1924</v>
      </c>
      <c r="G2971" s="277">
        <v>2328</v>
      </c>
      <c r="H2971" s="277">
        <v>612.16</v>
      </c>
      <c r="I2971" s="277">
        <f>INDEX(HWI!$F$6:$I$131,MATCH(F2971,HWI!$A$6:$A$131,0),MATCH(D2971,HWI!$F$5:$I$5,0))</f>
        <v>113.73333333333333</v>
      </c>
      <c r="J2971" s="277">
        <f t="shared" si="92"/>
        <v>69622.997333333333</v>
      </c>
      <c r="L2971" s="277">
        <f t="shared" si="93"/>
        <v>29.906785796105382</v>
      </c>
    </row>
    <row r="2972" spans="1:12" x14ac:dyDescent="0.25">
      <c r="A2972" s="274" t="s">
        <v>606</v>
      </c>
      <c r="B2972" s="274" t="s">
        <v>588</v>
      </c>
      <c r="C2972" s="274" t="s">
        <v>604</v>
      </c>
      <c r="D2972" s="274" t="s">
        <v>603</v>
      </c>
      <c r="E2972" s="274">
        <v>2</v>
      </c>
      <c r="F2972" s="274">
        <v>1925</v>
      </c>
      <c r="G2972" s="277">
        <v>6720</v>
      </c>
      <c r="H2972" s="277">
        <v>2754.39</v>
      </c>
      <c r="I2972" s="277">
        <f>INDEX(HWI!$F$6:$I$131,MATCH(F2972,HWI!$A$6:$A$131,0),MATCH(D2972,HWI!$F$5:$I$5,0))</f>
        <v>113.73333333333333</v>
      </c>
      <c r="J2972" s="277">
        <f t="shared" si="92"/>
        <v>313265.95600000001</v>
      </c>
      <c r="L2972" s="277">
        <f t="shared" si="93"/>
        <v>46.616957738095238</v>
      </c>
    </row>
    <row r="2973" spans="1:12" x14ac:dyDescent="0.25">
      <c r="A2973" s="274" t="s">
        <v>606</v>
      </c>
      <c r="B2973" s="274" t="s">
        <v>588</v>
      </c>
      <c r="C2973" s="274" t="s">
        <v>604</v>
      </c>
      <c r="D2973" s="274" t="s">
        <v>603</v>
      </c>
      <c r="E2973" s="274">
        <v>2</v>
      </c>
      <c r="F2973" s="274">
        <v>1926</v>
      </c>
      <c r="G2973" s="277">
        <v>17401</v>
      </c>
      <c r="H2973" s="277">
        <v>3034.79</v>
      </c>
      <c r="I2973" s="277">
        <f>INDEX(HWI!$F$6:$I$131,MATCH(F2973,HWI!$A$6:$A$131,0),MATCH(D2973,HWI!$F$5:$I$5,0))</f>
        <v>106.625</v>
      </c>
      <c r="J2973" s="277">
        <f t="shared" si="92"/>
        <v>323584.48375000001</v>
      </c>
      <c r="L2973" s="277">
        <f t="shared" si="93"/>
        <v>18.595740690190219</v>
      </c>
    </row>
    <row r="2974" spans="1:12" x14ac:dyDescent="0.25">
      <c r="A2974" s="274" t="s">
        <v>606</v>
      </c>
      <c r="B2974" s="274" t="s">
        <v>588</v>
      </c>
      <c r="C2974" s="274" t="s">
        <v>604</v>
      </c>
      <c r="D2974" s="274" t="s">
        <v>603</v>
      </c>
      <c r="E2974" s="274">
        <v>2</v>
      </c>
      <c r="F2974" s="274">
        <v>1927</v>
      </c>
      <c r="G2974" s="277">
        <v>46419</v>
      </c>
      <c r="H2974" s="277">
        <v>7459.24</v>
      </c>
      <c r="I2974" s="277">
        <f>INDEX(HWI!$F$6:$I$131,MATCH(F2974,HWI!$A$6:$A$131,0),MATCH(D2974,HWI!$F$5:$I$5,0))</f>
        <v>106.625</v>
      </c>
      <c r="J2974" s="277">
        <f t="shared" si="92"/>
        <v>795341.46499999997</v>
      </c>
      <c r="L2974" s="277">
        <f t="shared" si="93"/>
        <v>17.133963786380576</v>
      </c>
    </row>
    <row r="2975" spans="1:12" x14ac:dyDescent="0.25">
      <c r="A2975" s="274" t="s">
        <v>606</v>
      </c>
      <c r="B2975" s="274" t="s">
        <v>588</v>
      </c>
      <c r="C2975" s="274" t="s">
        <v>604</v>
      </c>
      <c r="D2975" s="274" t="s">
        <v>603</v>
      </c>
      <c r="E2975" s="274">
        <v>2</v>
      </c>
      <c r="F2975" s="274">
        <v>1928</v>
      </c>
      <c r="G2975" s="277">
        <v>16075</v>
      </c>
      <c r="H2975" s="277">
        <v>3414.88</v>
      </c>
      <c r="I2975" s="277">
        <f>INDEX(HWI!$F$6:$I$131,MATCH(F2975,HWI!$A$6:$A$131,0),MATCH(D2975,HWI!$F$5:$I$5,0))</f>
        <v>106.625</v>
      </c>
      <c r="J2975" s="277">
        <f t="shared" si="92"/>
        <v>364111.58</v>
      </c>
      <c r="L2975" s="277">
        <f t="shared" si="93"/>
        <v>22.650798133748058</v>
      </c>
    </row>
    <row r="2976" spans="1:12" x14ac:dyDescent="0.25">
      <c r="A2976" s="274" t="s">
        <v>606</v>
      </c>
      <c r="B2976" s="274" t="s">
        <v>588</v>
      </c>
      <c r="C2976" s="274" t="s">
        <v>604</v>
      </c>
      <c r="D2976" s="274" t="s">
        <v>603</v>
      </c>
      <c r="E2976" s="274">
        <v>2</v>
      </c>
      <c r="F2976" s="274">
        <v>1929</v>
      </c>
      <c r="G2976" s="277">
        <v>14795</v>
      </c>
      <c r="H2976" s="277">
        <v>3558.23</v>
      </c>
      <c r="I2976" s="277">
        <f>INDEX(HWI!$F$6:$I$131,MATCH(F2976,HWI!$A$6:$A$131,0),MATCH(D2976,HWI!$F$5:$I$5,0))</f>
        <v>106.625</v>
      </c>
      <c r="J2976" s="277">
        <f t="shared" si="92"/>
        <v>379396.27374999999</v>
      </c>
      <c r="L2976" s="277">
        <f t="shared" si="93"/>
        <v>25.643546721865494</v>
      </c>
    </row>
    <row r="2977" spans="1:12" x14ac:dyDescent="0.25">
      <c r="A2977" s="274" t="s">
        <v>606</v>
      </c>
      <c r="B2977" s="274" t="s">
        <v>588</v>
      </c>
      <c r="C2977" s="274" t="s">
        <v>604</v>
      </c>
      <c r="D2977" s="274" t="s">
        <v>603</v>
      </c>
      <c r="E2977" s="274">
        <v>2</v>
      </c>
      <c r="F2977" s="274">
        <v>1930</v>
      </c>
      <c r="G2977" s="277">
        <v>21041</v>
      </c>
      <c r="H2977" s="277">
        <v>5538.06</v>
      </c>
      <c r="I2977" s="277">
        <f>INDEX(HWI!$F$6:$I$131,MATCH(F2977,HWI!$A$6:$A$131,0),MATCH(D2977,HWI!$F$5:$I$5,0))</f>
        <v>106.625</v>
      </c>
      <c r="J2977" s="277">
        <f t="shared" si="92"/>
        <v>590495.64750000008</v>
      </c>
      <c r="L2977" s="277">
        <f t="shared" si="93"/>
        <v>28.064048643125332</v>
      </c>
    </row>
    <row r="2978" spans="1:12" x14ac:dyDescent="0.25">
      <c r="A2978" s="274" t="s">
        <v>606</v>
      </c>
      <c r="B2978" s="274" t="s">
        <v>588</v>
      </c>
      <c r="C2978" s="274" t="s">
        <v>604</v>
      </c>
      <c r="D2978" s="274" t="s">
        <v>603</v>
      </c>
      <c r="E2978" s="274">
        <v>2</v>
      </c>
      <c r="F2978" s="274">
        <v>1931</v>
      </c>
      <c r="G2978" s="277">
        <v>5989</v>
      </c>
      <c r="H2978" s="277">
        <v>2484.59</v>
      </c>
      <c r="I2978" s="277">
        <f>INDEX(HWI!$F$6:$I$131,MATCH(F2978,HWI!$A$6:$A$131,0),MATCH(D2978,HWI!$F$5:$I$5,0))</f>
        <v>106.625</v>
      </c>
      <c r="J2978" s="277">
        <f t="shared" si="92"/>
        <v>264919.40875</v>
      </c>
      <c r="L2978" s="277">
        <f t="shared" si="93"/>
        <v>44.234331065286362</v>
      </c>
    </row>
    <row r="2979" spans="1:12" x14ac:dyDescent="0.25">
      <c r="A2979" s="274" t="s">
        <v>606</v>
      </c>
      <c r="B2979" s="274" t="s">
        <v>588</v>
      </c>
      <c r="C2979" s="274" t="s">
        <v>604</v>
      </c>
      <c r="D2979" s="274" t="s">
        <v>603</v>
      </c>
      <c r="E2979" s="274">
        <v>2</v>
      </c>
      <c r="F2979" s="274">
        <v>1932</v>
      </c>
      <c r="G2979" s="277">
        <v>7965</v>
      </c>
      <c r="H2979" s="277">
        <v>6563.1</v>
      </c>
      <c r="I2979" s="277">
        <f>INDEX(HWI!$F$6:$I$131,MATCH(F2979,HWI!$A$6:$A$131,0),MATCH(D2979,HWI!$F$5:$I$5,0))</f>
        <v>113.73333333333333</v>
      </c>
      <c r="J2979" s="277">
        <f t="shared" si="92"/>
        <v>746443.24</v>
      </c>
      <c r="L2979" s="277">
        <f t="shared" si="93"/>
        <v>93.715409918392965</v>
      </c>
    </row>
    <row r="2980" spans="1:12" x14ac:dyDescent="0.25">
      <c r="A2980" s="274" t="s">
        <v>606</v>
      </c>
      <c r="B2980" s="274" t="s">
        <v>588</v>
      </c>
      <c r="C2980" s="274" t="s">
        <v>604</v>
      </c>
      <c r="D2980" s="274" t="s">
        <v>603</v>
      </c>
      <c r="E2980" s="274">
        <v>2</v>
      </c>
      <c r="F2980" s="274">
        <v>1933</v>
      </c>
      <c r="G2980" s="277">
        <v>18259</v>
      </c>
      <c r="H2980" s="277">
        <v>6265.71</v>
      </c>
      <c r="I2980" s="277">
        <f>INDEX(HWI!$F$6:$I$131,MATCH(F2980,HWI!$A$6:$A$131,0),MATCH(D2980,HWI!$F$5:$I$5,0))</f>
        <v>121.85714285714286</v>
      </c>
      <c r="J2980" s="277">
        <f t="shared" si="92"/>
        <v>763521.51857142861</v>
      </c>
      <c r="L2980" s="277">
        <f t="shared" si="93"/>
        <v>41.81617386337853</v>
      </c>
    </row>
    <row r="2981" spans="1:12" x14ac:dyDescent="0.25">
      <c r="A2981" s="274" t="s">
        <v>606</v>
      </c>
      <c r="B2981" s="274" t="s">
        <v>588</v>
      </c>
      <c r="C2981" s="274" t="s">
        <v>604</v>
      </c>
      <c r="D2981" s="274" t="s">
        <v>603</v>
      </c>
      <c r="E2981" s="274">
        <v>2</v>
      </c>
      <c r="F2981" s="274">
        <v>1934</v>
      </c>
      <c r="G2981" s="277">
        <v>7859</v>
      </c>
      <c r="H2981" s="277">
        <v>2685.54</v>
      </c>
      <c r="I2981" s="277">
        <f>INDEX(HWI!$F$6:$I$131,MATCH(F2981,HWI!$A$6:$A$131,0),MATCH(D2981,HWI!$F$5:$I$5,0))</f>
        <v>113.73333333333333</v>
      </c>
      <c r="J2981" s="277">
        <f t="shared" si="92"/>
        <v>305435.41600000003</v>
      </c>
      <c r="L2981" s="277">
        <f t="shared" si="93"/>
        <v>38.864412266191628</v>
      </c>
    </row>
    <row r="2982" spans="1:12" x14ac:dyDescent="0.25">
      <c r="A2982" s="274" t="s">
        <v>606</v>
      </c>
      <c r="B2982" s="274" t="s">
        <v>588</v>
      </c>
      <c r="C2982" s="274" t="s">
        <v>604</v>
      </c>
      <c r="D2982" s="274" t="s">
        <v>603</v>
      </c>
      <c r="E2982" s="274">
        <v>2</v>
      </c>
      <c r="F2982" s="274">
        <v>1935</v>
      </c>
      <c r="G2982" s="277">
        <v>6493</v>
      </c>
      <c r="H2982" s="277">
        <v>2425.15</v>
      </c>
      <c r="I2982" s="277">
        <f>INDEX(HWI!$F$6:$I$131,MATCH(F2982,HWI!$A$6:$A$131,0),MATCH(D2982,HWI!$F$5:$I$5,0))</f>
        <v>113.73333333333333</v>
      </c>
      <c r="J2982" s="277">
        <f t="shared" si="92"/>
        <v>275820.39333333337</v>
      </c>
      <c r="L2982" s="277">
        <f t="shared" si="93"/>
        <v>42.479653986344275</v>
      </c>
    </row>
    <row r="2983" spans="1:12" x14ac:dyDescent="0.25">
      <c r="A2983" s="274" t="s">
        <v>606</v>
      </c>
      <c r="B2983" s="274" t="s">
        <v>588</v>
      </c>
      <c r="C2983" s="274" t="s">
        <v>604</v>
      </c>
      <c r="D2983" s="274" t="s">
        <v>603</v>
      </c>
      <c r="E2983" s="274">
        <v>2</v>
      </c>
      <c r="F2983" s="274">
        <v>1936</v>
      </c>
      <c r="G2983" s="277">
        <v>14068</v>
      </c>
      <c r="H2983" s="277">
        <v>6294.06</v>
      </c>
      <c r="I2983" s="277">
        <f>INDEX(HWI!$F$6:$I$131,MATCH(F2983,HWI!$A$6:$A$131,0),MATCH(D2983,HWI!$F$5:$I$5,0))</f>
        <v>113.73333333333333</v>
      </c>
      <c r="J2983" s="277">
        <f t="shared" si="92"/>
        <v>715844.424</v>
      </c>
      <c r="L2983" s="277">
        <f t="shared" si="93"/>
        <v>50.88459084446972</v>
      </c>
    </row>
    <row r="2984" spans="1:12" x14ac:dyDescent="0.25">
      <c r="A2984" s="274" t="s">
        <v>606</v>
      </c>
      <c r="B2984" s="274" t="s">
        <v>588</v>
      </c>
      <c r="C2984" s="274" t="s">
        <v>604</v>
      </c>
      <c r="D2984" s="274" t="s">
        <v>603</v>
      </c>
      <c r="E2984" s="274">
        <v>2</v>
      </c>
      <c r="F2984" s="274">
        <v>1937</v>
      </c>
      <c r="G2984" s="277">
        <v>5799.76</v>
      </c>
      <c r="H2984" s="277">
        <v>3802.98</v>
      </c>
      <c r="I2984" s="277">
        <f>INDEX(HWI!$F$6:$I$131,MATCH(F2984,HWI!$A$6:$A$131,0),MATCH(D2984,HWI!$F$5:$I$5,0))</f>
        <v>106.625</v>
      </c>
      <c r="J2984" s="277">
        <f t="shared" si="92"/>
        <v>405492.74249999999</v>
      </c>
      <c r="L2984" s="277">
        <f t="shared" si="93"/>
        <v>69.915434862821911</v>
      </c>
    </row>
    <row r="2985" spans="1:12" x14ac:dyDescent="0.25">
      <c r="A2985" s="274" t="s">
        <v>606</v>
      </c>
      <c r="B2985" s="274" t="s">
        <v>588</v>
      </c>
      <c r="C2985" s="274" t="s">
        <v>604</v>
      </c>
      <c r="D2985" s="274" t="s">
        <v>603</v>
      </c>
      <c r="E2985" s="274">
        <v>2</v>
      </c>
      <c r="F2985" s="274">
        <v>1938</v>
      </c>
      <c r="G2985" s="277">
        <v>14007</v>
      </c>
      <c r="H2985" s="277">
        <v>11788.99</v>
      </c>
      <c r="I2985" s="277">
        <f>INDEX(HWI!$F$6:$I$131,MATCH(F2985,HWI!$A$6:$A$131,0),MATCH(D2985,HWI!$F$5:$I$5,0))</f>
        <v>106.625</v>
      </c>
      <c r="J2985" s="277">
        <f t="shared" si="92"/>
        <v>1257001.0587500001</v>
      </c>
      <c r="L2985" s="277">
        <f t="shared" si="93"/>
        <v>89.740919450988798</v>
      </c>
    </row>
    <row r="2986" spans="1:12" x14ac:dyDescent="0.25">
      <c r="A2986" s="274" t="s">
        <v>606</v>
      </c>
      <c r="B2986" s="274" t="s">
        <v>588</v>
      </c>
      <c r="C2986" s="274" t="s">
        <v>604</v>
      </c>
      <c r="D2986" s="274" t="s">
        <v>603</v>
      </c>
      <c r="E2986" s="274">
        <v>2</v>
      </c>
      <c r="F2986" s="274">
        <v>1939</v>
      </c>
      <c r="G2986" s="277">
        <v>32399.010000000002</v>
      </c>
      <c r="H2986" s="277">
        <v>16533.010000000002</v>
      </c>
      <c r="I2986" s="277">
        <f>INDEX(HWI!$F$6:$I$131,MATCH(F2986,HWI!$A$6:$A$131,0),MATCH(D2986,HWI!$F$5:$I$5,0))</f>
        <v>106.625</v>
      </c>
      <c r="J2986" s="277">
        <f t="shared" si="92"/>
        <v>1762832.1912500001</v>
      </c>
      <c r="L2986" s="277">
        <f t="shared" si="93"/>
        <v>54.410063494224055</v>
      </c>
    </row>
    <row r="2987" spans="1:12" x14ac:dyDescent="0.25">
      <c r="A2987" s="274" t="s">
        <v>606</v>
      </c>
      <c r="B2987" s="274" t="s">
        <v>588</v>
      </c>
      <c r="C2987" s="274" t="s">
        <v>604</v>
      </c>
      <c r="D2987" s="274" t="s">
        <v>603</v>
      </c>
      <c r="E2987" s="274">
        <v>2</v>
      </c>
      <c r="F2987" s="274">
        <v>1940</v>
      </c>
      <c r="G2987" s="277">
        <v>17281</v>
      </c>
      <c r="H2987" s="277">
        <v>19306.13</v>
      </c>
      <c r="I2987" s="277">
        <f>INDEX(HWI!$F$6:$I$131,MATCH(F2987,HWI!$A$6:$A$131,0),MATCH(D2987,HWI!$F$5:$I$5,0))</f>
        <v>100.35294117647059</v>
      </c>
      <c r="J2987" s="277">
        <f t="shared" si="92"/>
        <v>1937426.9282352943</v>
      </c>
      <c r="L2987" s="277">
        <f t="shared" si="93"/>
        <v>112.11312587438772</v>
      </c>
    </row>
    <row r="2988" spans="1:12" x14ac:dyDescent="0.25">
      <c r="A2988" s="274" t="s">
        <v>606</v>
      </c>
      <c r="B2988" s="274" t="s">
        <v>588</v>
      </c>
      <c r="C2988" s="274" t="s">
        <v>604</v>
      </c>
      <c r="D2988" s="274" t="s">
        <v>603</v>
      </c>
      <c r="E2988" s="274">
        <v>2</v>
      </c>
      <c r="F2988" s="274">
        <v>1941</v>
      </c>
      <c r="G2988" s="277">
        <v>18702.79</v>
      </c>
      <c r="H2988" s="277">
        <v>12528.49</v>
      </c>
      <c r="I2988" s="277">
        <f>INDEX(HWI!$F$6:$I$131,MATCH(F2988,HWI!$A$6:$A$131,0),MATCH(D2988,HWI!$F$5:$I$5,0))</f>
        <v>100.35294117647059</v>
      </c>
      <c r="J2988" s="277">
        <f t="shared" si="92"/>
        <v>1257270.82</v>
      </c>
      <c r="L2988" s="277">
        <f t="shared" si="93"/>
        <v>67.223704056988282</v>
      </c>
    </row>
    <row r="2989" spans="1:12" x14ac:dyDescent="0.25">
      <c r="A2989" s="274" t="s">
        <v>606</v>
      </c>
      <c r="B2989" s="274" t="s">
        <v>588</v>
      </c>
      <c r="C2989" s="274" t="s">
        <v>604</v>
      </c>
      <c r="D2989" s="274" t="s">
        <v>603</v>
      </c>
      <c r="E2989" s="274">
        <v>2</v>
      </c>
      <c r="F2989" s="274">
        <v>1942</v>
      </c>
      <c r="G2989" s="277">
        <v>6323</v>
      </c>
      <c r="H2989" s="277">
        <v>6075.75</v>
      </c>
      <c r="I2989" s="277">
        <f>INDEX(HWI!$F$6:$I$131,MATCH(F2989,HWI!$A$6:$A$131,0),MATCH(D2989,HWI!$F$5:$I$5,0))</f>
        <v>94.777777777777771</v>
      </c>
      <c r="J2989" s="277">
        <f t="shared" si="92"/>
        <v>575846.08333333326</v>
      </c>
      <c r="L2989" s="277">
        <f t="shared" si="93"/>
        <v>91.071656386736237</v>
      </c>
    </row>
    <row r="2990" spans="1:12" x14ac:dyDescent="0.25">
      <c r="A2990" s="274" t="s">
        <v>606</v>
      </c>
      <c r="B2990" s="274" t="s">
        <v>588</v>
      </c>
      <c r="C2990" s="274" t="s">
        <v>604</v>
      </c>
      <c r="D2990" s="274" t="s">
        <v>603</v>
      </c>
      <c r="E2990" s="274">
        <v>2</v>
      </c>
      <c r="F2990" s="274">
        <v>1943</v>
      </c>
      <c r="G2990" s="277">
        <v>2229</v>
      </c>
      <c r="H2990" s="277">
        <v>4529.38</v>
      </c>
      <c r="I2990" s="277">
        <f>INDEX(HWI!$F$6:$I$131,MATCH(F2990,HWI!$A$6:$A$131,0),MATCH(D2990,HWI!$F$5:$I$5,0))</f>
        <v>89.78947368421052</v>
      </c>
      <c r="J2990" s="277">
        <f t="shared" si="92"/>
        <v>406690.64631578943</v>
      </c>
      <c r="L2990" s="277">
        <f t="shared" si="93"/>
        <v>182.45430521121105</v>
      </c>
    </row>
    <row r="2991" spans="1:12" x14ac:dyDescent="0.25">
      <c r="A2991" s="274" t="s">
        <v>606</v>
      </c>
      <c r="B2991" s="274" t="s">
        <v>588</v>
      </c>
      <c r="C2991" s="274" t="s">
        <v>604</v>
      </c>
      <c r="D2991" s="274" t="s">
        <v>603</v>
      </c>
      <c r="E2991" s="274">
        <v>2</v>
      </c>
      <c r="F2991" s="274">
        <v>1944</v>
      </c>
      <c r="G2991" s="277">
        <v>11021</v>
      </c>
      <c r="H2991" s="277">
        <v>15942.37</v>
      </c>
      <c r="I2991" s="277">
        <f>INDEX(HWI!$F$6:$I$131,MATCH(F2991,HWI!$A$6:$A$131,0),MATCH(D2991,HWI!$F$5:$I$5,0))</f>
        <v>89.78947368421052</v>
      </c>
      <c r="J2991" s="277">
        <f t="shared" si="92"/>
        <v>1431457.0115789473</v>
      </c>
      <c r="L2991" s="277">
        <f t="shared" si="93"/>
        <v>129.88449429080367</v>
      </c>
    </row>
    <row r="2992" spans="1:12" x14ac:dyDescent="0.25">
      <c r="A2992" s="274" t="s">
        <v>606</v>
      </c>
      <c r="B2992" s="274" t="s">
        <v>588</v>
      </c>
      <c r="C2992" s="274" t="s">
        <v>604</v>
      </c>
      <c r="D2992" s="274" t="s">
        <v>603</v>
      </c>
      <c r="E2992" s="274">
        <v>2</v>
      </c>
      <c r="F2992" s="274">
        <v>1945</v>
      </c>
      <c r="G2992" s="277">
        <v>345</v>
      </c>
      <c r="H2992" s="277">
        <v>1201.28</v>
      </c>
      <c r="I2992" s="277">
        <f>INDEX(HWI!$F$6:$I$131,MATCH(F2992,HWI!$A$6:$A$131,0),MATCH(D2992,HWI!$F$5:$I$5,0))</f>
        <v>89.78947368421052</v>
      </c>
      <c r="J2992" s="277">
        <f t="shared" si="92"/>
        <v>107862.29894736841</v>
      </c>
      <c r="L2992" s="277">
        <f t="shared" si="93"/>
        <v>312.64434477498094</v>
      </c>
    </row>
    <row r="2993" spans="1:12" x14ac:dyDescent="0.25">
      <c r="A2993" s="274" t="s">
        <v>606</v>
      </c>
      <c r="B2993" s="274" t="s">
        <v>588</v>
      </c>
      <c r="C2993" s="274" t="s">
        <v>604</v>
      </c>
      <c r="D2993" s="274" t="s">
        <v>603</v>
      </c>
      <c r="E2993" s="274">
        <v>2</v>
      </c>
      <c r="F2993" s="274">
        <v>1946</v>
      </c>
      <c r="G2993" s="277">
        <v>11726</v>
      </c>
      <c r="H2993" s="277">
        <v>18364.55</v>
      </c>
      <c r="I2993" s="277">
        <f>INDEX(HWI!$F$6:$I$131,MATCH(F2993,HWI!$A$6:$A$131,0),MATCH(D2993,HWI!$F$5:$I$5,0))</f>
        <v>81.238095238095241</v>
      </c>
      <c r="J2993" s="277">
        <f t="shared" si="92"/>
        <v>1491901.0619047619</v>
      </c>
      <c r="L2993" s="277">
        <f t="shared" si="93"/>
        <v>127.23017754603121</v>
      </c>
    </row>
    <row r="2994" spans="1:12" x14ac:dyDescent="0.25">
      <c r="A2994" s="274" t="s">
        <v>606</v>
      </c>
      <c r="B2994" s="274" t="s">
        <v>588</v>
      </c>
      <c r="C2994" s="274" t="s">
        <v>604</v>
      </c>
      <c r="D2994" s="274" t="s">
        <v>603</v>
      </c>
      <c r="E2994" s="274">
        <v>2</v>
      </c>
      <c r="F2994" s="274">
        <v>1949</v>
      </c>
      <c r="G2994" s="277">
        <v>7177</v>
      </c>
      <c r="H2994" s="277">
        <v>17792.11</v>
      </c>
      <c r="I2994" s="277">
        <f>INDEX(HWI!$F$6:$I$131,MATCH(F2994,HWI!$A$6:$A$131,0),MATCH(D2994,HWI!$F$5:$I$5,0))</f>
        <v>56.866666666666667</v>
      </c>
      <c r="J2994" s="277">
        <f t="shared" si="92"/>
        <v>1011777.9886666667</v>
      </c>
      <c r="L2994" s="277">
        <f t="shared" si="93"/>
        <v>140.97505763782453</v>
      </c>
    </row>
    <row r="2995" spans="1:12" x14ac:dyDescent="0.25">
      <c r="A2995" s="274" t="s">
        <v>606</v>
      </c>
      <c r="B2995" s="274" t="s">
        <v>588</v>
      </c>
      <c r="C2995" s="274" t="s">
        <v>604</v>
      </c>
      <c r="D2995" s="274" t="s">
        <v>603</v>
      </c>
      <c r="E2995" s="274">
        <v>2</v>
      </c>
      <c r="F2995" s="274">
        <v>1950</v>
      </c>
      <c r="G2995" s="277">
        <v>4720.03</v>
      </c>
      <c r="H2995" s="277">
        <v>8460.2900000000009</v>
      </c>
      <c r="I2995" s="277">
        <f>INDEX(HWI!$F$6:$I$131,MATCH(F2995,HWI!$A$6:$A$131,0),MATCH(D2995,HWI!$F$5:$I$5,0))</f>
        <v>53.3125</v>
      </c>
      <c r="J2995" s="277">
        <f t="shared" si="92"/>
        <v>451039.21062500007</v>
      </c>
      <c r="L2995" s="277">
        <f t="shared" si="93"/>
        <v>95.558547429783303</v>
      </c>
    </row>
    <row r="2996" spans="1:12" x14ac:dyDescent="0.25">
      <c r="A2996" s="274" t="s">
        <v>606</v>
      </c>
      <c r="B2996" s="274" t="s">
        <v>588</v>
      </c>
      <c r="C2996" s="274" t="s">
        <v>604</v>
      </c>
      <c r="D2996" s="274" t="s">
        <v>603</v>
      </c>
      <c r="E2996" s="274">
        <v>2</v>
      </c>
      <c r="F2996" s="274">
        <v>1951</v>
      </c>
      <c r="G2996" s="277">
        <v>8196</v>
      </c>
      <c r="H2996" s="277">
        <v>29905.86</v>
      </c>
      <c r="I2996" s="277">
        <f>INDEX(HWI!$F$6:$I$131,MATCH(F2996,HWI!$A$6:$A$131,0),MATCH(D2996,HWI!$F$5:$I$5,0))</f>
        <v>51.696969696969695</v>
      </c>
      <c r="J2996" s="277">
        <f t="shared" si="92"/>
        <v>1546042.3381818181</v>
      </c>
      <c r="L2996" s="277">
        <f t="shared" si="93"/>
        <v>188.63376502950442</v>
      </c>
    </row>
    <row r="2997" spans="1:12" x14ac:dyDescent="0.25">
      <c r="A2997" s="274" t="s">
        <v>606</v>
      </c>
      <c r="B2997" s="274" t="s">
        <v>588</v>
      </c>
      <c r="C2997" s="274" t="s">
        <v>604</v>
      </c>
      <c r="D2997" s="274" t="s">
        <v>603</v>
      </c>
      <c r="E2997" s="274">
        <v>2</v>
      </c>
      <c r="F2997" s="274">
        <v>1952</v>
      </c>
      <c r="G2997" s="277">
        <v>33087.99</v>
      </c>
      <c r="H2997" s="277">
        <v>27121.9</v>
      </c>
      <c r="I2997" s="277">
        <f>INDEX(HWI!$F$6:$I$131,MATCH(F2997,HWI!$A$6:$A$131,0),MATCH(D2997,HWI!$F$5:$I$5,0))</f>
        <v>50.176470588235297</v>
      </c>
      <c r="J2997" s="277">
        <f t="shared" si="92"/>
        <v>1360881.2176470589</v>
      </c>
      <c r="L2997" s="277">
        <f t="shared" si="93"/>
        <v>41.129159481946743</v>
      </c>
    </row>
    <row r="2998" spans="1:12" x14ac:dyDescent="0.25">
      <c r="A2998" s="274" t="s">
        <v>606</v>
      </c>
      <c r="B2998" s="274" t="s">
        <v>588</v>
      </c>
      <c r="C2998" s="274" t="s">
        <v>604</v>
      </c>
      <c r="D2998" s="274" t="s">
        <v>603</v>
      </c>
      <c r="E2998" s="274">
        <v>2</v>
      </c>
      <c r="F2998" s="274">
        <v>1953</v>
      </c>
      <c r="G2998" s="277">
        <v>6156</v>
      </c>
      <c r="H2998" s="277">
        <v>14286.93</v>
      </c>
      <c r="I2998" s="277">
        <f>INDEX(HWI!$F$6:$I$131,MATCH(F2998,HWI!$A$6:$A$131,0),MATCH(D2998,HWI!$F$5:$I$5,0))</f>
        <v>46.108108108108105</v>
      </c>
      <c r="J2998" s="277">
        <f t="shared" si="92"/>
        <v>658743.31297297298</v>
      </c>
      <c r="L2998" s="277">
        <f t="shared" si="93"/>
        <v>107.00833544070386</v>
      </c>
    </row>
    <row r="2999" spans="1:12" x14ac:dyDescent="0.25">
      <c r="A2999" s="274" t="s">
        <v>606</v>
      </c>
      <c r="B2999" s="274" t="s">
        <v>588</v>
      </c>
      <c r="C2999" s="274" t="s">
        <v>604</v>
      </c>
      <c r="D2999" s="274" t="s">
        <v>603</v>
      </c>
      <c r="E2999" s="274">
        <v>2</v>
      </c>
      <c r="F2999" s="274">
        <v>1954</v>
      </c>
      <c r="G2999" s="277">
        <v>6021</v>
      </c>
      <c r="H2999" s="277">
        <v>23462.670000000002</v>
      </c>
      <c r="I2999" s="277">
        <f>INDEX(HWI!$F$6:$I$131,MATCH(F2999,HWI!$A$6:$A$131,0),MATCH(D2999,HWI!$F$5:$I$5,0))</f>
        <v>43.743589743589745</v>
      </c>
      <c r="J2999" s="277">
        <f t="shared" si="92"/>
        <v>1026341.4107692309</v>
      </c>
      <c r="L2999" s="277">
        <f t="shared" si="93"/>
        <v>170.46029077715178</v>
      </c>
    </row>
    <row r="3000" spans="1:12" x14ac:dyDescent="0.25">
      <c r="A3000" s="274" t="s">
        <v>606</v>
      </c>
      <c r="B3000" s="274" t="s">
        <v>588</v>
      </c>
      <c r="C3000" s="274" t="s">
        <v>604</v>
      </c>
      <c r="D3000" s="274" t="s">
        <v>603</v>
      </c>
      <c r="E3000" s="274">
        <v>2</v>
      </c>
      <c r="F3000" s="274">
        <v>1955</v>
      </c>
      <c r="G3000" s="277">
        <v>25220</v>
      </c>
      <c r="H3000" s="277">
        <v>46073.23</v>
      </c>
      <c r="I3000" s="277">
        <f>INDEX(HWI!$F$6:$I$131,MATCH(F3000,HWI!$A$6:$A$131,0),MATCH(D3000,HWI!$F$5:$I$5,0))</f>
        <v>41.609756097560975</v>
      </c>
      <c r="J3000" s="277">
        <f t="shared" si="92"/>
        <v>1917095.8629268294</v>
      </c>
      <c r="L3000" s="277">
        <f t="shared" si="93"/>
        <v>76.0149033674397</v>
      </c>
    </row>
    <row r="3001" spans="1:12" x14ac:dyDescent="0.25">
      <c r="A3001" s="274" t="s">
        <v>606</v>
      </c>
      <c r="B3001" s="274" t="s">
        <v>588</v>
      </c>
      <c r="C3001" s="274" t="s">
        <v>604</v>
      </c>
      <c r="D3001" s="274" t="s">
        <v>603</v>
      </c>
      <c r="E3001" s="274">
        <v>2</v>
      </c>
      <c r="F3001" s="274">
        <v>1956</v>
      </c>
      <c r="G3001" s="277">
        <v>40735.61</v>
      </c>
      <c r="H3001" s="277">
        <v>83028.37</v>
      </c>
      <c r="I3001" s="277">
        <f>INDEX(HWI!$F$6:$I$131,MATCH(F3001,HWI!$A$6:$A$131,0),MATCH(D3001,HWI!$F$5:$I$5,0))</f>
        <v>39.674418604651166</v>
      </c>
      <c r="J3001" s="277">
        <f t="shared" si="92"/>
        <v>3294102.3074418604</v>
      </c>
      <c r="L3001" s="277">
        <f t="shared" si="93"/>
        <v>80.865422352626126</v>
      </c>
    </row>
    <row r="3002" spans="1:12" x14ac:dyDescent="0.25">
      <c r="A3002" s="274" t="s">
        <v>606</v>
      </c>
      <c r="B3002" s="274" t="s">
        <v>588</v>
      </c>
      <c r="C3002" s="274" t="s">
        <v>604</v>
      </c>
      <c r="D3002" s="274" t="s">
        <v>603</v>
      </c>
      <c r="E3002" s="274">
        <v>2</v>
      </c>
      <c r="F3002" s="274">
        <v>1957</v>
      </c>
      <c r="G3002" s="277">
        <v>55728</v>
      </c>
      <c r="H3002" s="277">
        <v>108485.48</v>
      </c>
      <c r="I3002" s="277">
        <f>INDEX(HWI!$F$6:$I$131,MATCH(F3002,HWI!$A$6:$A$131,0),MATCH(D3002,HWI!$F$5:$I$5,0))</f>
        <v>37.086956521739133</v>
      </c>
      <c r="J3002" s="277">
        <f t="shared" si="92"/>
        <v>4023396.2800000003</v>
      </c>
      <c r="L3002" s="277">
        <f t="shared" si="93"/>
        <v>72.197033448176867</v>
      </c>
    </row>
    <row r="3003" spans="1:12" x14ac:dyDescent="0.25">
      <c r="A3003" s="274" t="s">
        <v>606</v>
      </c>
      <c r="B3003" s="274" t="s">
        <v>588</v>
      </c>
      <c r="C3003" s="274" t="s">
        <v>604</v>
      </c>
      <c r="D3003" s="274" t="s">
        <v>603</v>
      </c>
      <c r="E3003" s="274">
        <v>2</v>
      </c>
      <c r="F3003" s="274">
        <v>1958</v>
      </c>
      <c r="G3003" s="277">
        <v>80719.63</v>
      </c>
      <c r="H3003" s="277">
        <v>154815.67000000001</v>
      </c>
      <c r="I3003" s="277">
        <f>INDEX(HWI!$F$6:$I$131,MATCH(F3003,HWI!$A$6:$A$131,0),MATCH(D3003,HWI!$F$5:$I$5,0))</f>
        <v>34.816326530612244</v>
      </c>
      <c r="J3003" s="277">
        <f t="shared" si="92"/>
        <v>5390112.918775511</v>
      </c>
      <c r="L3003" s="277">
        <f t="shared" si="93"/>
        <v>66.775738674415507</v>
      </c>
    </row>
    <row r="3004" spans="1:12" x14ac:dyDescent="0.25">
      <c r="A3004" s="274" t="s">
        <v>606</v>
      </c>
      <c r="B3004" s="274" t="s">
        <v>588</v>
      </c>
      <c r="C3004" s="274" t="s">
        <v>604</v>
      </c>
      <c r="D3004" s="274" t="s">
        <v>603</v>
      </c>
      <c r="E3004" s="274">
        <v>2</v>
      </c>
      <c r="F3004" s="274">
        <v>1959</v>
      </c>
      <c r="G3004" s="277">
        <v>105881</v>
      </c>
      <c r="H3004" s="277">
        <v>221313.22</v>
      </c>
      <c r="I3004" s="277">
        <f>INDEX(HWI!$F$6:$I$131,MATCH(F3004,HWI!$A$6:$A$131,0),MATCH(D3004,HWI!$F$5:$I$5,0))</f>
        <v>33.450980392156865</v>
      </c>
      <c r="J3004" s="277">
        <f t="shared" si="92"/>
        <v>7403144.1827450981</v>
      </c>
      <c r="L3004" s="277">
        <f t="shared" si="93"/>
        <v>69.919477363692238</v>
      </c>
    </row>
    <row r="3005" spans="1:12" x14ac:dyDescent="0.25">
      <c r="A3005" s="274" t="s">
        <v>606</v>
      </c>
      <c r="B3005" s="274" t="s">
        <v>588</v>
      </c>
      <c r="C3005" s="274" t="s">
        <v>604</v>
      </c>
      <c r="D3005" s="274" t="s">
        <v>603</v>
      </c>
      <c r="E3005" s="274">
        <v>2</v>
      </c>
      <c r="F3005" s="274">
        <v>1960</v>
      </c>
      <c r="G3005" s="277">
        <v>94578</v>
      </c>
      <c r="H3005" s="277">
        <v>182770.65</v>
      </c>
      <c r="I3005" s="277">
        <f>INDEX(HWI!$F$6:$I$131,MATCH(F3005,HWI!$A$6:$A$131,0),MATCH(D3005,HWI!$F$5:$I$5,0))</f>
        <v>32.188679245283019</v>
      </c>
      <c r="J3005" s="277">
        <f t="shared" si="92"/>
        <v>5883145.828301887</v>
      </c>
      <c r="L3005" s="277">
        <f t="shared" si="93"/>
        <v>62.204168287570965</v>
      </c>
    </row>
    <row r="3006" spans="1:12" x14ac:dyDescent="0.25">
      <c r="A3006" s="274" t="s">
        <v>606</v>
      </c>
      <c r="B3006" s="274" t="s">
        <v>588</v>
      </c>
      <c r="C3006" s="274" t="s">
        <v>604</v>
      </c>
      <c r="D3006" s="274" t="s">
        <v>603</v>
      </c>
      <c r="E3006" s="274">
        <v>2</v>
      </c>
      <c r="F3006" s="274">
        <v>1961</v>
      </c>
      <c r="G3006" s="277">
        <v>96934</v>
      </c>
      <c r="H3006" s="277">
        <v>183683.1</v>
      </c>
      <c r="I3006" s="277">
        <f>INDEX(HWI!$F$6:$I$131,MATCH(F3006,HWI!$A$6:$A$131,0),MATCH(D3006,HWI!$F$5:$I$5,0))</f>
        <v>31.018181818181819</v>
      </c>
      <c r="J3006" s="277">
        <f t="shared" si="92"/>
        <v>5697515.792727273</v>
      </c>
      <c r="L3006" s="277">
        <f t="shared" si="93"/>
        <v>58.777268994648658</v>
      </c>
    </row>
    <row r="3007" spans="1:12" x14ac:dyDescent="0.25">
      <c r="A3007" s="274" t="s">
        <v>606</v>
      </c>
      <c r="B3007" s="274" t="s">
        <v>588</v>
      </c>
      <c r="C3007" s="274" t="s">
        <v>604</v>
      </c>
      <c r="D3007" s="274" t="s">
        <v>603</v>
      </c>
      <c r="E3007" s="274">
        <v>2</v>
      </c>
      <c r="F3007" s="274">
        <v>1962</v>
      </c>
      <c r="G3007" s="277">
        <v>70631</v>
      </c>
      <c r="H3007" s="277">
        <v>145620.21</v>
      </c>
      <c r="I3007" s="277">
        <f>INDEX(HWI!$F$6:$I$131,MATCH(F3007,HWI!$A$6:$A$131,0),MATCH(D3007,HWI!$F$5:$I$5,0))</f>
        <v>30.464285714285715</v>
      </c>
      <c r="J3007" s="277">
        <f t="shared" si="92"/>
        <v>4436215.6832142854</v>
      </c>
      <c r="L3007" s="277">
        <f t="shared" si="93"/>
        <v>62.808337461090531</v>
      </c>
    </row>
    <row r="3008" spans="1:12" x14ac:dyDescent="0.25">
      <c r="A3008" s="274" t="s">
        <v>606</v>
      </c>
      <c r="B3008" s="274" t="s">
        <v>588</v>
      </c>
      <c r="C3008" s="274" t="s">
        <v>604</v>
      </c>
      <c r="D3008" s="274" t="s">
        <v>603</v>
      </c>
      <c r="E3008" s="274">
        <v>2</v>
      </c>
      <c r="F3008" s="274">
        <v>1963</v>
      </c>
      <c r="G3008" s="277">
        <v>109579</v>
      </c>
      <c r="H3008" s="277">
        <v>238578.81</v>
      </c>
      <c r="I3008" s="277">
        <f>INDEX(HWI!$F$6:$I$131,MATCH(F3008,HWI!$A$6:$A$131,0),MATCH(D3008,HWI!$F$5:$I$5,0))</f>
        <v>29.413793103448278</v>
      </c>
      <c r="J3008" s="277">
        <f t="shared" si="92"/>
        <v>7017507.7562068971</v>
      </c>
      <c r="L3008" s="277">
        <f t="shared" si="93"/>
        <v>64.040625997744982</v>
      </c>
    </row>
    <row r="3009" spans="1:12" x14ac:dyDescent="0.25">
      <c r="A3009" s="274" t="s">
        <v>606</v>
      </c>
      <c r="B3009" s="274" t="s">
        <v>588</v>
      </c>
      <c r="C3009" s="274" t="s">
        <v>604</v>
      </c>
      <c r="D3009" s="274" t="s">
        <v>603</v>
      </c>
      <c r="E3009" s="274">
        <v>2</v>
      </c>
      <c r="F3009" s="274">
        <v>1964</v>
      </c>
      <c r="G3009" s="277">
        <v>101548</v>
      </c>
      <c r="H3009" s="277">
        <v>225318.85</v>
      </c>
      <c r="I3009" s="277">
        <f>INDEX(HWI!$F$6:$I$131,MATCH(F3009,HWI!$A$6:$A$131,0),MATCH(D3009,HWI!$F$5:$I$5,0))</f>
        <v>28.433333333333334</v>
      </c>
      <c r="J3009" s="277">
        <f t="shared" si="92"/>
        <v>6406565.9683333337</v>
      </c>
      <c r="L3009" s="277">
        <f t="shared" si="93"/>
        <v>63.089041323643336</v>
      </c>
    </row>
    <row r="3010" spans="1:12" x14ac:dyDescent="0.25">
      <c r="A3010" s="274" t="s">
        <v>606</v>
      </c>
      <c r="B3010" s="274" t="s">
        <v>588</v>
      </c>
      <c r="C3010" s="274" t="s">
        <v>604</v>
      </c>
      <c r="D3010" s="274" t="s">
        <v>603</v>
      </c>
      <c r="E3010" s="274">
        <v>2</v>
      </c>
      <c r="F3010" s="274">
        <v>1965</v>
      </c>
      <c r="G3010" s="277">
        <v>110556</v>
      </c>
      <c r="H3010" s="277">
        <v>353341.49</v>
      </c>
      <c r="I3010" s="277">
        <f>INDEX(HWI!$F$6:$I$131,MATCH(F3010,HWI!$A$6:$A$131,0),MATCH(D3010,HWI!$F$5:$I$5,0))</f>
        <v>27.516129032258064</v>
      </c>
      <c r="J3010" s="277">
        <f t="shared" ref="J3010:J3073" si="94">I3010*H3010</f>
        <v>9722590.0312903225</v>
      </c>
      <c r="L3010" s="277">
        <f t="shared" ref="L3010:L3073" si="95">J3010/G3010</f>
        <v>87.942671870276811</v>
      </c>
    </row>
    <row r="3011" spans="1:12" x14ac:dyDescent="0.25">
      <c r="A3011" s="274" t="s">
        <v>606</v>
      </c>
      <c r="B3011" s="274" t="s">
        <v>588</v>
      </c>
      <c r="C3011" s="274" t="s">
        <v>604</v>
      </c>
      <c r="D3011" s="274" t="s">
        <v>603</v>
      </c>
      <c r="E3011" s="274">
        <v>2</v>
      </c>
      <c r="F3011" s="274">
        <v>1966</v>
      </c>
      <c r="G3011" s="277">
        <v>108636</v>
      </c>
      <c r="H3011" s="277">
        <v>317955.94</v>
      </c>
      <c r="I3011" s="277">
        <f>INDEX(HWI!$F$6:$I$131,MATCH(F3011,HWI!$A$6:$A$131,0),MATCH(D3011,HWI!$F$5:$I$5,0))</f>
        <v>26.246153846153845</v>
      </c>
      <c r="J3011" s="277">
        <f t="shared" si="94"/>
        <v>8345120.5175384609</v>
      </c>
      <c r="L3011" s="277">
        <f t="shared" si="95"/>
        <v>76.817266076976878</v>
      </c>
    </row>
    <row r="3012" spans="1:12" x14ac:dyDescent="0.25">
      <c r="A3012" s="274" t="s">
        <v>606</v>
      </c>
      <c r="B3012" s="274" t="s">
        <v>588</v>
      </c>
      <c r="C3012" s="274" t="s">
        <v>604</v>
      </c>
      <c r="D3012" s="274" t="s">
        <v>603</v>
      </c>
      <c r="E3012" s="274">
        <v>2</v>
      </c>
      <c r="F3012" s="274">
        <v>1967</v>
      </c>
      <c r="G3012" s="277">
        <v>126191</v>
      </c>
      <c r="H3012" s="277">
        <v>367051.45</v>
      </c>
      <c r="I3012" s="277">
        <f>INDEX(HWI!$F$6:$I$131,MATCH(F3012,HWI!$A$6:$A$131,0),MATCH(D3012,HWI!$F$5:$I$5,0))</f>
        <v>25.088235294117649</v>
      </c>
      <c r="J3012" s="277">
        <f t="shared" si="94"/>
        <v>9208673.1426470596</v>
      </c>
      <c r="L3012" s="277">
        <f t="shared" si="95"/>
        <v>72.974088030422607</v>
      </c>
    </row>
    <row r="3013" spans="1:12" x14ac:dyDescent="0.25">
      <c r="A3013" s="274" t="s">
        <v>606</v>
      </c>
      <c r="B3013" s="274" t="s">
        <v>588</v>
      </c>
      <c r="C3013" s="274" t="s">
        <v>604</v>
      </c>
      <c r="D3013" s="274" t="s">
        <v>603</v>
      </c>
      <c r="E3013" s="274">
        <v>2</v>
      </c>
      <c r="F3013" s="274">
        <v>1968</v>
      </c>
      <c r="G3013" s="277">
        <v>111353</v>
      </c>
      <c r="H3013" s="277">
        <v>335298.41000000003</v>
      </c>
      <c r="I3013" s="277">
        <f>INDEX(HWI!$F$6:$I$131,MATCH(F3013,HWI!$A$6:$A$131,0),MATCH(D3013,HWI!$F$5:$I$5,0))</f>
        <v>24.028169014084508</v>
      </c>
      <c r="J3013" s="277">
        <f t="shared" si="94"/>
        <v>8056606.8656338044</v>
      </c>
      <c r="L3013" s="277">
        <f t="shared" si="95"/>
        <v>72.35195159208827</v>
      </c>
    </row>
    <row r="3014" spans="1:12" x14ac:dyDescent="0.25">
      <c r="A3014" s="274" t="s">
        <v>606</v>
      </c>
      <c r="B3014" s="274" t="s">
        <v>588</v>
      </c>
      <c r="C3014" s="274" t="s">
        <v>604</v>
      </c>
      <c r="D3014" s="274" t="s">
        <v>603</v>
      </c>
      <c r="E3014" s="274">
        <v>2</v>
      </c>
      <c r="F3014" s="274">
        <v>1969</v>
      </c>
      <c r="G3014" s="277">
        <v>130528.81</v>
      </c>
      <c r="H3014" s="277">
        <v>409020.60000000003</v>
      </c>
      <c r="I3014" s="277">
        <f>INDEX(HWI!$F$6:$I$131,MATCH(F3014,HWI!$A$6:$A$131,0),MATCH(D3014,HWI!$F$5:$I$5,0))</f>
        <v>22.44736842105263</v>
      </c>
      <c r="J3014" s="277">
        <f t="shared" si="94"/>
        <v>9181436.0999999996</v>
      </c>
      <c r="L3014" s="277">
        <f t="shared" si="95"/>
        <v>70.340303416540763</v>
      </c>
    </row>
    <row r="3015" spans="1:12" x14ac:dyDescent="0.25">
      <c r="A3015" s="274" t="s">
        <v>606</v>
      </c>
      <c r="B3015" s="274" t="s">
        <v>588</v>
      </c>
      <c r="C3015" s="274" t="s">
        <v>604</v>
      </c>
      <c r="D3015" s="274" t="s">
        <v>603</v>
      </c>
      <c r="E3015" s="274">
        <v>2</v>
      </c>
      <c r="F3015" s="274">
        <v>1970</v>
      </c>
      <c r="G3015" s="277">
        <v>86570</v>
      </c>
      <c r="H3015" s="277">
        <v>324607.32</v>
      </c>
      <c r="I3015" s="277">
        <f>INDEX(HWI!$F$6:$I$131,MATCH(F3015,HWI!$A$6:$A$131,0),MATCH(D3015,HWI!$F$5:$I$5,0))</f>
        <v>21.594936708860761</v>
      </c>
      <c r="J3015" s="277">
        <f t="shared" si="94"/>
        <v>7009874.5306329122</v>
      </c>
      <c r="L3015" s="277">
        <f t="shared" si="95"/>
        <v>80.973484239724058</v>
      </c>
    </row>
    <row r="3016" spans="1:12" x14ac:dyDescent="0.25">
      <c r="A3016" s="274" t="s">
        <v>606</v>
      </c>
      <c r="B3016" s="274" t="s">
        <v>588</v>
      </c>
      <c r="C3016" s="274" t="s">
        <v>604</v>
      </c>
      <c r="D3016" s="274" t="s">
        <v>603</v>
      </c>
      <c r="E3016" s="274">
        <v>2</v>
      </c>
      <c r="F3016" s="274">
        <v>1971</v>
      </c>
      <c r="G3016" s="277">
        <v>64183</v>
      </c>
      <c r="H3016" s="277">
        <v>373261.96</v>
      </c>
      <c r="I3016" s="277">
        <f>INDEX(HWI!$F$6:$I$131,MATCH(F3016,HWI!$A$6:$A$131,0),MATCH(D3016,HWI!$F$5:$I$5,0))</f>
        <v>19.386363636363637</v>
      </c>
      <c r="J3016" s="277">
        <f t="shared" si="94"/>
        <v>7236192.0881818188</v>
      </c>
      <c r="L3016" s="277">
        <f t="shared" si="95"/>
        <v>112.74312650050354</v>
      </c>
    </row>
    <row r="3017" spans="1:12" x14ac:dyDescent="0.25">
      <c r="A3017" s="274" t="s">
        <v>606</v>
      </c>
      <c r="B3017" s="274" t="s">
        <v>588</v>
      </c>
      <c r="C3017" s="274" t="s">
        <v>604</v>
      </c>
      <c r="D3017" s="274" t="s">
        <v>603</v>
      </c>
      <c r="E3017" s="274">
        <v>2</v>
      </c>
      <c r="F3017" s="274">
        <v>1972</v>
      </c>
      <c r="G3017" s="277">
        <v>63138</v>
      </c>
      <c r="H3017" s="277">
        <v>325783.85000000003</v>
      </c>
      <c r="I3017" s="277">
        <f>INDEX(HWI!$F$6:$I$131,MATCH(F3017,HWI!$A$6:$A$131,0),MATCH(D3017,HWI!$F$5:$I$5,0))</f>
        <v>17.587628865979383</v>
      </c>
      <c r="J3017" s="277">
        <f t="shared" si="94"/>
        <v>5729765.4443298979</v>
      </c>
      <c r="L3017" s="277">
        <f t="shared" si="95"/>
        <v>90.749872411699741</v>
      </c>
    </row>
    <row r="3018" spans="1:12" x14ac:dyDescent="0.25">
      <c r="A3018" s="274" t="s">
        <v>606</v>
      </c>
      <c r="B3018" s="274" t="s">
        <v>588</v>
      </c>
      <c r="C3018" s="274" t="s">
        <v>604</v>
      </c>
      <c r="D3018" s="274" t="s">
        <v>603</v>
      </c>
      <c r="E3018" s="274">
        <v>2</v>
      </c>
      <c r="F3018" s="274">
        <v>1973</v>
      </c>
      <c r="G3018" s="277">
        <v>16075</v>
      </c>
      <c r="H3018" s="277">
        <v>191242.93</v>
      </c>
      <c r="I3018" s="277">
        <f>INDEX(HWI!$F$6:$I$131,MATCH(F3018,HWI!$A$6:$A$131,0),MATCH(D3018,HWI!$F$5:$I$5,0))</f>
        <v>17.059999999999999</v>
      </c>
      <c r="J3018" s="277">
        <f t="shared" si="94"/>
        <v>3262604.3857999998</v>
      </c>
      <c r="L3018" s="277">
        <f t="shared" si="95"/>
        <v>202.96139258475893</v>
      </c>
    </row>
    <row r="3019" spans="1:12" x14ac:dyDescent="0.25">
      <c r="A3019" s="274" t="s">
        <v>606</v>
      </c>
      <c r="B3019" s="274" t="s">
        <v>588</v>
      </c>
      <c r="C3019" s="274" t="s">
        <v>604</v>
      </c>
      <c r="D3019" s="274" t="s">
        <v>603</v>
      </c>
      <c r="E3019" s="274">
        <v>2</v>
      </c>
      <c r="F3019" s="274">
        <v>1974</v>
      </c>
      <c r="G3019" s="277">
        <v>14767</v>
      </c>
      <c r="H3019" s="277">
        <v>179166.7</v>
      </c>
      <c r="I3019" s="277">
        <f>INDEX(HWI!$F$6:$I$131,MATCH(F3019,HWI!$A$6:$A$131,0),MATCH(D3019,HWI!$F$5:$I$5,0))</f>
        <v>14.964912280701755</v>
      </c>
      <c r="J3019" s="277">
        <f t="shared" si="94"/>
        <v>2681213.9491228075</v>
      </c>
      <c r="L3019" s="277">
        <f t="shared" si="95"/>
        <v>181.56795213129325</v>
      </c>
    </row>
    <row r="3020" spans="1:12" x14ac:dyDescent="0.25">
      <c r="A3020" s="274" t="s">
        <v>606</v>
      </c>
      <c r="B3020" s="274" t="s">
        <v>588</v>
      </c>
      <c r="C3020" s="274" t="s">
        <v>604</v>
      </c>
      <c r="D3020" s="274" t="s">
        <v>603</v>
      </c>
      <c r="E3020" s="274">
        <v>2</v>
      </c>
      <c r="F3020" s="274">
        <v>1975</v>
      </c>
      <c r="G3020" s="277">
        <v>3433</v>
      </c>
      <c r="H3020" s="277">
        <v>46049.35</v>
      </c>
      <c r="I3020" s="277">
        <f>INDEX(HWI!$F$6:$I$131,MATCH(F3020,HWI!$A$6:$A$131,0),MATCH(D3020,HWI!$F$5:$I$5,0))</f>
        <v>13.53968253968254</v>
      </c>
      <c r="J3020" s="277">
        <f t="shared" si="94"/>
        <v>623493.58015873015</v>
      </c>
      <c r="L3020" s="277">
        <f t="shared" si="95"/>
        <v>181.6177046777542</v>
      </c>
    </row>
    <row r="3021" spans="1:12" x14ac:dyDescent="0.25">
      <c r="A3021" s="274" t="s">
        <v>606</v>
      </c>
      <c r="B3021" s="274" t="s">
        <v>588</v>
      </c>
      <c r="C3021" s="274" t="s">
        <v>604</v>
      </c>
      <c r="D3021" s="274" t="s">
        <v>603</v>
      </c>
      <c r="E3021" s="274">
        <v>2</v>
      </c>
      <c r="F3021" s="274">
        <v>1976</v>
      </c>
      <c r="G3021" s="277">
        <v>1788</v>
      </c>
      <c r="H3021" s="277">
        <v>16426.150000000001</v>
      </c>
      <c r="I3021" s="277">
        <f>INDEX(HWI!$F$6:$I$131,MATCH(F3021,HWI!$A$6:$A$131,0),MATCH(D3021,HWI!$F$5:$I$5,0))</f>
        <v>12.544117647058824</v>
      </c>
      <c r="J3021" s="277">
        <f t="shared" si="94"/>
        <v>206051.55808823532</v>
      </c>
      <c r="L3021" s="277">
        <f t="shared" si="95"/>
        <v>115.24136358402423</v>
      </c>
    </row>
    <row r="3022" spans="1:12" x14ac:dyDescent="0.25">
      <c r="A3022" s="274" t="s">
        <v>606</v>
      </c>
      <c r="B3022" s="274" t="s">
        <v>588</v>
      </c>
      <c r="C3022" s="274" t="s">
        <v>604</v>
      </c>
      <c r="D3022" s="274" t="s">
        <v>603</v>
      </c>
      <c r="E3022" s="274">
        <v>2</v>
      </c>
      <c r="F3022" s="274">
        <v>1977</v>
      </c>
      <c r="G3022" s="277">
        <v>4202</v>
      </c>
      <c r="H3022" s="277">
        <v>60333.17</v>
      </c>
      <c r="I3022" s="277">
        <f>INDEX(HWI!$F$6:$I$131,MATCH(F3022,HWI!$A$6:$A$131,0),MATCH(D3022,HWI!$F$5:$I$5,0))</f>
        <v>11.605442176870747</v>
      </c>
      <c r="J3022" s="277">
        <f t="shared" si="94"/>
        <v>700193.11578231282</v>
      </c>
      <c r="L3022" s="277">
        <f t="shared" si="95"/>
        <v>166.63329742558611</v>
      </c>
    </row>
    <row r="3023" spans="1:12" x14ac:dyDescent="0.25">
      <c r="A3023" s="274" t="s">
        <v>606</v>
      </c>
      <c r="B3023" s="274" t="s">
        <v>588</v>
      </c>
      <c r="C3023" s="274" t="s">
        <v>604</v>
      </c>
      <c r="D3023" s="274" t="s">
        <v>603</v>
      </c>
      <c r="E3023" s="274">
        <v>2</v>
      </c>
      <c r="F3023" s="274">
        <v>1978</v>
      </c>
      <c r="G3023" s="277">
        <v>6239</v>
      </c>
      <c r="H3023" s="277">
        <v>40889.200000000004</v>
      </c>
      <c r="I3023" s="277">
        <f>INDEX(HWI!$F$6:$I$131,MATCH(F3023,HWI!$A$6:$A$131,0),MATCH(D3023,HWI!$F$5:$I$5,0))</f>
        <v>10.6625</v>
      </c>
      <c r="J3023" s="277">
        <f t="shared" si="94"/>
        <v>435981.09500000003</v>
      </c>
      <c r="L3023" s="277">
        <f t="shared" si="95"/>
        <v>69.879963936528299</v>
      </c>
    </row>
    <row r="3024" spans="1:12" x14ac:dyDescent="0.25">
      <c r="A3024" s="274" t="s">
        <v>606</v>
      </c>
      <c r="B3024" s="274" t="s">
        <v>588</v>
      </c>
      <c r="C3024" s="274" t="s">
        <v>604</v>
      </c>
      <c r="D3024" s="274" t="s">
        <v>603</v>
      </c>
      <c r="E3024" s="274">
        <v>2</v>
      </c>
      <c r="F3024" s="274">
        <v>1979</v>
      </c>
      <c r="G3024" s="277">
        <v>10050</v>
      </c>
      <c r="H3024" s="277">
        <v>55765.83</v>
      </c>
      <c r="I3024" s="277">
        <f>INDEX(HWI!$F$6:$I$131,MATCH(F3024,HWI!$A$6:$A$131,0),MATCH(D3024,HWI!$F$5:$I$5,0))</f>
        <v>9.8612716763005785</v>
      </c>
      <c r="J3024" s="277">
        <f t="shared" si="94"/>
        <v>549921.99988439307</v>
      </c>
      <c r="L3024" s="277">
        <f t="shared" si="95"/>
        <v>54.71860695367095</v>
      </c>
    </row>
    <row r="3025" spans="1:12" x14ac:dyDescent="0.25">
      <c r="A3025" s="274" t="s">
        <v>606</v>
      </c>
      <c r="B3025" s="274" t="s">
        <v>588</v>
      </c>
      <c r="C3025" s="274" t="s">
        <v>604</v>
      </c>
      <c r="D3025" s="274" t="s">
        <v>603</v>
      </c>
      <c r="E3025" s="274">
        <v>2</v>
      </c>
      <c r="F3025" s="274">
        <v>1980</v>
      </c>
      <c r="G3025" s="277">
        <v>2047</v>
      </c>
      <c r="H3025" s="277">
        <v>82214.240000000005</v>
      </c>
      <c r="I3025" s="277">
        <f>INDEX(HWI!$F$6:$I$131,MATCH(F3025,HWI!$A$6:$A$131,0),MATCH(D3025,HWI!$F$5:$I$5,0))</f>
        <v>9.172043010752688</v>
      </c>
      <c r="J3025" s="277">
        <f t="shared" si="94"/>
        <v>754072.54537634412</v>
      </c>
      <c r="L3025" s="277">
        <f t="shared" si="95"/>
        <v>368.3793577803342</v>
      </c>
    </row>
    <row r="3026" spans="1:12" x14ac:dyDescent="0.25">
      <c r="A3026" s="274" t="s">
        <v>606</v>
      </c>
      <c r="B3026" s="274" t="s">
        <v>588</v>
      </c>
      <c r="C3026" s="274" t="s">
        <v>604</v>
      </c>
      <c r="D3026" s="274" t="s">
        <v>603</v>
      </c>
      <c r="E3026" s="274">
        <v>2</v>
      </c>
      <c r="F3026" s="274">
        <v>1981</v>
      </c>
      <c r="G3026" s="277">
        <v>4417</v>
      </c>
      <c r="H3026" s="277">
        <v>57538.48</v>
      </c>
      <c r="I3026" s="277">
        <f>INDEX(HWI!$F$6:$I$131,MATCH(F3026,HWI!$A$6:$A$131,0),MATCH(D3026,HWI!$F$5:$I$5,0))</f>
        <v>8.3219512195121954</v>
      </c>
      <c r="J3026" s="277">
        <f t="shared" si="94"/>
        <v>478832.42380487808</v>
      </c>
      <c r="L3026" s="277">
        <f t="shared" si="95"/>
        <v>108.40670677040482</v>
      </c>
    </row>
    <row r="3027" spans="1:12" x14ac:dyDescent="0.25">
      <c r="A3027" s="274" t="s">
        <v>606</v>
      </c>
      <c r="B3027" s="274" t="s">
        <v>588</v>
      </c>
      <c r="C3027" s="274" t="s">
        <v>604</v>
      </c>
      <c r="D3027" s="274" t="s">
        <v>603</v>
      </c>
      <c r="E3027" s="274">
        <v>2</v>
      </c>
      <c r="F3027" s="274">
        <v>1982</v>
      </c>
      <c r="G3027" s="277">
        <v>2728</v>
      </c>
      <c r="H3027" s="277">
        <v>96528.36</v>
      </c>
      <c r="I3027" s="277">
        <f>INDEX(HWI!$F$6:$I$131,MATCH(F3027,HWI!$A$6:$A$131,0),MATCH(D3027,HWI!$F$5:$I$5,0))</f>
        <v>7.6502242152466371</v>
      </c>
      <c r="J3027" s="277">
        <f t="shared" si="94"/>
        <v>738463.59713004483</v>
      </c>
      <c r="L3027" s="277">
        <f t="shared" si="95"/>
        <v>270.69779953447392</v>
      </c>
    </row>
    <row r="3028" spans="1:12" x14ac:dyDescent="0.25">
      <c r="A3028" s="274" t="s">
        <v>606</v>
      </c>
      <c r="B3028" s="274" t="s">
        <v>588</v>
      </c>
      <c r="C3028" s="274" t="s">
        <v>604</v>
      </c>
      <c r="D3028" s="274" t="s">
        <v>603</v>
      </c>
      <c r="E3028" s="274">
        <v>2</v>
      </c>
      <c r="F3028" s="274">
        <v>1983</v>
      </c>
      <c r="G3028" s="277">
        <v>2372</v>
      </c>
      <c r="H3028" s="277">
        <v>88580.91</v>
      </c>
      <c r="I3028" s="277">
        <f>INDEX(HWI!$F$6:$I$131,MATCH(F3028,HWI!$A$6:$A$131,0),MATCH(D3028,HWI!$F$5:$I$5,0))</f>
        <v>7.3534482758620694</v>
      </c>
      <c r="J3028" s="277">
        <f t="shared" si="94"/>
        <v>651375.13991379319</v>
      </c>
      <c r="L3028" s="277">
        <f t="shared" si="95"/>
        <v>274.61009271239175</v>
      </c>
    </row>
    <row r="3029" spans="1:12" x14ac:dyDescent="0.25">
      <c r="A3029" s="274" t="s">
        <v>606</v>
      </c>
      <c r="B3029" s="274" t="s">
        <v>588</v>
      </c>
      <c r="C3029" s="274" t="s">
        <v>604</v>
      </c>
      <c r="D3029" s="274" t="s">
        <v>603</v>
      </c>
      <c r="E3029" s="274">
        <v>2</v>
      </c>
      <c r="F3029" s="274">
        <v>1984</v>
      </c>
      <c r="G3029" s="277">
        <v>4369</v>
      </c>
      <c r="H3029" s="277">
        <v>74349.259999999995</v>
      </c>
      <c r="I3029" s="277">
        <f>INDEX(HWI!$F$6:$I$131,MATCH(F3029,HWI!$A$6:$A$131,0),MATCH(D3029,HWI!$F$5:$I$5,0))</f>
        <v>7.0205761316872426</v>
      </c>
      <c r="J3029" s="277">
        <f t="shared" si="94"/>
        <v>521974.64016460901</v>
      </c>
      <c r="L3029" s="277">
        <f t="shared" si="95"/>
        <v>119.47233695688007</v>
      </c>
    </row>
    <row r="3030" spans="1:12" x14ac:dyDescent="0.25">
      <c r="A3030" s="274" t="s">
        <v>606</v>
      </c>
      <c r="B3030" s="274" t="s">
        <v>588</v>
      </c>
      <c r="C3030" s="274" t="s">
        <v>604</v>
      </c>
      <c r="D3030" s="274" t="s">
        <v>603</v>
      </c>
      <c r="E3030" s="274">
        <v>2</v>
      </c>
      <c r="F3030" s="274">
        <v>1985</v>
      </c>
      <c r="G3030" s="277">
        <v>7405</v>
      </c>
      <c r="H3030" s="277">
        <v>401515.27</v>
      </c>
      <c r="I3030" s="277">
        <f>INDEX(HWI!$F$6:$I$131,MATCH(F3030,HWI!$A$6:$A$131,0),MATCH(D3030,HWI!$F$5:$I$5,0))</f>
        <v>6.9918032786885247</v>
      </c>
      <c r="J3030" s="277">
        <f t="shared" si="94"/>
        <v>2807315.7812295086</v>
      </c>
      <c r="L3030" s="277">
        <f t="shared" si="95"/>
        <v>379.11084148946776</v>
      </c>
    </row>
    <row r="3031" spans="1:12" x14ac:dyDescent="0.25">
      <c r="A3031" s="274" t="s">
        <v>606</v>
      </c>
      <c r="B3031" s="274" t="s">
        <v>588</v>
      </c>
      <c r="C3031" s="274" t="s">
        <v>604</v>
      </c>
      <c r="D3031" s="274" t="s">
        <v>603</v>
      </c>
      <c r="E3031" s="274">
        <v>2</v>
      </c>
      <c r="F3031" s="274">
        <v>1986</v>
      </c>
      <c r="G3031" s="277">
        <v>1007</v>
      </c>
      <c r="H3031" s="277">
        <v>27926.65</v>
      </c>
      <c r="I3031" s="277">
        <f>INDEX(HWI!$F$6:$I$131,MATCH(F3031,HWI!$A$6:$A$131,0),MATCH(D3031,HWI!$F$5:$I$5,0))</f>
        <v>7.1680672268907566</v>
      </c>
      <c r="J3031" s="277">
        <f t="shared" si="94"/>
        <v>200180.10462184876</v>
      </c>
      <c r="L3031" s="277">
        <f t="shared" si="95"/>
        <v>198.7885845301378</v>
      </c>
    </row>
    <row r="3032" spans="1:12" x14ac:dyDescent="0.25">
      <c r="A3032" s="274" t="s">
        <v>606</v>
      </c>
      <c r="B3032" s="274" t="s">
        <v>588</v>
      </c>
      <c r="C3032" s="274" t="s">
        <v>604</v>
      </c>
      <c r="D3032" s="274" t="s">
        <v>603</v>
      </c>
      <c r="E3032" s="274">
        <v>2</v>
      </c>
      <c r="F3032" s="274">
        <v>1987</v>
      </c>
      <c r="G3032" s="277">
        <v>1497</v>
      </c>
      <c r="H3032" s="277">
        <v>58608.6</v>
      </c>
      <c r="I3032" s="277">
        <f>INDEX(HWI!$F$6:$I$131,MATCH(F3032,HWI!$A$6:$A$131,0),MATCH(D3032,HWI!$F$5:$I$5,0))</f>
        <v>6.963265306122449</v>
      </c>
      <c r="J3032" s="277">
        <f t="shared" si="94"/>
        <v>408107.23102040816</v>
      </c>
      <c r="L3032" s="277">
        <f t="shared" si="95"/>
        <v>272.61672078851581</v>
      </c>
    </row>
    <row r="3033" spans="1:12" x14ac:dyDescent="0.25">
      <c r="A3033" s="274" t="s">
        <v>606</v>
      </c>
      <c r="B3033" s="274" t="s">
        <v>588</v>
      </c>
      <c r="C3033" s="274" t="s">
        <v>604</v>
      </c>
      <c r="D3033" s="274" t="s">
        <v>603</v>
      </c>
      <c r="E3033" s="274">
        <v>2</v>
      </c>
      <c r="F3033" s="274">
        <v>1988</v>
      </c>
      <c r="G3033" s="277">
        <v>1281</v>
      </c>
      <c r="H3033" s="277">
        <v>35918.160000000003</v>
      </c>
      <c r="I3033" s="277">
        <f>INDEX(HWI!$F$6:$I$131,MATCH(F3033,HWI!$A$6:$A$131,0),MATCH(D3033,HWI!$F$5:$I$5,0))</f>
        <v>6.4316682375117811</v>
      </c>
      <c r="J3033" s="277">
        <f t="shared" si="94"/>
        <v>231013.68882186618</v>
      </c>
      <c r="L3033" s="277">
        <f t="shared" si="95"/>
        <v>180.33855489607041</v>
      </c>
    </row>
    <row r="3034" spans="1:12" x14ac:dyDescent="0.25">
      <c r="A3034" s="274" t="s">
        <v>606</v>
      </c>
      <c r="B3034" s="274" t="s">
        <v>588</v>
      </c>
      <c r="C3034" s="274" t="s">
        <v>604</v>
      </c>
      <c r="D3034" s="274" t="s">
        <v>603</v>
      </c>
      <c r="E3034" s="274">
        <v>2</v>
      </c>
      <c r="F3034" s="274">
        <v>1989</v>
      </c>
      <c r="G3034" s="277">
        <v>453</v>
      </c>
      <c r="H3034" s="277">
        <v>16400.080000000002</v>
      </c>
      <c r="I3034" s="277">
        <f>INDEX(HWI!$F$6:$I$131,MATCH(F3034,HWI!$A$6:$A$131,0),MATCH(D3034,HWI!$F$5:$I$5,0))</f>
        <v>6.0335985853227232</v>
      </c>
      <c r="J3034" s="277">
        <f t="shared" si="94"/>
        <v>98951.499487179492</v>
      </c>
      <c r="L3034" s="277">
        <f t="shared" si="95"/>
        <v>218.43598120790176</v>
      </c>
    </row>
    <row r="3035" spans="1:12" x14ac:dyDescent="0.25">
      <c r="A3035" s="274" t="s">
        <v>606</v>
      </c>
      <c r="B3035" s="274" t="s">
        <v>588</v>
      </c>
      <c r="C3035" s="274" t="s">
        <v>604</v>
      </c>
      <c r="D3035" s="274" t="s">
        <v>603</v>
      </c>
      <c r="E3035" s="274">
        <v>2</v>
      </c>
      <c r="F3035" s="274">
        <v>1990</v>
      </c>
      <c r="G3035" s="277">
        <v>815.16</v>
      </c>
      <c r="H3035" s="277">
        <v>57376.28</v>
      </c>
      <c r="I3035" s="277">
        <f>INDEX(HWI!$F$6:$I$131,MATCH(F3035,HWI!$A$6:$A$131,0),MATCH(D3035,HWI!$F$5:$I$5,0))</f>
        <v>5.8827586206896552</v>
      </c>
      <c r="J3035" s="277">
        <f t="shared" si="94"/>
        <v>337530.80579310341</v>
      </c>
      <c r="L3035" s="277">
        <f t="shared" si="95"/>
        <v>414.06693875202836</v>
      </c>
    </row>
    <row r="3036" spans="1:12" x14ac:dyDescent="0.25">
      <c r="A3036" s="274" t="s">
        <v>606</v>
      </c>
      <c r="B3036" s="274" t="s">
        <v>588</v>
      </c>
      <c r="C3036" s="274" t="s">
        <v>604</v>
      </c>
      <c r="D3036" s="274" t="s">
        <v>603</v>
      </c>
      <c r="E3036" s="274">
        <v>2</v>
      </c>
      <c r="F3036" s="274">
        <v>1991</v>
      </c>
      <c r="G3036" s="277">
        <v>540</v>
      </c>
      <c r="H3036" s="277">
        <v>37427.67</v>
      </c>
      <c r="I3036" s="277">
        <f>INDEX(HWI!$F$6:$I$131,MATCH(F3036,HWI!$A$6:$A$131,0),MATCH(D3036,HWI!$F$5:$I$5,0))</f>
        <v>5.7009189640768589</v>
      </c>
      <c r="J3036" s="277">
        <f t="shared" si="94"/>
        <v>213372.11368421052</v>
      </c>
      <c r="L3036" s="277">
        <f t="shared" si="95"/>
        <v>395.13354385964914</v>
      </c>
    </row>
    <row r="3037" spans="1:12" x14ac:dyDescent="0.25">
      <c r="A3037" s="274" t="s">
        <v>606</v>
      </c>
      <c r="B3037" s="274" t="s">
        <v>588</v>
      </c>
      <c r="C3037" s="274" t="s">
        <v>604</v>
      </c>
      <c r="D3037" s="274" t="s">
        <v>603</v>
      </c>
      <c r="E3037" s="274">
        <v>2</v>
      </c>
      <c r="F3037" s="274">
        <v>1992</v>
      </c>
      <c r="G3037" s="277">
        <v>1698</v>
      </c>
      <c r="H3037" s="277">
        <v>62706.630000000005</v>
      </c>
      <c r="I3037" s="277">
        <f>INDEX(HWI!$F$6:$I$131,MATCH(F3037,HWI!$A$6:$A$131,0),MATCH(D3037,HWI!$F$5:$I$5,0))</f>
        <v>5.5479674796747966</v>
      </c>
      <c r="J3037" s="277">
        <f t="shared" si="94"/>
        <v>347894.34400000004</v>
      </c>
      <c r="L3037" s="277">
        <f t="shared" si="95"/>
        <v>204.88477267373383</v>
      </c>
    </row>
    <row r="3038" spans="1:12" x14ac:dyDescent="0.25">
      <c r="A3038" s="274" t="s">
        <v>606</v>
      </c>
      <c r="B3038" s="274" t="s">
        <v>588</v>
      </c>
      <c r="C3038" s="274" t="s">
        <v>604</v>
      </c>
      <c r="D3038" s="274" t="s">
        <v>603</v>
      </c>
      <c r="E3038" s="274">
        <v>2</v>
      </c>
      <c r="F3038" s="274">
        <v>1993</v>
      </c>
      <c r="G3038" s="277">
        <v>82</v>
      </c>
      <c r="H3038" s="277">
        <v>2058.9299999999998</v>
      </c>
      <c r="I3038" s="277">
        <f>INDEX(HWI!$F$6:$I$131,MATCH(F3038,HWI!$A$6:$A$131,0),MATCH(D3038,HWI!$F$5:$I$5,0))</f>
        <v>5.3774625689519304</v>
      </c>
      <c r="J3038" s="277">
        <f t="shared" si="94"/>
        <v>11071.819007092197</v>
      </c>
      <c r="L3038" s="277">
        <f t="shared" si="95"/>
        <v>135.02218301331948</v>
      </c>
    </row>
    <row r="3039" spans="1:12" x14ac:dyDescent="0.25">
      <c r="A3039" s="274" t="s">
        <v>606</v>
      </c>
      <c r="B3039" s="274" t="s">
        <v>588</v>
      </c>
      <c r="C3039" s="274" t="s">
        <v>604</v>
      </c>
      <c r="D3039" s="274" t="s">
        <v>603</v>
      </c>
      <c r="E3039" s="274">
        <v>2</v>
      </c>
      <c r="F3039" s="274">
        <v>1994</v>
      </c>
      <c r="G3039" s="277">
        <v>714</v>
      </c>
      <c r="H3039" s="277">
        <v>29899.22</v>
      </c>
      <c r="I3039" s="277">
        <f>INDEX(HWI!$F$6:$I$131,MATCH(F3039,HWI!$A$6:$A$131,0),MATCH(D3039,HWI!$F$5:$I$5,0))</f>
        <v>5.0623145400593472</v>
      </c>
      <c r="J3039" s="277">
        <f t="shared" si="94"/>
        <v>151359.25614243324</v>
      </c>
      <c r="L3039" s="277">
        <f t="shared" si="95"/>
        <v>211.98775370088688</v>
      </c>
    </row>
    <row r="3040" spans="1:12" x14ac:dyDescent="0.25">
      <c r="A3040" s="274" t="s">
        <v>606</v>
      </c>
      <c r="B3040" s="274" t="s">
        <v>588</v>
      </c>
      <c r="C3040" s="274" t="s">
        <v>604</v>
      </c>
      <c r="D3040" s="274" t="s">
        <v>603</v>
      </c>
      <c r="E3040" s="274">
        <v>2</v>
      </c>
      <c r="F3040" s="274">
        <v>1995</v>
      </c>
      <c r="G3040" s="277">
        <v>208</v>
      </c>
      <c r="H3040" s="277">
        <v>14062.36</v>
      </c>
      <c r="I3040" s="277">
        <f>INDEX(HWI!$F$6:$I$131,MATCH(F3040,HWI!$A$6:$A$131,0),MATCH(D3040,HWI!$F$5:$I$5,0))</f>
        <v>4.9342010122921183</v>
      </c>
      <c r="J3040" s="277">
        <f t="shared" si="94"/>
        <v>69386.5109472162</v>
      </c>
      <c r="L3040" s="277">
        <f t="shared" si="95"/>
        <v>333.58899493853943</v>
      </c>
    </row>
    <row r="3041" spans="1:12" x14ac:dyDescent="0.25">
      <c r="A3041" s="274" t="s">
        <v>606</v>
      </c>
      <c r="B3041" s="274" t="s">
        <v>588</v>
      </c>
      <c r="C3041" s="274" t="s">
        <v>604</v>
      </c>
      <c r="D3041" s="274" t="s">
        <v>603</v>
      </c>
      <c r="E3041" s="274">
        <v>2</v>
      </c>
      <c r="F3041" s="274">
        <v>1996</v>
      </c>
      <c r="G3041" s="277">
        <v>57</v>
      </c>
      <c r="H3041" s="277">
        <v>1748.41</v>
      </c>
      <c r="I3041" s="277">
        <f>INDEX(HWI!$F$6:$I$131,MATCH(F3041,HWI!$A$6:$A$131,0),MATCH(D3041,HWI!$F$5:$I$5,0))</f>
        <v>4.8847530422333572</v>
      </c>
      <c r="J3041" s="277">
        <f t="shared" si="94"/>
        <v>8540.5510665712245</v>
      </c>
      <c r="L3041" s="277">
        <f t="shared" si="95"/>
        <v>149.83422923809167</v>
      </c>
    </row>
    <row r="3042" spans="1:12" x14ac:dyDescent="0.25">
      <c r="A3042" s="274" t="s">
        <v>606</v>
      </c>
      <c r="B3042" s="274" t="s">
        <v>588</v>
      </c>
      <c r="C3042" s="274" t="s">
        <v>604</v>
      </c>
      <c r="D3042" s="274" t="s">
        <v>603</v>
      </c>
      <c r="E3042" s="274">
        <v>2</v>
      </c>
      <c r="F3042" s="274">
        <v>1997</v>
      </c>
      <c r="G3042" s="277">
        <v>599</v>
      </c>
      <c r="H3042" s="277">
        <v>22505.010000000002</v>
      </c>
      <c r="I3042" s="277">
        <f>INDEX(HWI!$F$6:$I$131,MATCH(F3042,HWI!$A$6:$A$131,0),MATCH(D3042,HWI!$F$5:$I$5,0))</f>
        <v>4.7454798331015295</v>
      </c>
      <c r="J3042" s="277">
        <f t="shared" si="94"/>
        <v>106797.07109874826</v>
      </c>
      <c r="L3042" s="277">
        <f t="shared" si="95"/>
        <v>178.29227228505553</v>
      </c>
    </row>
    <row r="3043" spans="1:12" x14ac:dyDescent="0.25">
      <c r="A3043" s="274" t="s">
        <v>606</v>
      </c>
      <c r="B3043" s="274" t="s">
        <v>588</v>
      </c>
      <c r="C3043" s="274" t="s">
        <v>604</v>
      </c>
      <c r="D3043" s="274" t="s">
        <v>603</v>
      </c>
      <c r="E3043" s="274">
        <v>2</v>
      </c>
      <c r="F3043" s="274">
        <v>1998</v>
      </c>
      <c r="G3043" s="277">
        <v>782</v>
      </c>
      <c r="H3043" s="277">
        <v>26070.34</v>
      </c>
      <c r="I3043" s="277">
        <f>INDEX(HWI!$F$6:$I$131,MATCH(F3043,HWI!$A$6:$A$131,0),MATCH(D3043,HWI!$F$5:$I$5,0))</f>
        <v>4.6580204778156995</v>
      </c>
      <c r="J3043" s="277">
        <f t="shared" si="94"/>
        <v>121436.17758361774</v>
      </c>
      <c r="L3043" s="277">
        <f t="shared" si="95"/>
        <v>155.28922964656999</v>
      </c>
    </row>
    <row r="3044" spans="1:12" x14ac:dyDescent="0.25">
      <c r="A3044" s="274" t="s">
        <v>606</v>
      </c>
      <c r="B3044" s="274" t="s">
        <v>588</v>
      </c>
      <c r="C3044" s="274" t="s">
        <v>604</v>
      </c>
      <c r="D3044" s="274" t="s">
        <v>603</v>
      </c>
      <c r="E3044" s="274">
        <v>2</v>
      </c>
      <c r="F3044" s="274">
        <v>1999</v>
      </c>
      <c r="G3044" s="277">
        <v>2847</v>
      </c>
      <c r="H3044" s="277">
        <v>78355.16</v>
      </c>
      <c r="I3044" s="277">
        <f>INDEX(HWI!$F$6:$I$131,MATCH(F3044,HWI!$A$6:$A$131,0),MATCH(D3044,HWI!$F$5:$I$5,0))</f>
        <v>4.5251989389920428</v>
      </c>
      <c r="J3044" s="277">
        <f t="shared" si="94"/>
        <v>354572.68689655175</v>
      </c>
      <c r="L3044" s="277">
        <f t="shared" si="95"/>
        <v>124.54256652495671</v>
      </c>
    </row>
    <row r="3045" spans="1:12" x14ac:dyDescent="0.25">
      <c r="A3045" s="274" t="s">
        <v>606</v>
      </c>
      <c r="B3045" s="274" t="s">
        <v>588</v>
      </c>
      <c r="C3045" s="274" t="s">
        <v>604</v>
      </c>
      <c r="D3045" s="274" t="s">
        <v>603</v>
      </c>
      <c r="E3045" s="274">
        <v>2</v>
      </c>
      <c r="F3045" s="274">
        <v>2000</v>
      </c>
      <c r="G3045" s="277">
        <v>1586</v>
      </c>
      <c r="H3045" s="277">
        <v>59895.51</v>
      </c>
      <c r="I3045" s="277">
        <f>INDEX(HWI!$F$6:$I$131,MATCH(F3045,HWI!$A$6:$A$131,0),MATCH(D3045,HWI!$F$5:$I$5,0))</f>
        <v>4.308080808080808</v>
      </c>
      <c r="J3045" s="277">
        <f t="shared" si="94"/>
        <v>258034.69712121211</v>
      </c>
      <c r="L3045" s="277">
        <f t="shared" si="95"/>
        <v>162.69526930719553</v>
      </c>
    </row>
    <row r="3046" spans="1:12" x14ac:dyDescent="0.25">
      <c r="A3046" s="274" t="s">
        <v>606</v>
      </c>
      <c r="B3046" s="274" t="s">
        <v>588</v>
      </c>
      <c r="C3046" s="274" t="s">
        <v>604</v>
      </c>
      <c r="D3046" s="274" t="s">
        <v>603</v>
      </c>
      <c r="E3046" s="274">
        <v>2</v>
      </c>
      <c r="F3046" s="274">
        <v>2001</v>
      </c>
      <c r="G3046" s="277">
        <v>310</v>
      </c>
      <c r="H3046" s="277">
        <v>19836.900000000001</v>
      </c>
      <c r="I3046" s="277">
        <f>INDEX(HWI!$F$6:$I$131,MATCH(F3046,HWI!$A$6:$A$131,0),MATCH(D3046,HWI!$F$5:$I$5,0))</f>
        <v>4.217552533992583</v>
      </c>
      <c r="J3046" s="277">
        <f t="shared" si="94"/>
        <v>83663.167861557478</v>
      </c>
      <c r="L3046" s="277">
        <f t="shared" si="95"/>
        <v>269.88118665018544</v>
      </c>
    </row>
    <row r="3047" spans="1:12" x14ac:dyDescent="0.25">
      <c r="A3047" s="274" t="s">
        <v>606</v>
      </c>
      <c r="B3047" s="274" t="s">
        <v>588</v>
      </c>
      <c r="C3047" s="274" t="s">
        <v>604</v>
      </c>
      <c r="D3047" s="274" t="s">
        <v>603</v>
      </c>
      <c r="E3047" s="274">
        <v>2</v>
      </c>
      <c r="F3047" s="274">
        <v>2002</v>
      </c>
      <c r="G3047" s="277">
        <v>458</v>
      </c>
      <c r="H3047" s="277">
        <v>21712.68</v>
      </c>
      <c r="I3047" s="277">
        <f>INDEX(HWI!$F$6:$I$131,MATCH(F3047,HWI!$A$6:$A$131,0),MATCH(D3047,HWI!$F$5:$I$5,0))</f>
        <v>4.1508515815085154</v>
      </c>
      <c r="J3047" s="277">
        <f t="shared" si="94"/>
        <v>90126.11211678831</v>
      </c>
      <c r="L3047" s="277">
        <f t="shared" si="95"/>
        <v>196.7819041851273</v>
      </c>
    </row>
    <row r="3048" spans="1:12" x14ac:dyDescent="0.25">
      <c r="A3048" s="274" t="s">
        <v>606</v>
      </c>
      <c r="B3048" s="274" t="s">
        <v>588</v>
      </c>
      <c r="C3048" s="274" t="s">
        <v>604</v>
      </c>
      <c r="D3048" s="274" t="s">
        <v>603</v>
      </c>
      <c r="E3048" s="274">
        <v>2</v>
      </c>
      <c r="F3048" s="274">
        <v>2003</v>
      </c>
      <c r="G3048" s="277">
        <v>257</v>
      </c>
      <c r="H3048" s="277">
        <v>12584.65</v>
      </c>
      <c r="I3048" s="277">
        <f>INDEX(HWI!$F$6:$I$131,MATCH(F3048,HWI!$A$6:$A$131,0),MATCH(D3048,HWI!$F$5:$I$5,0))</f>
        <v>4.0023460410557181</v>
      </c>
      <c r="J3048" s="277">
        <f t="shared" si="94"/>
        <v>50368.124105571842</v>
      </c>
      <c r="L3048" s="277">
        <f t="shared" si="95"/>
        <v>195.98491869872311</v>
      </c>
    </row>
    <row r="3049" spans="1:12" x14ac:dyDescent="0.25">
      <c r="A3049" s="274" t="s">
        <v>606</v>
      </c>
      <c r="B3049" s="274" t="s">
        <v>588</v>
      </c>
      <c r="C3049" s="274" t="s">
        <v>604</v>
      </c>
      <c r="D3049" s="274" t="s">
        <v>603</v>
      </c>
      <c r="E3049" s="274">
        <v>2</v>
      </c>
      <c r="F3049" s="274">
        <v>2004</v>
      </c>
      <c r="G3049" s="277">
        <v>904</v>
      </c>
      <c r="H3049" s="277">
        <v>71679.47</v>
      </c>
      <c r="I3049" s="277">
        <f>INDEX(HWI!$F$6:$I$131,MATCH(F3049,HWI!$A$6:$A$131,0),MATCH(D3049,HWI!$F$5:$I$5,0))</f>
        <v>3.3748763600395648</v>
      </c>
      <c r="J3049" s="277">
        <f t="shared" si="94"/>
        <v>241909.34880316519</v>
      </c>
      <c r="L3049" s="277">
        <f t="shared" si="95"/>
        <v>267.59883717164291</v>
      </c>
    </row>
    <row r="3050" spans="1:12" x14ac:dyDescent="0.25">
      <c r="A3050" s="274" t="s">
        <v>606</v>
      </c>
      <c r="B3050" s="274" t="s">
        <v>588</v>
      </c>
      <c r="C3050" s="274" t="s">
        <v>604</v>
      </c>
      <c r="D3050" s="274" t="s">
        <v>603</v>
      </c>
      <c r="E3050" s="274">
        <v>2</v>
      </c>
      <c r="F3050" s="274">
        <v>2005</v>
      </c>
      <c r="G3050" s="277">
        <v>1392</v>
      </c>
      <c r="H3050" s="277">
        <v>89441.02</v>
      </c>
      <c r="I3050" s="277">
        <f>INDEX(HWI!$F$6:$I$131,MATCH(F3050,HWI!$A$6:$A$131,0),MATCH(D3050,HWI!$F$5:$I$5,0))</f>
        <v>2.8445185493955814</v>
      </c>
      <c r="J3050" s="277">
        <f t="shared" si="94"/>
        <v>254416.64046686119</v>
      </c>
      <c r="L3050" s="277">
        <f t="shared" si="95"/>
        <v>182.77057504803247</v>
      </c>
    </row>
    <row r="3051" spans="1:12" x14ac:dyDescent="0.25">
      <c r="A3051" s="274" t="s">
        <v>606</v>
      </c>
      <c r="B3051" s="274" t="s">
        <v>588</v>
      </c>
      <c r="C3051" s="274" t="s">
        <v>604</v>
      </c>
      <c r="D3051" s="274" t="s">
        <v>603</v>
      </c>
      <c r="E3051" s="274">
        <v>2</v>
      </c>
      <c r="F3051" s="274">
        <v>2006</v>
      </c>
      <c r="G3051" s="277">
        <v>1825</v>
      </c>
      <c r="H3051" s="277">
        <v>116556.23</v>
      </c>
      <c r="I3051" s="277">
        <f>INDEX(HWI!$F$6:$I$131,MATCH(F3051,HWI!$A$6:$A$131,0),MATCH(D3051,HWI!$F$5:$I$5,0))</f>
        <v>2.7285085965613756</v>
      </c>
      <c r="J3051" s="277">
        <f t="shared" si="94"/>
        <v>318024.67553778487</v>
      </c>
      <c r="L3051" s="277">
        <f t="shared" si="95"/>
        <v>174.2600961850876</v>
      </c>
    </row>
    <row r="3052" spans="1:12" x14ac:dyDescent="0.25">
      <c r="A3052" s="274" t="s">
        <v>606</v>
      </c>
      <c r="B3052" s="274" t="s">
        <v>588</v>
      </c>
      <c r="C3052" s="274" t="s">
        <v>604</v>
      </c>
      <c r="D3052" s="274" t="s">
        <v>603</v>
      </c>
      <c r="E3052" s="274">
        <v>2</v>
      </c>
      <c r="F3052" s="274">
        <v>2007</v>
      </c>
      <c r="G3052" s="277">
        <v>560</v>
      </c>
      <c r="H3052" s="277">
        <v>38933.42</v>
      </c>
      <c r="I3052" s="277">
        <f>INDEX(HWI!$F$6:$I$131,MATCH(F3052,HWI!$A$6:$A$131,0),MATCH(D3052,HWI!$F$5:$I$5,0))</f>
        <v>2.7758205436989973</v>
      </c>
      <c r="J3052" s="277">
        <f t="shared" si="94"/>
        <v>108072.18707246141</v>
      </c>
      <c r="L3052" s="277">
        <f t="shared" si="95"/>
        <v>192.98604834368109</v>
      </c>
    </row>
    <row r="3053" spans="1:12" x14ac:dyDescent="0.25">
      <c r="A3053" s="274" t="s">
        <v>606</v>
      </c>
      <c r="B3053" s="274" t="s">
        <v>588</v>
      </c>
      <c r="C3053" s="274" t="s">
        <v>604</v>
      </c>
      <c r="D3053" s="274" t="s">
        <v>603</v>
      </c>
      <c r="E3053" s="274">
        <v>2</v>
      </c>
      <c r="F3053" s="274">
        <v>2008</v>
      </c>
      <c r="G3053" s="277">
        <v>8641</v>
      </c>
      <c r="H3053" s="277">
        <v>428164.19</v>
      </c>
      <c r="I3053" s="277">
        <f>INDEX(HWI!$F$6:$I$131,MATCH(F3053,HWI!$A$6:$A$131,0),MATCH(D3053,HWI!$F$5:$I$5,0))</f>
        <v>2.4362727597286682</v>
      </c>
      <c r="J3053" s="277">
        <f t="shared" si="94"/>
        <v>1043124.7527882898</v>
      </c>
      <c r="L3053" s="277">
        <f t="shared" si="95"/>
        <v>120.71805957508272</v>
      </c>
    </row>
    <row r="3054" spans="1:12" x14ac:dyDescent="0.25">
      <c r="A3054" s="274" t="s">
        <v>606</v>
      </c>
      <c r="B3054" s="274" t="s">
        <v>588</v>
      </c>
      <c r="C3054" s="274" t="s">
        <v>604</v>
      </c>
      <c r="D3054" s="274" t="s">
        <v>603</v>
      </c>
      <c r="E3054" s="274">
        <v>2</v>
      </c>
      <c r="F3054" s="274">
        <v>2009</v>
      </c>
      <c r="G3054" s="277">
        <v>1881</v>
      </c>
      <c r="H3054" s="277">
        <v>208496.73</v>
      </c>
      <c r="I3054" s="277">
        <f>INDEX(HWI!$F$6:$I$131,MATCH(F3054,HWI!$A$6:$A$131,0),MATCH(D3054,HWI!$F$5:$I$5,0))</f>
        <v>2.4671005061460591</v>
      </c>
      <c r="J3054" s="277">
        <f t="shared" si="94"/>
        <v>514382.38811279827</v>
      </c>
      <c r="L3054" s="277">
        <f t="shared" si="95"/>
        <v>273.46219463731967</v>
      </c>
    </row>
    <row r="3055" spans="1:12" x14ac:dyDescent="0.25">
      <c r="A3055" s="274" t="s">
        <v>606</v>
      </c>
      <c r="B3055" s="274" t="s">
        <v>588</v>
      </c>
      <c r="C3055" s="274" t="s">
        <v>604</v>
      </c>
      <c r="D3055" s="274" t="s">
        <v>603</v>
      </c>
      <c r="E3055" s="274">
        <v>2</v>
      </c>
      <c r="F3055" s="274">
        <v>2010</v>
      </c>
      <c r="G3055" s="277">
        <v>57</v>
      </c>
      <c r="H3055" s="277">
        <v>4872.21</v>
      </c>
      <c r="I3055" s="277">
        <f>INDEX(HWI!$F$6:$I$131,MATCH(F3055,HWI!$A$6:$A$131,0),MATCH(D3055,HWI!$F$5:$I$5,0))</f>
        <v>2.375217542638357</v>
      </c>
      <c r="J3055" s="277">
        <f t="shared" si="94"/>
        <v>11572.558663418029</v>
      </c>
      <c r="L3055" s="277">
        <f t="shared" si="95"/>
        <v>203.02734497224611</v>
      </c>
    </row>
    <row r="3056" spans="1:12" x14ac:dyDescent="0.25">
      <c r="A3056" s="274" t="s">
        <v>606</v>
      </c>
      <c r="B3056" s="274" t="s">
        <v>588</v>
      </c>
      <c r="C3056" s="274" t="s">
        <v>604</v>
      </c>
      <c r="D3056" s="274" t="s">
        <v>603</v>
      </c>
      <c r="E3056" s="274">
        <v>2</v>
      </c>
      <c r="F3056" s="274">
        <v>2011</v>
      </c>
      <c r="G3056" s="277">
        <v>56</v>
      </c>
      <c r="H3056" s="277">
        <v>6768.89</v>
      </c>
      <c r="I3056" s="277">
        <f>INDEX(HWI!$F$6:$I$131,MATCH(F3056,HWI!$A$6:$A$131,0),MATCH(D3056,HWI!$F$5:$I$5,0))</f>
        <v>2.1499684940138626</v>
      </c>
      <c r="J3056" s="277">
        <f t="shared" si="94"/>
        <v>14552.900239445495</v>
      </c>
      <c r="L3056" s="277">
        <f t="shared" si="95"/>
        <v>259.8732185615267</v>
      </c>
    </row>
    <row r="3057" spans="1:12" x14ac:dyDescent="0.25">
      <c r="A3057" s="274" t="s">
        <v>606</v>
      </c>
      <c r="B3057" s="274" t="s">
        <v>588</v>
      </c>
      <c r="C3057" s="274" t="s">
        <v>604</v>
      </c>
      <c r="D3057" s="274" t="s">
        <v>603</v>
      </c>
      <c r="E3057" s="274">
        <v>2</v>
      </c>
      <c r="F3057" s="274">
        <v>2012</v>
      </c>
      <c r="G3057" s="277">
        <v>91</v>
      </c>
      <c r="H3057" s="277">
        <v>3612.9</v>
      </c>
      <c r="I3057" s="277">
        <f>INDEX(HWI!$F$6:$I$131,MATCH(F3057,HWI!$A$6:$A$131,0),MATCH(D3057,HWI!$F$5:$I$5,0))</f>
        <v>1.9918272037361355</v>
      </c>
      <c r="J3057" s="277">
        <f t="shared" si="94"/>
        <v>7196.2725043782839</v>
      </c>
      <c r="L3057" s="277">
        <f t="shared" si="95"/>
        <v>79.079917630530588</v>
      </c>
    </row>
    <row r="3058" spans="1:12" x14ac:dyDescent="0.25">
      <c r="A3058" s="274" t="s">
        <v>606</v>
      </c>
      <c r="B3058" s="274" t="s">
        <v>588</v>
      </c>
      <c r="C3058" s="274" t="s">
        <v>604</v>
      </c>
      <c r="D3058" s="274" t="s">
        <v>603</v>
      </c>
      <c r="E3058" s="274">
        <v>2</v>
      </c>
      <c r="F3058" s="274">
        <v>2013</v>
      </c>
      <c r="G3058" s="277">
        <v>11</v>
      </c>
      <c r="H3058" s="277">
        <v>2062.81</v>
      </c>
      <c r="I3058" s="277">
        <f>INDEX(HWI!$F$6:$I$131,MATCH(F3058,HWI!$A$6:$A$131,0),MATCH(D3058,HWI!$F$5:$I$5,0))</f>
        <v>2.0159527326440179</v>
      </c>
      <c r="J3058" s="277">
        <f t="shared" si="94"/>
        <v>4158.5274564254059</v>
      </c>
      <c r="L3058" s="277">
        <f t="shared" si="95"/>
        <v>378.04795058412782</v>
      </c>
    </row>
    <row r="3059" spans="1:12" x14ac:dyDescent="0.25">
      <c r="A3059" s="274" t="s">
        <v>606</v>
      </c>
      <c r="B3059" s="274" t="s">
        <v>588</v>
      </c>
      <c r="C3059" s="274" t="s">
        <v>604</v>
      </c>
      <c r="D3059" s="274" t="s">
        <v>603</v>
      </c>
      <c r="E3059" s="274">
        <v>2</v>
      </c>
      <c r="F3059" s="274">
        <v>2014</v>
      </c>
      <c r="G3059" s="277">
        <v>198</v>
      </c>
      <c r="H3059" s="277">
        <v>27689.02</v>
      </c>
      <c r="I3059" s="277">
        <f>INDEX(HWI!$F$6:$I$131,MATCH(F3059,HWI!$A$6:$A$131,0),MATCH(D3059,HWI!$F$5:$I$5,0))</f>
        <v>2.0041116005873714</v>
      </c>
      <c r="J3059" s="277">
        <f t="shared" si="94"/>
        <v>55491.886190895741</v>
      </c>
      <c r="L3059" s="277">
        <f t="shared" si="95"/>
        <v>280.26205146917039</v>
      </c>
    </row>
    <row r="3060" spans="1:12" x14ac:dyDescent="0.25">
      <c r="A3060" s="274" t="s">
        <v>606</v>
      </c>
      <c r="B3060" s="274" t="s">
        <v>588</v>
      </c>
      <c r="C3060" s="274" t="s">
        <v>604</v>
      </c>
      <c r="D3060" s="274" t="s">
        <v>603</v>
      </c>
      <c r="E3060" s="274">
        <v>2</v>
      </c>
      <c r="F3060" s="274">
        <v>2015</v>
      </c>
      <c r="G3060" s="277">
        <v>209</v>
      </c>
      <c r="H3060" s="277">
        <v>17440.34</v>
      </c>
      <c r="I3060" s="277">
        <f>INDEX(HWI!$F$6:$I$131,MATCH(F3060,HWI!$A$6:$A$131,0),MATCH(D3060,HWI!$F$5:$I$5,0))</f>
        <v>2.0455635491606716</v>
      </c>
      <c r="J3060" s="277">
        <f t="shared" si="94"/>
        <v>35675.323788968832</v>
      </c>
      <c r="L3060" s="277">
        <f t="shared" si="95"/>
        <v>170.69532913382216</v>
      </c>
    </row>
    <row r="3061" spans="1:12" x14ac:dyDescent="0.25">
      <c r="A3061" s="274" t="s">
        <v>606</v>
      </c>
      <c r="B3061" s="274" t="s">
        <v>588</v>
      </c>
      <c r="C3061" s="274" t="s">
        <v>604</v>
      </c>
      <c r="D3061" s="274" t="s">
        <v>603</v>
      </c>
      <c r="E3061" s="274">
        <v>2</v>
      </c>
      <c r="F3061" s="274">
        <v>2018</v>
      </c>
      <c r="G3061" s="277">
        <v>20</v>
      </c>
      <c r="H3061" s="277">
        <v>6792.1</v>
      </c>
      <c r="I3061" s="277">
        <f>INDEX(HWI!$F$6:$I$131,MATCH(F3061,HWI!$A$6:$A$131,0),MATCH(D3061,HWI!$F$5:$I$5,0))</f>
        <v>1.8433279308481902</v>
      </c>
      <c r="J3061" s="277">
        <f t="shared" si="94"/>
        <v>12520.067639113993</v>
      </c>
      <c r="L3061" s="277">
        <f t="shared" si="95"/>
        <v>626.00338195569964</v>
      </c>
    </row>
    <row r="3062" spans="1:12" x14ac:dyDescent="0.25">
      <c r="A3062" s="274" t="s">
        <v>606</v>
      </c>
      <c r="B3062" s="274" t="s">
        <v>588</v>
      </c>
      <c r="C3062" s="274" t="s">
        <v>604</v>
      </c>
      <c r="D3062" s="274" t="s">
        <v>603</v>
      </c>
      <c r="E3062" s="274">
        <v>2</v>
      </c>
      <c r="F3062" s="274">
        <v>2019</v>
      </c>
      <c r="G3062" s="277">
        <v>63</v>
      </c>
      <c r="H3062" s="277">
        <v>19821.22</v>
      </c>
      <c r="I3062" s="277">
        <f>INDEX(HWI!$F$6:$I$131,MATCH(F3062,HWI!$A$6:$A$131,0),MATCH(D3062,HWI!$F$5:$I$5,0))</f>
        <v>1.760577915376677</v>
      </c>
      <c r="J3062" s="277">
        <f t="shared" si="94"/>
        <v>34896.802187822497</v>
      </c>
      <c r="L3062" s="277">
        <f t="shared" si="95"/>
        <v>553.91749504480151</v>
      </c>
    </row>
    <row r="3063" spans="1:12" x14ac:dyDescent="0.25">
      <c r="A3063" s="274" t="s">
        <v>606</v>
      </c>
      <c r="B3063" s="274" t="s">
        <v>588</v>
      </c>
      <c r="C3063" s="274" t="s">
        <v>604</v>
      </c>
      <c r="D3063" s="274" t="s">
        <v>603</v>
      </c>
      <c r="E3063" s="274">
        <v>2</v>
      </c>
      <c r="F3063" s="274">
        <v>2020</v>
      </c>
      <c r="G3063" s="277">
        <v>1055</v>
      </c>
      <c r="H3063" s="277">
        <v>6413599.4299999997</v>
      </c>
      <c r="I3063" s="277">
        <f>INDEX(HWI!$F$6:$I$131,MATCH(F3063,HWI!$A$6:$A$131,0),MATCH(D3063,HWI!$F$5:$I$5,0))</f>
        <v>1.6713201077638991</v>
      </c>
      <c r="J3063" s="277">
        <f t="shared" si="94"/>
        <v>10719177.690502081</v>
      </c>
      <c r="L3063" s="277">
        <f t="shared" si="95"/>
        <v>10160.358000475906</v>
      </c>
    </row>
    <row r="3064" spans="1:12" x14ac:dyDescent="0.25">
      <c r="A3064" s="274" t="s">
        <v>606</v>
      </c>
      <c r="B3064" s="274" t="s">
        <v>588</v>
      </c>
      <c r="C3064" s="274" t="s">
        <v>604</v>
      </c>
      <c r="D3064" s="274" t="s">
        <v>603</v>
      </c>
      <c r="E3064" s="274">
        <v>2</v>
      </c>
      <c r="F3064" s="274">
        <v>2021</v>
      </c>
      <c r="G3064" s="277">
        <v>93</v>
      </c>
      <c r="H3064" s="277">
        <v>2423870.8799999994</v>
      </c>
      <c r="I3064" s="277">
        <f>INDEX(HWI!$F$6:$I$131,MATCH(F3064,HWI!$A$6:$A$131,0),MATCH(D3064,HWI!$F$5:$I$5,0))</f>
        <v>1.439662447257384</v>
      </c>
      <c r="J3064" s="277">
        <f t="shared" si="94"/>
        <v>3489555.8829367082</v>
      </c>
      <c r="L3064" s="277">
        <f t="shared" si="95"/>
        <v>37522.106268136646</v>
      </c>
    </row>
    <row r="3065" spans="1:12" x14ac:dyDescent="0.25">
      <c r="A3065" s="274" t="s">
        <v>606</v>
      </c>
      <c r="B3065" s="274" t="s">
        <v>588</v>
      </c>
      <c r="C3065" s="274" t="s">
        <v>604</v>
      </c>
      <c r="D3065" s="274" t="s">
        <v>603</v>
      </c>
      <c r="E3065" s="274">
        <v>2</v>
      </c>
      <c r="F3065" s="274">
        <v>2022</v>
      </c>
      <c r="G3065" s="277">
        <v>606</v>
      </c>
      <c r="H3065" s="277">
        <v>217023.56</v>
      </c>
      <c r="I3065" s="277">
        <f>INDEX(HWI!$F$6:$I$131,MATCH(F3065,HWI!$A$6:$A$131,0),MATCH(D3065,HWI!$F$5:$I$5,0))</f>
        <v>1.2295495495495496</v>
      </c>
      <c r="J3065" s="277">
        <f t="shared" si="94"/>
        <v>266841.22043963964</v>
      </c>
      <c r="L3065" s="277">
        <f t="shared" si="95"/>
        <v>440.33204693009844</v>
      </c>
    </row>
    <row r="3066" spans="1:12" x14ac:dyDescent="0.25">
      <c r="A3066" s="274" t="s">
        <v>606</v>
      </c>
      <c r="B3066" s="274" t="s">
        <v>588</v>
      </c>
      <c r="C3066" s="274" t="s">
        <v>604</v>
      </c>
      <c r="D3066" s="274" t="s">
        <v>603</v>
      </c>
      <c r="E3066" s="274">
        <v>2</v>
      </c>
      <c r="F3066" s="274">
        <v>2023</v>
      </c>
      <c r="G3066" s="277">
        <v>1077</v>
      </c>
      <c r="H3066" s="277">
        <v>412549.95000000007</v>
      </c>
      <c r="I3066" s="277">
        <f>INDEX(HWI!$F$6:$I$131,MATCH(F3066,HWI!$A$6:$A$131,0),MATCH(D3066,HWI!$F$5:$I$5,0))</f>
        <v>1.045503294009499</v>
      </c>
      <c r="J3066" s="277">
        <f t="shared" si="94"/>
        <v>431322.33166845422</v>
      </c>
      <c r="L3066" s="277">
        <f t="shared" si="95"/>
        <v>400.48498762159164</v>
      </c>
    </row>
    <row r="3067" spans="1:12" x14ac:dyDescent="0.25">
      <c r="A3067" s="274" t="s">
        <v>606</v>
      </c>
      <c r="B3067" s="274" t="s">
        <v>588</v>
      </c>
      <c r="C3067" s="274" t="s">
        <v>604</v>
      </c>
      <c r="D3067" s="274" t="s">
        <v>603</v>
      </c>
      <c r="E3067" s="274">
        <v>2</v>
      </c>
      <c r="F3067" s="274">
        <v>2024</v>
      </c>
      <c r="G3067" s="277">
        <v>2854</v>
      </c>
      <c r="H3067" s="277">
        <v>163221.53</v>
      </c>
      <c r="I3067" s="277">
        <f>INDEX(HWI!$F$6:$I$131,MATCH(F3067,HWI!$A$6:$A$131,0),MATCH(D3067,HWI!$F$5:$I$5,0))</f>
        <v>1.0312830587879704</v>
      </c>
      <c r="J3067" s="277">
        <f t="shared" si="94"/>
        <v>168327.59871845247</v>
      </c>
      <c r="L3067" s="277">
        <f t="shared" si="95"/>
        <v>58.97953704220479</v>
      </c>
    </row>
    <row r="3068" spans="1:12" x14ac:dyDescent="0.25">
      <c r="A3068" s="274" t="s">
        <v>606</v>
      </c>
      <c r="B3068" s="274" t="s">
        <v>588</v>
      </c>
      <c r="C3068" s="274" t="s">
        <v>604</v>
      </c>
      <c r="D3068" s="274" t="s">
        <v>603</v>
      </c>
      <c r="E3068" s="274">
        <v>20</v>
      </c>
      <c r="F3068" s="274">
        <v>1900</v>
      </c>
      <c r="G3068" s="277">
        <v>2631</v>
      </c>
      <c r="H3068" s="277">
        <v>5823.5</v>
      </c>
      <c r="I3068" s="277">
        <f>INDEX(HWI!$F$6:$I$131,MATCH(F3068,HWI!$A$6:$A$131,0),MATCH(D3068,HWI!$F$5:$I$5,0))</f>
        <v>243.71428571428572</v>
      </c>
      <c r="J3068" s="277">
        <f t="shared" si="94"/>
        <v>1419270.142857143</v>
      </c>
      <c r="L3068" s="277">
        <f t="shared" si="95"/>
        <v>539.44133137861763</v>
      </c>
    </row>
    <row r="3069" spans="1:12" x14ac:dyDescent="0.25">
      <c r="A3069" s="274" t="s">
        <v>606</v>
      </c>
      <c r="B3069" s="274" t="s">
        <v>588</v>
      </c>
      <c r="C3069" s="274" t="s">
        <v>604</v>
      </c>
      <c r="D3069" s="274" t="s">
        <v>603</v>
      </c>
      <c r="E3069" s="274">
        <v>20</v>
      </c>
      <c r="F3069" s="274">
        <v>1906</v>
      </c>
      <c r="G3069" s="277">
        <v>16.010000000000002</v>
      </c>
      <c r="H3069" s="277">
        <v>7.78</v>
      </c>
      <c r="I3069" s="277">
        <f>INDEX(HWI!$F$6:$I$131,MATCH(F3069,HWI!$A$6:$A$131,0),MATCH(D3069,HWI!$F$5:$I$5,0))</f>
        <v>243.71428571428572</v>
      </c>
      <c r="J3069" s="277">
        <f t="shared" si="94"/>
        <v>1896.0971428571429</v>
      </c>
      <c r="L3069" s="277">
        <f t="shared" si="95"/>
        <v>118.43205139644864</v>
      </c>
    </row>
    <row r="3070" spans="1:12" x14ac:dyDescent="0.25">
      <c r="A3070" s="274" t="s">
        <v>606</v>
      </c>
      <c r="B3070" s="274" t="s">
        <v>588</v>
      </c>
      <c r="C3070" s="274" t="s">
        <v>604</v>
      </c>
      <c r="D3070" s="274" t="s">
        <v>603</v>
      </c>
      <c r="E3070" s="274">
        <v>20</v>
      </c>
      <c r="F3070" s="274">
        <v>1912</v>
      </c>
      <c r="G3070" s="277">
        <v>4</v>
      </c>
      <c r="H3070" s="277">
        <v>11.97</v>
      </c>
      <c r="I3070" s="277">
        <f>INDEX(HWI!$F$6:$I$131,MATCH(F3070,HWI!$A$6:$A$131,0),MATCH(D3070,HWI!$F$5:$I$5,0))</f>
        <v>243.71428571428572</v>
      </c>
      <c r="J3070" s="277">
        <f t="shared" si="94"/>
        <v>2917.26</v>
      </c>
      <c r="L3070" s="277">
        <f t="shared" si="95"/>
        <v>729.31500000000005</v>
      </c>
    </row>
    <row r="3071" spans="1:12" x14ac:dyDescent="0.25">
      <c r="A3071" s="274" t="s">
        <v>606</v>
      </c>
      <c r="B3071" s="274" t="s">
        <v>588</v>
      </c>
      <c r="C3071" s="274" t="s">
        <v>604</v>
      </c>
      <c r="D3071" s="274" t="s">
        <v>603</v>
      </c>
      <c r="E3071" s="274">
        <v>20</v>
      </c>
      <c r="F3071" s="274">
        <v>1915</v>
      </c>
      <c r="G3071" s="277">
        <v>3</v>
      </c>
      <c r="H3071" s="277">
        <v>2.4900000000000002</v>
      </c>
      <c r="I3071" s="277">
        <f>INDEX(HWI!$F$6:$I$131,MATCH(F3071,HWI!$A$6:$A$131,0),MATCH(D3071,HWI!$F$5:$I$5,0))</f>
        <v>243.71428571428572</v>
      </c>
      <c r="J3071" s="277">
        <f t="shared" si="94"/>
        <v>606.84857142857152</v>
      </c>
      <c r="L3071" s="277">
        <f t="shared" si="95"/>
        <v>202.28285714285718</v>
      </c>
    </row>
    <row r="3072" spans="1:12" x14ac:dyDescent="0.25">
      <c r="A3072" s="274" t="s">
        <v>606</v>
      </c>
      <c r="B3072" s="274" t="s">
        <v>588</v>
      </c>
      <c r="C3072" s="274" t="s">
        <v>604</v>
      </c>
      <c r="D3072" s="274" t="s">
        <v>603</v>
      </c>
      <c r="E3072" s="274">
        <v>20</v>
      </c>
      <c r="F3072" s="274">
        <v>1924</v>
      </c>
      <c r="G3072" s="277">
        <v>109</v>
      </c>
      <c r="H3072" s="277">
        <v>215.88</v>
      </c>
      <c r="I3072" s="277">
        <f>INDEX(HWI!$F$6:$I$131,MATCH(F3072,HWI!$A$6:$A$131,0),MATCH(D3072,HWI!$F$5:$I$5,0))</f>
        <v>113.73333333333333</v>
      </c>
      <c r="J3072" s="277">
        <f t="shared" si="94"/>
        <v>24552.752</v>
      </c>
      <c r="L3072" s="277">
        <f t="shared" si="95"/>
        <v>225.25460550458715</v>
      </c>
    </row>
    <row r="3073" spans="1:12" x14ac:dyDescent="0.25">
      <c r="A3073" s="274" t="s">
        <v>606</v>
      </c>
      <c r="B3073" s="274" t="s">
        <v>588</v>
      </c>
      <c r="C3073" s="274" t="s">
        <v>604</v>
      </c>
      <c r="D3073" s="274" t="s">
        <v>603</v>
      </c>
      <c r="E3073" s="274">
        <v>20</v>
      </c>
      <c r="F3073" s="274">
        <v>1927</v>
      </c>
      <c r="G3073" s="277">
        <v>18</v>
      </c>
      <c r="H3073" s="277">
        <v>58.21</v>
      </c>
      <c r="I3073" s="277">
        <f>INDEX(HWI!$F$6:$I$131,MATCH(F3073,HWI!$A$6:$A$131,0),MATCH(D3073,HWI!$F$5:$I$5,0))</f>
        <v>106.625</v>
      </c>
      <c r="J3073" s="277">
        <f t="shared" si="94"/>
        <v>6206.6412499999997</v>
      </c>
      <c r="L3073" s="277">
        <f t="shared" si="95"/>
        <v>344.81340277777775</v>
      </c>
    </row>
    <row r="3074" spans="1:12" x14ac:dyDescent="0.25">
      <c r="A3074" s="274" t="s">
        <v>606</v>
      </c>
      <c r="B3074" s="274" t="s">
        <v>588</v>
      </c>
      <c r="C3074" s="274" t="s">
        <v>604</v>
      </c>
      <c r="D3074" s="274" t="s">
        <v>603</v>
      </c>
      <c r="E3074" s="274">
        <v>20</v>
      </c>
      <c r="F3074" s="274">
        <v>1929</v>
      </c>
      <c r="G3074" s="277">
        <v>16</v>
      </c>
      <c r="H3074" s="277">
        <v>29.57</v>
      </c>
      <c r="I3074" s="277">
        <f>INDEX(HWI!$F$6:$I$131,MATCH(F3074,HWI!$A$6:$A$131,0),MATCH(D3074,HWI!$F$5:$I$5,0))</f>
        <v>106.625</v>
      </c>
      <c r="J3074" s="277">
        <f t="shared" ref="J3074:J3137" si="96">I3074*H3074</f>
        <v>3152.9012499999999</v>
      </c>
      <c r="L3074" s="277">
        <f t="shared" ref="L3074:L3137" si="97">J3074/G3074</f>
        <v>197.05632812499999</v>
      </c>
    </row>
    <row r="3075" spans="1:12" x14ac:dyDescent="0.25">
      <c r="A3075" s="274" t="s">
        <v>606</v>
      </c>
      <c r="B3075" s="274" t="s">
        <v>588</v>
      </c>
      <c r="C3075" s="274" t="s">
        <v>604</v>
      </c>
      <c r="D3075" s="274" t="s">
        <v>603</v>
      </c>
      <c r="E3075" s="274">
        <v>20</v>
      </c>
      <c r="F3075" s="274">
        <v>1931</v>
      </c>
      <c r="G3075" s="277">
        <v>1379</v>
      </c>
      <c r="H3075" s="277">
        <v>2393.9700000000003</v>
      </c>
      <c r="I3075" s="277">
        <f>INDEX(HWI!$F$6:$I$131,MATCH(F3075,HWI!$A$6:$A$131,0),MATCH(D3075,HWI!$F$5:$I$5,0))</f>
        <v>106.625</v>
      </c>
      <c r="J3075" s="277">
        <f t="shared" si="96"/>
        <v>255257.05125000002</v>
      </c>
      <c r="L3075" s="277">
        <f t="shared" si="97"/>
        <v>185.10301033357507</v>
      </c>
    </row>
    <row r="3076" spans="1:12" x14ac:dyDescent="0.25">
      <c r="A3076" s="274" t="s">
        <v>606</v>
      </c>
      <c r="B3076" s="274" t="s">
        <v>588</v>
      </c>
      <c r="C3076" s="274" t="s">
        <v>604</v>
      </c>
      <c r="D3076" s="274" t="s">
        <v>603</v>
      </c>
      <c r="E3076" s="274">
        <v>20</v>
      </c>
      <c r="F3076" s="274">
        <v>1934</v>
      </c>
      <c r="G3076" s="277">
        <v>3</v>
      </c>
      <c r="H3076" s="277">
        <v>8.7200000000000006</v>
      </c>
      <c r="I3076" s="277">
        <f>INDEX(HWI!$F$6:$I$131,MATCH(F3076,HWI!$A$6:$A$131,0),MATCH(D3076,HWI!$F$5:$I$5,0))</f>
        <v>113.73333333333333</v>
      </c>
      <c r="J3076" s="277">
        <f t="shared" si="96"/>
        <v>991.75466666666671</v>
      </c>
      <c r="L3076" s="277">
        <f t="shared" si="97"/>
        <v>330.58488888888888</v>
      </c>
    </row>
    <row r="3077" spans="1:12" x14ac:dyDescent="0.25">
      <c r="A3077" s="274" t="s">
        <v>606</v>
      </c>
      <c r="B3077" s="274" t="s">
        <v>588</v>
      </c>
      <c r="C3077" s="274" t="s">
        <v>604</v>
      </c>
      <c r="D3077" s="274" t="s">
        <v>603</v>
      </c>
      <c r="E3077" s="274">
        <v>20</v>
      </c>
      <c r="F3077" s="274">
        <v>1936</v>
      </c>
      <c r="G3077" s="277">
        <v>115</v>
      </c>
      <c r="H3077" s="277">
        <v>174.96</v>
      </c>
      <c r="I3077" s="277">
        <f>INDEX(HWI!$F$6:$I$131,MATCH(F3077,HWI!$A$6:$A$131,0),MATCH(D3077,HWI!$F$5:$I$5,0))</f>
        <v>113.73333333333333</v>
      </c>
      <c r="J3077" s="277">
        <f t="shared" si="96"/>
        <v>19898.784</v>
      </c>
      <c r="L3077" s="277">
        <f t="shared" si="97"/>
        <v>173.03290434782608</v>
      </c>
    </row>
    <row r="3078" spans="1:12" x14ac:dyDescent="0.25">
      <c r="A3078" s="274" t="s">
        <v>606</v>
      </c>
      <c r="B3078" s="274" t="s">
        <v>588</v>
      </c>
      <c r="C3078" s="274" t="s">
        <v>604</v>
      </c>
      <c r="D3078" s="274" t="s">
        <v>603</v>
      </c>
      <c r="E3078" s="274">
        <v>20</v>
      </c>
      <c r="F3078" s="274">
        <v>1940</v>
      </c>
      <c r="G3078" s="277">
        <v>65</v>
      </c>
      <c r="H3078" s="277">
        <v>3.5300000000000002</v>
      </c>
      <c r="I3078" s="277">
        <f>INDEX(HWI!$F$6:$I$131,MATCH(F3078,HWI!$A$6:$A$131,0),MATCH(D3078,HWI!$F$5:$I$5,0))</f>
        <v>100.35294117647059</v>
      </c>
      <c r="J3078" s="277">
        <f t="shared" si="96"/>
        <v>354.24588235294124</v>
      </c>
      <c r="L3078" s="277">
        <f t="shared" si="97"/>
        <v>5.4499366515837115</v>
      </c>
    </row>
    <row r="3079" spans="1:12" x14ac:dyDescent="0.25">
      <c r="A3079" s="274" t="s">
        <v>606</v>
      </c>
      <c r="B3079" s="274" t="s">
        <v>588</v>
      </c>
      <c r="C3079" s="274" t="s">
        <v>604</v>
      </c>
      <c r="D3079" s="274" t="s">
        <v>603</v>
      </c>
      <c r="E3079" s="274">
        <v>20</v>
      </c>
      <c r="F3079" s="274">
        <v>1941</v>
      </c>
      <c r="G3079" s="277">
        <v>2157</v>
      </c>
      <c r="H3079" s="277">
        <v>4260.76</v>
      </c>
      <c r="I3079" s="277">
        <f>INDEX(HWI!$F$6:$I$131,MATCH(F3079,HWI!$A$6:$A$131,0),MATCH(D3079,HWI!$F$5:$I$5,0))</f>
        <v>100.35294117647059</v>
      </c>
      <c r="J3079" s="277">
        <f t="shared" si="96"/>
        <v>427579.79764705885</v>
      </c>
      <c r="L3079" s="277">
        <f t="shared" si="97"/>
        <v>198.22892797731055</v>
      </c>
    </row>
    <row r="3080" spans="1:12" x14ac:dyDescent="0.25">
      <c r="A3080" s="274" t="s">
        <v>606</v>
      </c>
      <c r="B3080" s="274" t="s">
        <v>588</v>
      </c>
      <c r="C3080" s="274" t="s">
        <v>604</v>
      </c>
      <c r="D3080" s="274" t="s">
        <v>603</v>
      </c>
      <c r="E3080" s="274">
        <v>20</v>
      </c>
      <c r="F3080" s="274">
        <v>1942</v>
      </c>
      <c r="G3080" s="277">
        <v>320</v>
      </c>
      <c r="H3080" s="277">
        <v>1227.2</v>
      </c>
      <c r="I3080" s="277">
        <f>INDEX(HWI!$F$6:$I$131,MATCH(F3080,HWI!$A$6:$A$131,0),MATCH(D3080,HWI!$F$5:$I$5,0))</f>
        <v>94.777777777777771</v>
      </c>
      <c r="J3080" s="277">
        <f t="shared" si="96"/>
        <v>116311.28888888888</v>
      </c>
      <c r="L3080" s="277">
        <f t="shared" si="97"/>
        <v>363.47277777777776</v>
      </c>
    </row>
    <row r="3081" spans="1:12" x14ac:dyDescent="0.25">
      <c r="A3081" s="274" t="s">
        <v>606</v>
      </c>
      <c r="B3081" s="274" t="s">
        <v>588</v>
      </c>
      <c r="C3081" s="274" t="s">
        <v>604</v>
      </c>
      <c r="D3081" s="274" t="s">
        <v>603</v>
      </c>
      <c r="E3081" s="274">
        <v>20</v>
      </c>
      <c r="F3081" s="274">
        <v>1944</v>
      </c>
      <c r="G3081" s="277">
        <v>15</v>
      </c>
      <c r="H3081" s="277">
        <v>115.48</v>
      </c>
      <c r="I3081" s="277">
        <f>INDEX(HWI!$F$6:$I$131,MATCH(F3081,HWI!$A$6:$A$131,0),MATCH(D3081,HWI!$F$5:$I$5,0))</f>
        <v>89.78947368421052</v>
      </c>
      <c r="J3081" s="277">
        <f t="shared" si="96"/>
        <v>10368.888421052632</v>
      </c>
      <c r="L3081" s="277">
        <f t="shared" si="97"/>
        <v>691.25922807017548</v>
      </c>
    </row>
    <row r="3082" spans="1:12" x14ac:dyDescent="0.25">
      <c r="A3082" s="274" t="s">
        <v>606</v>
      </c>
      <c r="B3082" s="274" t="s">
        <v>588</v>
      </c>
      <c r="C3082" s="274" t="s">
        <v>604</v>
      </c>
      <c r="D3082" s="274" t="s">
        <v>603</v>
      </c>
      <c r="E3082" s="274">
        <v>20</v>
      </c>
      <c r="F3082" s="274">
        <v>1945</v>
      </c>
      <c r="G3082" s="277">
        <v>953</v>
      </c>
      <c r="H3082" s="277">
        <v>775.09</v>
      </c>
      <c r="I3082" s="277">
        <f>INDEX(HWI!$F$6:$I$131,MATCH(F3082,HWI!$A$6:$A$131,0),MATCH(D3082,HWI!$F$5:$I$5,0))</f>
        <v>89.78947368421052</v>
      </c>
      <c r="J3082" s="277">
        <f t="shared" si="96"/>
        <v>69594.923157894737</v>
      </c>
      <c r="L3082" s="277">
        <f t="shared" si="97"/>
        <v>73.027201634726907</v>
      </c>
    </row>
    <row r="3083" spans="1:12" x14ac:dyDescent="0.25">
      <c r="A3083" s="274" t="s">
        <v>606</v>
      </c>
      <c r="B3083" s="274" t="s">
        <v>588</v>
      </c>
      <c r="C3083" s="274" t="s">
        <v>604</v>
      </c>
      <c r="D3083" s="274" t="s">
        <v>603</v>
      </c>
      <c r="E3083" s="274">
        <v>20</v>
      </c>
      <c r="F3083" s="274">
        <v>1949</v>
      </c>
      <c r="G3083" s="277">
        <v>140</v>
      </c>
      <c r="H3083" s="277">
        <v>1108.1400000000001</v>
      </c>
      <c r="I3083" s="277">
        <f>INDEX(HWI!$F$6:$I$131,MATCH(F3083,HWI!$A$6:$A$131,0),MATCH(D3083,HWI!$F$5:$I$5,0))</f>
        <v>56.866666666666667</v>
      </c>
      <c r="J3083" s="277">
        <f t="shared" si="96"/>
        <v>63016.228000000003</v>
      </c>
      <c r="L3083" s="277">
        <f t="shared" si="97"/>
        <v>450.11591428571433</v>
      </c>
    </row>
    <row r="3084" spans="1:12" x14ac:dyDescent="0.25">
      <c r="A3084" s="274" t="s">
        <v>606</v>
      </c>
      <c r="B3084" s="274" t="s">
        <v>588</v>
      </c>
      <c r="C3084" s="274" t="s">
        <v>604</v>
      </c>
      <c r="D3084" s="274" t="s">
        <v>603</v>
      </c>
      <c r="E3084" s="274">
        <v>20</v>
      </c>
      <c r="F3084" s="274">
        <v>1950</v>
      </c>
      <c r="G3084" s="277">
        <v>1243</v>
      </c>
      <c r="H3084" s="277">
        <v>4503.91</v>
      </c>
      <c r="I3084" s="277">
        <f>INDEX(HWI!$F$6:$I$131,MATCH(F3084,HWI!$A$6:$A$131,0),MATCH(D3084,HWI!$F$5:$I$5,0))</f>
        <v>53.3125</v>
      </c>
      <c r="J3084" s="277">
        <f t="shared" si="96"/>
        <v>240114.701875</v>
      </c>
      <c r="L3084" s="277">
        <f t="shared" si="97"/>
        <v>193.17353328640385</v>
      </c>
    </row>
    <row r="3085" spans="1:12" x14ac:dyDescent="0.25">
      <c r="A3085" s="274" t="s">
        <v>606</v>
      </c>
      <c r="B3085" s="274" t="s">
        <v>588</v>
      </c>
      <c r="C3085" s="274" t="s">
        <v>604</v>
      </c>
      <c r="D3085" s="274" t="s">
        <v>603</v>
      </c>
      <c r="E3085" s="274">
        <v>20</v>
      </c>
      <c r="F3085" s="274">
        <v>1951</v>
      </c>
      <c r="G3085" s="277">
        <v>1526</v>
      </c>
      <c r="H3085" s="277">
        <v>19278.100000000002</v>
      </c>
      <c r="I3085" s="277">
        <f>INDEX(HWI!$F$6:$I$131,MATCH(F3085,HWI!$A$6:$A$131,0),MATCH(D3085,HWI!$F$5:$I$5,0))</f>
        <v>51.696969696969695</v>
      </c>
      <c r="J3085" s="277">
        <f t="shared" si="96"/>
        <v>996619.35151515156</v>
      </c>
      <c r="L3085" s="277">
        <f t="shared" si="97"/>
        <v>653.09262877794993</v>
      </c>
    </row>
    <row r="3086" spans="1:12" x14ac:dyDescent="0.25">
      <c r="A3086" s="274" t="s">
        <v>606</v>
      </c>
      <c r="B3086" s="274" t="s">
        <v>588</v>
      </c>
      <c r="C3086" s="274" t="s">
        <v>604</v>
      </c>
      <c r="D3086" s="274" t="s">
        <v>603</v>
      </c>
      <c r="E3086" s="274">
        <v>20</v>
      </c>
      <c r="F3086" s="274">
        <v>1952</v>
      </c>
      <c r="G3086" s="277">
        <v>1914</v>
      </c>
      <c r="H3086" s="277">
        <v>25642.77</v>
      </c>
      <c r="I3086" s="277">
        <f>INDEX(HWI!$F$6:$I$131,MATCH(F3086,HWI!$A$6:$A$131,0),MATCH(D3086,HWI!$F$5:$I$5,0))</f>
        <v>50.176470588235297</v>
      </c>
      <c r="J3086" s="277">
        <f t="shared" si="96"/>
        <v>1286663.6947058823</v>
      </c>
      <c r="L3086" s="277">
        <f t="shared" si="97"/>
        <v>672.23808500829796</v>
      </c>
    </row>
    <row r="3087" spans="1:12" x14ac:dyDescent="0.25">
      <c r="A3087" s="274" t="s">
        <v>606</v>
      </c>
      <c r="B3087" s="274" t="s">
        <v>588</v>
      </c>
      <c r="C3087" s="274" t="s">
        <v>604</v>
      </c>
      <c r="D3087" s="274" t="s">
        <v>603</v>
      </c>
      <c r="E3087" s="274">
        <v>20</v>
      </c>
      <c r="F3087" s="274">
        <v>1953</v>
      </c>
      <c r="G3087" s="277">
        <v>2416</v>
      </c>
      <c r="H3087" s="277">
        <v>28774.43</v>
      </c>
      <c r="I3087" s="277">
        <f>INDEX(HWI!$F$6:$I$131,MATCH(F3087,HWI!$A$6:$A$131,0),MATCH(D3087,HWI!$F$5:$I$5,0))</f>
        <v>46.108108108108105</v>
      </c>
      <c r="J3087" s="277">
        <f t="shared" si="96"/>
        <v>1326734.5291891892</v>
      </c>
      <c r="L3087" s="277">
        <f t="shared" si="97"/>
        <v>549.14508658492935</v>
      </c>
    </row>
    <row r="3088" spans="1:12" x14ac:dyDescent="0.25">
      <c r="A3088" s="274" t="s">
        <v>606</v>
      </c>
      <c r="B3088" s="274" t="s">
        <v>588</v>
      </c>
      <c r="C3088" s="274" t="s">
        <v>604</v>
      </c>
      <c r="D3088" s="274" t="s">
        <v>603</v>
      </c>
      <c r="E3088" s="274">
        <v>20</v>
      </c>
      <c r="F3088" s="274">
        <v>1954</v>
      </c>
      <c r="G3088" s="277">
        <v>872</v>
      </c>
      <c r="H3088" s="277">
        <v>17495.73</v>
      </c>
      <c r="I3088" s="277">
        <f>INDEX(HWI!$F$6:$I$131,MATCH(F3088,HWI!$A$6:$A$131,0),MATCH(D3088,HWI!$F$5:$I$5,0))</f>
        <v>43.743589743589745</v>
      </c>
      <c r="J3088" s="277">
        <f t="shared" si="96"/>
        <v>765326.03538461542</v>
      </c>
      <c r="L3088" s="277">
        <f t="shared" si="97"/>
        <v>877.667471771348</v>
      </c>
    </row>
    <row r="3089" spans="1:12" x14ac:dyDescent="0.25">
      <c r="A3089" s="274" t="s">
        <v>606</v>
      </c>
      <c r="B3089" s="274" t="s">
        <v>588</v>
      </c>
      <c r="C3089" s="274" t="s">
        <v>604</v>
      </c>
      <c r="D3089" s="274" t="s">
        <v>603</v>
      </c>
      <c r="E3089" s="274">
        <v>20</v>
      </c>
      <c r="F3089" s="274">
        <v>1955</v>
      </c>
      <c r="G3089" s="277">
        <v>2430</v>
      </c>
      <c r="H3089" s="277">
        <v>28507.95</v>
      </c>
      <c r="I3089" s="277">
        <f>INDEX(HWI!$F$6:$I$131,MATCH(F3089,HWI!$A$6:$A$131,0),MATCH(D3089,HWI!$F$5:$I$5,0))</f>
        <v>41.609756097560975</v>
      </c>
      <c r="J3089" s="277">
        <f t="shared" si="96"/>
        <v>1186208.8463414635</v>
      </c>
      <c r="L3089" s="277">
        <f t="shared" si="97"/>
        <v>488.15178861788621</v>
      </c>
    </row>
    <row r="3090" spans="1:12" x14ac:dyDescent="0.25">
      <c r="A3090" s="274" t="s">
        <v>606</v>
      </c>
      <c r="B3090" s="274" t="s">
        <v>588</v>
      </c>
      <c r="C3090" s="274" t="s">
        <v>604</v>
      </c>
      <c r="D3090" s="274" t="s">
        <v>603</v>
      </c>
      <c r="E3090" s="274">
        <v>20</v>
      </c>
      <c r="F3090" s="274">
        <v>1956</v>
      </c>
      <c r="G3090" s="277">
        <v>1295</v>
      </c>
      <c r="H3090" s="277">
        <v>10119.960000000001</v>
      </c>
      <c r="I3090" s="277">
        <f>INDEX(HWI!$F$6:$I$131,MATCH(F3090,HWI!$A$6:$A$131,0),MATCH(D3090,HWI!$F$5:$I$5,0))</f>
        <v>39.674418604651166</v>
      </c>
      <c r="J3090" s="277">
        <f t="shared" si="96"/>
        <v>401503.52930232562</v>
      </c>
      <c r="L3090" s="277">
        <f t="shared" si="97"/>
        <v>310.04133536859121</v>
      </c>
    </row>
    <row r="3091" spans="1:12" x14ac:dyDescent="0.25">
      <c r="A3091" s="274" t="s">
        <v>606</v>
      </c>
      <c r="B3091" s="274" t="s">
        <v>588</v>
      </c>
      <c r="C3091" s="274" t="s">
        <v>604</v>
      </c>
      <c r="D3091" s="274" t="s">
        <v>603</v>
      </c>
      <c r="E3091" s="274">
        <v>20</v>
      </c>
      <c r="F3091" s="274">
        <v>1957</v>
      </c>
      <c r="G3091" s="277">
        <v>9205</v>
      </c>
      <c r="H3091" s="277">
        <v>67891.45</v>
      </c>
      <c r="I3091" s="277">
        <f>INDEX(HWI!$F$6:$I$131,MATCH(F3091,HWI!$A$6:$A$131,0),MATCH(D3091,HWI!$F$5:$I$5,0))</f>
        <v>37.086956521739133</v>
      </c>
      <c r="J3091" s="277">
        <f t="shared" si="96"/>
        <v>2517887.2543478264</v>
      </c>
      <c r="L3091" s="277">
        <f t="shared" si="97"/>
        <v>273.53473702855257</v>
      </c>
    </row>
    <row r="3092" spans="1:12" x14ac:dyDescent="0.25">
      <c r="A3092" s="274" t="s">
        <v>606</v>
      </c>
      <c r="B3092" s="274" t="s">
        <v>588</v>
      </c>
      <c r="C3092" s="274" t="s">
        <v>604</v>
      </c>
      <c r="D3092" s="274" t="s">
        <v>603</v>
      </c>
      <c r="E3092" s="274">
        <v>20</v>
      </c>
      <c r="F3092" s="274">
        <v>1958</v>
      </c>
      <c r="G3092" s="277">
        <v>2469</v>
      </c>
      <c r="H3092" s="277">
        <v>20743.34</v>
      </c>
      <c r="I3092" s="277">
        <f>INDEX(HWI!$F$6:$I$131,MATCH(F3092,HWI!$A$6:$A$131,0),MATCH(D3092,HWI!$F$5:$I$5,0))</f>
        <v>34.816326530612244</v>
      </c>
      <c r="J3092" s="277">
        <f t="shared" si="96"/>
        <v>722206.89877551014</v>
      </c>
      <c r="L3092" s="277">
        <f t="shared" si="97"/>
        <v>292.5098820475942</v>
      </c>
    </row>
    <row r="3093" spans="1:12" x14ac:dyDescent="0.25">
      <c r="A3093" s="274" t="s">
        <v>606</v>
      </c>
      <c r="B3093" s="274" t="s">
        <v>588</v>
      </c>
      <c r="C3093" s="274" t="s">
        <v>604</v>
      </c>
      <c r="D3093" s="274" t="s">
        <v>603</v>
      </c>
      <c r="E3093" s="274">
        <v>20</v>
      </c>
      <c r="F3093" s="274">
        <v>1959</v>
      </c>
      <c r="G3093" s="277">
        <v>12627</v>
      </c>
      <c r="H3093" s="277">
        <v>175414.80000000002</v>
      </c>
      <c r="I3093" s="277">
        <f>INDEX(HWI!$F$6:$I$131,MATCH(F3093,HWI!$A$6:$A$131,0),MATCH(D3093,HWI!$F$5:$I$5,0))</f>
        <v>33.450980392156865</v>
      </c>
      <c r="J3093" s="277">
        <f t="shared" si="96"/>
        <v>5867797.0352941183</v>
      </c>
      <c r="L3093" s="277">
        <f t="shared" si="97"/>
        <v>464.70238657591813</v>
      </c>
    </row>
    <row r="3094" spans="1:12" x14ac:dyDescent="0.25">
      <c r="A3094" s="274" t="s">
        <v>606</v>
      </c>
      <c r="B3094" s="274" t="s">
        <v>588</v>
      </c>
      <c r="C3094" s="274" t="s">
        <v>604</v>
      </c>
      <c r="D3094" s="274" t="s">
        <v>603</v>
      </c>
      <c r="E3094" s="274">
        <v>20</v>
      </c>
      <c r="F3094" s="274">
        <v>1960</v>
      </c>
      <c r="G3094" s="277">
        <v>8480</v>
      </c>
      <c r="H3094" s="277">
        <v>122024.03</v>
      </c>
      <c r="I3094" s="277">
        <f>INDEX(HWI!$F$6:$I$131,MATCH(F3094,HWI!$A$6:$A$131,0),MATCH(D3094,HWI!$F$5:$I$5,0))</f>
        <v>32.188679245283019</v>
      </c>
      <c r="J3094" s="277">
        <f t="shared" si="96"/>
        <v>3927792.3618867924</v>
      </c>
      <c r="L3094" s="277">
        <f t="shared" si="97"/>
        <v>463.18306154325381</v>
      </c>
    </row>
    <row r="3095" spans="1:12" x14ac:dyDescent="0.25">
      <c r="A3095" s="274" t="s">
        <v>606</v>
      </c>
      <c r="B3095" s="274" t="s">
        <v>588</v>
      </c>
      <c r="C3095" s="274" t="s">
        <v>604</v>
      </c>
      <c r="D3095" s="274" t="s">
        <v>603</v>
      </c>
      <c r="E3095" s="274">
        <v>20</v>
      </c>
      <c r="F3095" s="274">
        <v>1961</v>
      </c>
      <c r="G3095" s="277">
        <v>19553</v>
      </c>
      <c r="H3095" s="277">
        <v>241328.64000000001</v>
      </c>
      <c r="I3095" s="277">
        <f>INDEX(HWI!$F$6:$I$131,MATCH(F3095,HWI!$A$6:$A$131,0),MATCH(D3095,HWI!$F$5:$I$5,0))</f>
        <v>31.018181818181819</v>
      </c>
      <c r="J3095" s="277">
        <f t="shared" si="96"/>
        <v>7485575.6334545463</v>
      </c>
      <c r="L3095" s="277">
        <f t="shared" si="97"/>
        <v>382.83514721293642</v>
      </c>
    </row>
    <row r="3096" spans="1:12" x14ac:dyDescent="0.25">
      <c r="A3096" s="274" t="s">
        <v>606</v>
      </c>
      <c r="B3096" s="274" t="s">
        <v>588</v>
      </c>
      <c r="C3096" s="274" t="s">
        <v>604</v>
      </c>
      <c r="D3096" s="274" t="s">
        <v>603</v>
      </c>
      <c r="E3096" s="274">
        <v>20</v>
      </c>
      <c r="F3096" s="274">
        <v>1962</v>
      </c>
      <c r="G3096" s="277">
        <v>8673</v>
      </c>
      <c r="H3096" s="277">
        <v>210846.16</v>
      </c>
      <c r="I3096" s="277">
        <f>INDEX(HWI!$F$6:$I$131,MATCH(F3096,HWI!$A$6:$A$131,0),MATCH(D3096,HWI!$F$5:$I$5,0))</f>
        <v>30.464285714285715</v>
      </c>
      <c r="J3096" s="277">
        <f t="shared" si="96"/>
        <v>6423277.6600000001</v>
      </c>
      <c r="L3096" s="277">
        <f t="shared" si="97"/>
        <v>740.60621007725126</v>
      </c>
    </row>
    <row r="3097" spans="1:12" x14ac:dyDescent="0.25">
      <c r="A3097" s="274" t="s">
        <v>606</v>
      </c>
      <c r="B3097" s="274" t="s">
        <v>588</v>
      </c>
      <c r="C3097" s="274" t="s">
        <v>604</v>
      </c>
      <c r="D3097" s="274" t="s">
        <v>603</v>
      </c>
      <c r="E3097" s="274">
        <v>20</v>
      </c>
      <c r="F3097" s="274">
        <v>1963</v>
      </c>
      <c r="G3097" s="277">
        <v>9552</v>
      </c>
      <c r="H3097" s="277">
        <v>76282.42</v>
      </c>
      <c r="I3097" s="277">
        <f>INDEX(HWI!$F$6:$I$131,MATCH(F3097,HWI!$A$6:$A$131,0),MATCH(D3097,HWI!$F$5:$I$5,0))</f>
        <v>29.413793103448278</v>
      </c>
      <c r="J3097" s="277">
        <f t="shared" si="96"/>
        <v>2243755.3193103448</v>
      </c>
      <c r="L3097" s="277">
        <f t="shared" si="97"/>
        <v>234.89900746548835</v>
      </c>
    </row>
    <row r="3098" spans="1:12" x14ac:dyDescent="0.25">
      <c r="A3098" s="274" t="s">
        <v>606</v>
      </c>
      <c r="B3098" s="274" t="s">
        <v>588</v>
      </c>
      <c r="C3098" s="274" t="s">
        <v>604</v>
      </c>
      <c r="D3098" s="274" t="s">
        <v>603</v>
      </c>
      <c r="E3098" s="274">
        <v>20</v>
      </c>
      <c r="F3098" s="274">
        <v>1964</v>
      </c>
      <c r="G3098" s="277">
        <v>12019</v>
      </c>
      <c r="H3098" s="277">
        <v>105534.08</v>
      </c>
      <c r="I3098" s="277">
        <f>INDEX(HWI!$F$6:$I$131,MATCH(F3098,HWI!$A$6:$A$131,0),MATCH(D3098,HWI!$F$5:$I$5,0))</f>
        <v>28.433333333333334</v>
      </c>
      <c r="J3098" s="277">
        <f t="shared" si="96"/>
        <v>3000685.6746666669</v>
      </c>
      <c r="L3098" s="277">
        <f t="shared" si="97"/>
        <v>249.66184163962618</v>
      </c>
    </row>
    <row r="3099" spans="1:12" x14ac:dyDescent="0.25">
      <c r="A3099" s="274" t="s">
        <v>606</v>
      </c>
      <c r="B3099" s="274" t="s">
        <v>588</v>
      </c>
      <c r="C3099" s="274" t="s">
        <v>604</v>
      </c>
      <c r="D3099" s="274" t="s">
        <v>603</v>
      </c>
      <c r="E3099" s="274">
        <v>20</v>
      </c>
      <c r="F3099" s="274">
        <v>1965</v>
      </c>
      <c r="G3099" s="277">
        <v>10982</v>
      </c>
      <c r="H3099" s="277">
        <v>213079.5</v>
      </c>
      <c r="I3099" s="277">
        <f>INDEX(HWI!$F$6:$I$131,MATCH(F3099,HWI!$A$6:$A$131,0),MATCH(D3099,HWI!$F$5:$I$5,0))</f>
        <v>27.516129032258064</v>
      </c>
      <c r="J3099" s="277">
        <f t="shared" si="96"/>
        <v>5863123.0161290318</v>
      </c>
      <c r="L3099" s="277">
        <f t="shared" si="97"/>
        <v>533.88481297842213</v>
      </c>
    </row>
    <row r="3100" spans="1:12" x14ac:dyDescent="0.25">
      <c r="A3100" s="274" t="s">
        <v>606</v>
      </c>
      <c r="B3100" s="274" t="s">
        <v>588</v>
      </c>
      <c r="C3100" s="274" t="s">
        <v>604</v>
      </c>
      <c r="D3100" s="274" t="s">
        <v>603</v>
      </c>
      <c r="E3100" s="274">
        <v>20</v>
      </c>
      <c r="F3100" s="274">
        <v>1966</v>
      </c>
      <c r="G3100" s="277">
        <v>13886</v>
      </c>
      <c r="H3100" s="277">
        <v>191442.58000000002</v>
      </c>
      <c r="I3100" s="277">
        <f>INDEX(HWI!$F$6:$I$131,MATCH(F3100,HWI!$A$6:$A$131,0),MATCH(D3100,HWI!$F$5:$I$5,0))</f>
        <v>26.246153846153845</v>
      </c>
      <c r="J3100" s="277">
        <f t="shared" si="96"/>
        <v>5024631.4073846154</v>
      </c>
      <c r="L3100" s="277">
        <f t="shared" si="97"/>
        <v>361.84872586667257</v>
      </c>
    </row>
    <row r="3101" spans="1:12" x14ac:dyDescent="0.25">
      <c r="A3101" s="274" t="s">
        <v>606</v>
      </c>
      <c r="B3101" s="274" t="s">
        <v>588</v>
      </c>
      <c r="C3101" s="274" t="s">
        <v>604</v>
      </c>
      <c r="D3101" s="274" t="s">
        <v>603</v>
      </c>
      <c r="E3101" s="274">
        <v>20</v>
      </c>
      <c r="F3101" s="274">
        <v>1967</v>
      </c>
      <c r="G3101" s="277">
        <v>8829</v>
      </c>
      <c r="H3101" s="277">
        <v>177730.73</v>
      </c>
      <c r="I3101" s="277">
        <f>INDEX(HWI!$F$6:$I$131,MATCH(F3101,HWI!$A$6:$A$131,0),MATCH(D3101,HWI!$F$5:$I$5,0))</f>
        <v>25.088235294117649</v>
      </c>
      <c r="J3101" s="277">
        <f t="shared" si="96"/>
        <v>4458950.3732352946</v>
      </c>
      <c r="L3101" s="277">
        <f t="shared" si="97"/>
        <v>505.03458752240283</v>
      </c>
    </row>
    <row r="3102" spans="1:12" x14ac:dyDescent="0.25">
      <c r="A3102" s="274" t="s">
        <v>606</v>
      </c>
      <c r="B3102" s="274" t="s">
        <v>588</v>
      </c>
      <c r="C3102" s="274" t="s">
        <v>604</v>
      </c>
      <c r="D3102" s="274" t="s">
        <v>603</v>
      </c>
      <c r="E3102" s="274">
        <v>20</v>
      </c>
      <c r="F3102" s="274">
        <v>1968</v>
      </c>
      <c r="G3102" s="277">
        <v>25323</v>
      </c>
      <c r="H3102" s="277">
        <v>734220.41</v>
      </c>
      <c r="I3102" s="277">
        <f>INDEX(HWI!$F$6:$I$131,MATCH(F3102,HWI!$A$6:$A$131,0),MATCH(D3102,HWI!$F$5:$I$5,0))</f>
        <v>24.028169014084508</v>
      </c>
      <c r="J3102" s="277">
        <f t="shared" si="96"/>
        <v>17641972.105070423</v>
      </c>
      <c r="L3102" s="277">
        <f t="shared" si="97"/>
        <v>696.67780693718851</v>
      </c>
    </row>
    <row r="3103" spans="1:12" x14ac:dyDescent="0.25">
      <c r="A3103" s="274" t="s">
        <v>606</v>
      </c>
      <c r="B3103" s="274" t="s">
        <v>588</v>
      </c>
      <c r="C3103" s="274" t="s">
        <v>604</v>
      </c>
      <c r="D3103" s="274" t="s">
        <v>603</v>
      </c>
      <c r="E3103" s="274">
        <v>20</v>
      </c>
      <c r="F3103" s="274">
        <v>1969</v>
      </c>
      <c r="G3103" s="277">
        <v>4116</v>
      </c>
      <c r="H3103" s="277">
        <v>30818.23</v>
      </c>
      <c r="I3103" s="277">
        <f>INDEX(HWI!$F$6:$I$131,MATCH(F3103,HWI!$A$6:$A$131,0),MATCH(D3103,HWI!$F$5:$I$5,0))</f>
        <v>22.44736842105263</v>
      </c>
      <c r="J3103" s="277">
        <f t="shared" si="96"/>
        <v>691788.16289473674</v>
      </c>
      <c r="L3103" s="277">
        <f t="shared" si="97"/>
        <v>168.07292587335684</v>
      </c>
    </row>
    <row r="3104" spans="1:12" x14ac:dyDescent="0.25">
      <c r="A3104" s="274" t="s">
        <v>606</v>
      </c>
      <c r="B3104" s="274" t="s">
        <v>588</v>
      </c>
      <c r="C3104" s="274" t="s">
        <v>604</v>
      </c>
      <c r="D3104" s="274" t="s">
        <v>603</v>
      </c>
      <c r="E3104" s="274">
        <v>20</v>
      </c>
      <c r="F3104" s="274">
        <v>1970</v>
      </c>
      <c r="G3104" s="277">
        <v>5840</v>
      </c>
      <c r="H3104" s="277">
        <v>62640.630000000005</v>
      </c>
      <c r="I3104" s="277">
        <f>INDEX(HWI!$F$6:$I$131,MATCH(F3104,HWI!$A$6:$A$131,0),MATCH(D3104,HWI!$F$5:$I$5,0))</f>
        <v>21.594936708860761</v>
      </c>
      <c r="J3104" s="277">
        <f t="shared" si="96"/>
        <v>1352720.4402531649</v>
      </c>
      <c r="L3104" s="277">
        <f t="shared" si="97"/>
        <v>231.63021237211726</v>
      </c>
    </row>
    <row r="3105" spans="1:12" x14ac:dyDescent="0.25">
      <c r="A3105" s="274" t="s">
        <v>606</v>
      </c>
      <c r="B3105" s="274" t="s">
        <v>588</v>
      </c>
      <c r="C3105" s="274" t="s">
        <v>604</v>
      </c>
      <c r="D3105" s="274" t="s">
        <v>603</v>
      </c>
      <c r="E3105" s="274">
        <v>20</v>
      </c>
      <c r="F3105" s="274">
        <v>1971</v>
      </c>
      <c r="G3105" s="277">
        <v>13404</v>
      </c>
      <c r="H3105" s="277">
        <v>196956.41</v>
      </c>
      <c r="I3105" s="277">
        <f>INDEX(HWI!$F$6:$I$131,MATCH(F3105,HWI!$A$6:$A$131,0),MATCH(D3105,HWI!$F$5:$I$5,0))</f>
        <v>19.386363636363637</v>
      </c>
      <c r="J3105" s="277">
        <f t="shared" si="96"/>
        <v>3818268.5847727275</v>
      </c>
      <c r="L3105" s="277">
        <f t="shared" si="97"/>
        <v>284.86038382368901</v>
      </c>
    </row>
    <row r="3106" spans="1:12" x14ac:dyDescent="0.25">
      <c r="A3106" s="274" t="s">
        <v>606</v>
      </c>
      <c r="B3106" s="274" t="s">
        <v>588</v>
      </c>
      <c r="C3106" s="274" t="s">
        <v>604</v>
      </c>
      <c r="D3106" s="274" t="s">
        <v>603</v>
      </c>
      <c r="E3106" s="274">
        <v>20</v>
      </c>
      <c r="F3106" s="274">
        <v>1972</v>
      </c>
      <c r="G3106" s="277">
        <v>25134</v>
      </c>
      <c r="H3106" s="277">
        <v>472604.38</v>
      </c>
      <c r="I3106" s="277">
        <f>INDEX(HWI!$F$6:$I$131,MATCH(F3106,HWI!$A$6:$A$131,0),MATCH(D3106,HWI!$F$5:$I$5,0))</f>
        <v>17.587628865979383</v>
      </c>
      <c r="J3106" s="277">
        <f t="shared" si="96"/>
        <v>8311990.4358762894</v>
      </c>
      <c r="L3106" s="277">
        <f t="shared" si="97"/>
        <v>330.7070277662246</v>
      </c>
    </row>
    <row r="3107" spans="1:12" x14ac:dyDescent="0.25">
      <c r="A3107" s="274" t="s">
        <v>606</v>
      </c>
      <c r="B3107" s="274" t="s">
        <v>588</v>
      </c>
      <c r="C3107" s="274" t="s">
        <v>604</v>
      </c>
      <c r="D3107" s="274" t="s">
        <v>603</v>
      </c>
      <c r="E3107" s="274">
        <v>20</v>
      </c>
      <c r="F3107" s="274">
        <v>1973</v>
      </c>
      <c r="G3107" s="277">
        <v>13797</v>
      </c>
      <c r="H3107" s="277">
        <v>325107.19</v>
      </c>
      <c r="I3107" s="277">
        <f>INDEX(HWI!$F$6:$I$131,MATCH(F3107,HWI!$A$6:$A$131,0),MATCH(D3107,HWI!$F$5:$I$5,0))</f>
        <v>17.059999999999999</v>
      </c>
      <c r="J3107" s="277">
        <f t="shared" si="96"/>
        <v>5546328.6613999996</v>
      </c>
      <c r="L3107" s="277">
        <f t="shared" si="97"/>
        <v>401.99526428933825</v>
      </c>
    </row>
    <row r="3108" spans="1:12" x14ac:dyDescent="0.25">
      <c r="A3108" s="274" t="s">
        <v>606</v>
      </c>
      <c r="B3108" s="274" t="s">
        <v>588</v>
      </c>
      <c r="C3108" s="274" t="s">
        <v>604</v>
      </c>
      <c r="D3108" s="274" t="s">
        <v>603</v>
      </c>
      <c r="E3108" s="274">
        <v>20</v>
      </c>
      <c r="F3108" s="274">
        <v>1974</v>
      </c>
      <c r="G3108" s="277">
        <v>11890</v>
      </c>
      <c r="H3108" s="277">
        <v>204226.96</v>
      </c>
      <c r="I3108" s="277">
        <f>INDEX(HWI!$F$6:$I$131,MATCH(F3108,HWI!$A$6:$A$131,0),MATCH(D3108,HWI!$F$5:$I$5,0))</f>
        <v>14.964912280701755</v>
      </c>
      <c r="J3108" s="277">
        <f t="shared" si="96"/>
        <v>3056238.5417543859</v>
      </c>
      <c r="L3108" s="277">
        <f t="shared" si="97"/>
        <v>257.04277054284154</v>
      </c>
    </row>
    <row r="3109" spans="1:12" x14ac:dyDescent="0.25">
      <c r="A3109" s="274" t="s">
        <v>606</v>
      </c>
      <c r="B3109" s="274" t="s">
        <v>588</v>
      </c>
      <c r="C3109" s="274" t="s">
        <v>604</v>
      </c>
      <c r="D3109" s="274" t="s">
        <v>603</v>
      </c>
      <c r="E3109" s="274">
        <v>20</v>
      </c>
      <c r="F3109" s="274">
        <v>1975</v>
      </c>
      <c r="G3109" s="277">
        <v>120</v>
      </c>
      <c r="H3109" s="277">
        <v>2313.8000000000002</v>
      </c>
      <c r="I3109" s="277">
        <f>INDEX(HWI!$F$6:$I$131,MATCH(F3109,HWI!$A$6:$A$131,0),MATCH(D3109,HWI!$F$5:$I$5,0))</f>
        <v>13.53968253968254</v>
      </c>
      <c r="J3109" s="277">
        <f t="shared" si="96"/>
        <v>31328.117460317462</v>
      </c>
      <c r="L3109" s="277">
        <f t="shared" si="97"/>
        <v>261.06764550264552</v>
      </c>
    </row>
    <row r="3110" spans="1:12" x14ac:dyDescent="0.25">
      <c r="A3110" s="274" t="s">
        <v>606</v>
      </c>
      <c r="B3110" s="274" t="s">
        <v>588</v>
      </c>
      <c r="C3110" s="274" t="s">
        <v>604</v>
      </c>
      <c r="D3110" s="274" t="s">
        <v>603</v>
      </c>
      <c r="E3110" s="274">
        <v>20</v>
      </c>
      <c r="F3110" s="274">
        <v>1976</v>
      </c>
      <c r="G3110" s="277">
        <v>8490</v>
      </c>
      <c r="H3110" s="277">
        <v>87189.8</v>
      </c>
      <c r="I3110" s="277">
        <f>INDEX(HWI!$F$6:$I$131,MATCH(F3110,HWI!$A$6:$A$131,0),MATCH(D3110,HWI!$F$5:$I$5,0))</f>
        <v>12.544117647058824</v>
      </c>
      <c r="J3110" s="277">
        <f t="shared" si="96"/>
        <v>1093719.1088235294</v>
      </c>
      <c r="L3110" s="277">
        <f t="shared" si="97"/>
        <v>128.82439444328969</v>
      </c>
    </row>
    <row r="3111" spans="1:12" x14ac:dyDescent="0.25">
      <c r="A3111" s="274" t="s">
        <v>606</v>
      </c>
      <c r="B3111" s="274" t="s">
        <v>588</v>
      </c>
      <c r="C3111" s="274" t="s">
        <v>604</v>
      </c>
      <c r="D3111" s="274" t="s">
        <v>603</v>
      </c>
      <c r="E3111" s="274">
        <v>20</v>
      </c>
      <c r="F3111" s="274">
        <v>1977</v>
      </c>
      <c r="G3111" s="277">
        <v>5698</v>
      </c>
      <c r="H3111" s="277">
        <v>142827.46</v>
      </c>
      <c r="I3111" s="277">
        <f>INDEX(HWI!$F$6:$I$131,MATCH(F3111,HWI!$A$6:$A$131,0),MATCH(D3111,HWI!$F$5:$I$5,0))</f>
        <v>11.605442176870747</v>
      </c>
      <c r="J3111" s="277">
        <f t="shared" si="96"/>
        <v>1657575.8282993196</v>
      </c>
      <c r="L3111" s="277">
        <f t="shared" si="97"/>
        <v>290.90484877137936</v>
      </c>
    </row>
    <row r="3112" spans="1:12" x14ac:dyDescent="0.25">
      <c r="A3112" s="274" t="s">
        <v>606</v>
      </c>
      <c r="B3112" s="274" t="s">
        <v>588</v>
      </c>
      <c r="C3112" s="274" t="s">
        <v>604</v>
      </c>
      <c r="D3112" s="274" t="s">
        <v>603</v>
      </c>
      <c r="E3112" s="274">
        <v>20</v>
      </c>
      <c r="F3112" s="274">
        <v>1978</v>
      </c>
      <c r="G3112" s="277">
        <v>7763</v>
      </c>
      <c r="H3112" s="277">
        <v>35443.620000000003</v>
      </c>
      <c r="I3112" s="277">
        <f>INDEX(HWI!$F$6:$I$131,MATCH(F3112,HWI!$A$6:$A$131,0),MATCH(D3112,HWI!$F$5:$I$5,0))</f>
        <v>10.6625</v>
      </c>
      <c r="J3112" s="277">
        <f t="shared" si="96"/>
        <v>377917.59825000004</v>
      </c>
      <c r="L3112" s="277">
        <f t="shared" si="97"/>
        <v>48.681901101378337</v>
      </c>
    </row>
    <row r="3113" spans="1:12" x14ac:dyDescent="0.25">
      <c r="A3113" s="274" t="s">
        <v>606</v>
      </c>
      <c r="B3113" s="274" t="s">
        <v>588</v>
      </c>
      <c r="C3113" s="274" t="s">
        <v>604</v>
      </c>
      <c r="D3113" s="274" t="s">
        <v>603</v>
      </c>
      <c r="E3113" s="274">
        <v>20</v>
      </c>
      <c r="F3113" s="274">
        <v>1979</v>
      </c>
      <c r="G3113" s="277">
        <v>2861</v>
      </c>
      <c r="H3113" s="277">
        <v>46826.239999999998</v>
      </c>
      <c r="I3113" s="277">
        <f>INDEX(HWI!$F$6:$I$131,MATCH(F3113,HWI!$A$6:$A$131,0),MATCH(D3113,HWI!$F$5:$I$5,0))</f>
        <v>9.8612716763005785</v>
      </c>
      <c r="J3113" s="277">
        <f t="shared" si="96"/>
        <v>461766.27421965316</v>
      </c>
      <c r="L3113" s="277">
        <f t="shared" si="97"/>
        <v>161.4003055643667</v>
      </c>
    </row>
    <row r="3114" spans="1:12" x14ac:dyDescent="0.25">
      <c r="A3114" s="274" t="s">
        <v>606</v>
      </c>
      <c r="B3114" s="274" t="s">
        <v>588</v>
      </c>
      <c r="C3114" s="274" t="s">
        <v>604</v>
      </c>
      <c r="D3114" s="274" t="s">
        <v>603</v>
      </c>
      <c r="E3114" s="274">
        <v>20</v>
      </c>
      <c r="F3114" s="274">
        <v>1980</v>
      </c>
      <c r="G3114" s="277">
        <v>4827</v>
      </c>
      <c r="H3114" s="277">
        <v>218010.72</v>
      </c>
      <c r="I3114" s="277">
        <f>INDEX(HWI!$F$6:$I$131,MATCH(F3114,HWI!$A$6:$A$131,0),MATCH(D3114,HWI!$F$5:$I$5,0))</f>
        <v>9.172043010752688</v>
      </c>
      <c r="J3114" s="277">
        <f t="shared" si="96"/>
        <v>1999603.7006451613</v>
      </c>
      <c r="L3114" s="277">
        <f t="shared" si="97"/>
        <v>414.25392596750805</v>
      </c>
    </row>
    <row r="3115" spans="1:12" x14ac:dyDescent="0.25">
      <c r="A3115" s="274" t="s">
        <v>606</v>
      </c>
      <c r="B3115" s="274" t="s">
        <v>588</v>
      </c>
      <c r="C3115" s="274" t="s">
        <v>604</v>
      </c>
      <c r="D3115" s="274" t="s">
        <v>603</v>
      </c>
      <c r="E3115" s="274">
        <v>20</v>
      </c>
      <c r="F3115" s="274">
        <v>1981</v>
      </c>
      <c r="G3115" s="277">
        <v>10810</v>
      </c>
      <c r="H3115" s="277">
        <v>866694.22</v>
      </c>
      <c r="I3115" s="277">
        <f>INDEX(HWI!$F$6:$I$131,MATCH(F3115,HWI!$A$6:$A$131,0),MATCH(D3115,HWI!$F$5:$I$5,0))</f>
        <v>8.3219512195121954</v>
      </c>
      <c r="J3115" s="277">
        <f t="shared" si="96"/>
        <v>7212587.0210731709</v>
      </c>
      <c r="L3115" s="277">
        <f t="shared" si="97"/>
        <v>667.21434052480765</v>
      </c>
    </row>
    <row r="3116" spans="1:12" x14ac:dyDescent="0.25">
      <c r="A3116" s="274" t="s">
        <v>606</v>
      </c>
      <c r="B3116" s="274" t="s">
        <v>588</v>
      </c>
      <c r="C3116" s="274" t="s">
        <v>604</v>
      </c>
      <c r="D3116" s="274" t="s">
        <v>603</v>
      </c>
      <c r="E3116" s="274">
        <v>20</v>
      </c>
      <c r="F3116" s="274">
        <v>1982</v>
      </c>
      <c r="G3116" s="277">
        <v>3836</v>
      </c>
      <c r="H3116" s="277">
        <v>188699.33000000002</v>
      </c>
      <c r="I3116" s="277">
        <f>INDEX(HWI!$F$6:$I$131,MATCH(F3116,HWI!$A$6:$A$131,0),MATCH(D3116,HWI!$F$5:$I$5,0))</f>
        <v>7.6502242152466371</v>
      </c>
      <c r="J3116" s="277">
        <f t="shared" si="96"/>
        <v>1443592.1837668163</v>
      </c>
      <c r="L3116" s="277">
        <f t="shared" si="97"/>
        <v>376.32747230626074</v>
      </c>
    </row>
    <row r="3117" spans="1:12" x14ac:dyDescent="0.25">
      <c r="A3117" s="274" t="s">
        <v>606</v>
      </c>
      <c r="B3117" s="274" t="s">
        <v>588</v>
      </c>
      <c r="C3117" s="274" t="s">
        <v>604</v>
      </c>
      <c r="D3117" s="274" t="s">
        <v>603</v>
      </c>
      <c r="E3117" s="274">
        <v>20</v>
      </c>
      <c r="F3117" s="274">
        <v>1983</v>
      </c>
      <c r="G3117" s="277">
        <v>6434</v>
      </c>
      <c r="H3117" s="277">
        <v>326532.53999999998</v>
      </c>
      <c r="I3117" s="277">
        <f>INDEX(HWI!$F$6:$I$131,MATCH(F3117,HWI!$A$6:$A$131,0),MATCH(D3117,HWI!$F$5:$I$5,0))</f>
        <v>7.3534482758620694</v>
      </c>
      <c r="J3117" s="277">
        <f t="shared" si="96"/>
        <v>2401140.1432758621</v>
      </c>
      <c r="L3117" s="277">
        <f t="shared" si="97"/>
        <v>373.19554604847093</v>
      </c>
    </row>
    <row r="3118" spans="1:12" x14ac:dyDescent="0.25">
      <c r="A3118" s="274" t="s">
        <v>606</v>
      </c>
      <c r="B3118" s="274" t="s">
        <v>588</v>
      </c>
      <c r="C3118" s="274" t="s">
        <v>604</v>
      </c>
      <c r="D3118" s="274" t="s">
        <v>603</v>
      </c>
      <c r="E3118" s="274">
        <v>20</v>
      </c>
      <c r="F3118" s="274">
        <v>1984</v>
      </c>
      <c r="G3118" s="277">
        <v>73</v>
      </c>
      <c r="H3118" s="277">
        <v>2208.33</v>
      </c>
      <c r="I3118" s="277">
        <f>INDEX(HWI!$F$6:$I$131,MATCH(F3118,HWI!$A$6:$A$131,0),MATCH(D3118,HWI!$F$5:$I$5,0))</f>
        <v>7.0205761316872426</v>
      </c>
      <c r="J3118" s="277">
        <f t="shared" si="96"/>
        <v>15503.748888888887</v>
      </c>
      <c r="L3118" s="277">
        <f t="shared" si="97"/>
        <v>212.38012176560119</v>
      </c>
    </row>
    <row r="3119" spans="1:12" x14ac:dyDescent="0.25">
      <c r="A3119" s="274" t="s">
        <v>606</v>
      </c>
      <c r="B3119" s="274" t="s">
        <v>588</v>
      </c>
      <c r="C3119" s="274" t="s">
        <v>604</v>
      </c>
      <c r="D3119" s="274" t="s">
        <v>603</v>
      </c>
      <c r="E3119" s="274">
        <v>20</v>
      </c>
      <c r="F3119" s="274">
        <v>1985</v>
      </c>
      <c r="G3119" s="277">
        <v>5305</v>
      </c>
      <c r="H3119" s="277">
        <v>343041.66000000003</v>
      </c>
      <c r="I3119" s="277">
        <f>INDEX(HWI!$F$6:$I$131,MATCH(F3119,HWI!$A$6:$A$131,0),MATCH(D3119,HWI!$F$5:$I$5,0))</f>
        <v>6.9918032786885247</v>
      </c>
      <c r="J3119" s="277">
        <f t="shared" si="96"/>
        <v>2398479.8031147541</v>
      </c>
      <c r="L3119" s="277">
        <f t="shared" si="97"/>
        <v>452.11683376338436</v>
      </c>
    </row>
    <row r="3120" spans="1:12" x14ac:dyDescent="0.25">
      <c r="A3120" s="274" t="s">
        <v>606</v>
      </c>
      <c r="B3120" s="274" t="s">
        <v>588</v>
      </c>
      <c r="C3120" s="274" t="s">
        <v>604</v>
      </c>
      <c r="D3120" s="274" t="s">
        <v>603</v>
      </c>
      <c r="E3120" s="274">
        <v>20</v>
      </c>
      <c r="F3120" s="274">
        <v>1986</v>
      </c>
      <c r="G3120" s="277">
        <v>2475</v>
      </c>
      <c r="H3120" s="277">
        <v>77513.600000000006</v>
      </c>
      <c r="I3120" s="277">
        <f>INDEX(HWI!$F$6:$I$131,MATCH(F3120,HWI!$A$6:$A$131,0),MATCH(D3120,HWI!$F$5:$I$5,0))</f>
        <v>7.1680672268907566</v>
      </c>
      <c r="J3120" s="277">
        <f t="shared" si="96"/>
        <v>555622.69579831942</v>
      </c>
      <c r="L3120" s="277">
        <f t="shared" si="97"/>
        <v>224.49401850437147</v>
      </c>
    </row>
    <row r="3121" spans="1:12" x14ac:dyDescent="0.25">
      <c r="A3121" s="274" t="s">
        <v>606</v>
      </c>
      <c r="B3121" s="274" t="s">
        <v>588</v>
      </c>
      <c r="C3121" s="274" t="s">
        <v>604</v>
      </c>
      <c r="D3121" s="274" t="s">
        <v>603</v>
      </c>
      <c r="E3121" s="274">
        <v>20</v>
      </c>
      <c r="F3121" s="274">
        <v>1987</v>
      </c>
      <c r="G3121" s="277">
        <v>9405</v>
      </c>
      <c r="H3121" s="277">
        <v>585274.05000000005</v>
      </c>
      <c r="I3121" s="277">
        <f>INDEX(HWI!$F$6:$I$131,MATCH(F3121,HWI!$A$6:$A$131,0),MATCH(D3121,HWI!$F$5:$I$5,0))</f>
        <v>6.963265306122449</v>
      </c>
      <c r="J3121" s="277">
        <f t="shared" si="96"/>
        <v>4075418.486938776</v>
      </c>
      <c r="L3121" s="277">
        <f t="shared" si="97"/>
        <v>433.32466634117765</v>
      </c>
    </row>
    <row r="3122" spans="1:12" x14ac:dyDescent="0.25">
      <c r="A3122" s="274" t="s">
        <v>606</v>
      </c>
      <c r="B3122" s="274" t="s">
        <v>588</v>
      </c>
      <c r="C3122" s="274" t="s">
        <v>604</v>
      </c>
      <c r="D3122" s="274" t="s">
        <v>603</v>
      </c>
      <c r="E3122" s="274">
        <v>20</v>
      </c>
      <c r="F3122" s="274">
        <v>1988</v>
      </c>
      <c r="G3122" s="277">
        <v>6073</v>
      </c>
      <c r="H3122" s="277">
        <v>182880.76</v>
      </c>
      <c r="I3122" s="277">
        <f>INDEX(HWI!$F$6:$I$131,MATCH(F3122,HWI!$A$6:$A$131,0),MATCH(D3122,HWI!$F$5:$I$5,0))</f>
        <v>6.4316682375117811</v>
      </c>
      <c r="J3122" s="277">
        <f t="shared" si="96"/>
        <v>1176228.3753440152</v>
      </c>
      <c r="L3122" s="277">
        <f t="shared" si="97"/>
        <v>193.68160305351807</v>
      </c>
    </row>
    <row r="3123" spans="1:12" x14ac:dyDescent="0.25">
      <c r="A3123" s="274" t="s">
        <v>606</v>
      </c>
      <c r="B3123" s="274" t="s">
        <v>588</v>
      </c>
      <c r="C3123" s="274" t="s">
        <v>604</v>
      </c>
      <c r="D3123" s="274" t="s">
        <v>603</v>
      </c>
      <c r="E3123" s="274">
        <v>20</v>
      </c>
      <c r="F3123" s="274">
        <v>1989</v>
      </c>
      <c r="G3123" s="277">
        <v>10778</v>
      </c>
      <c r="H3123" s="277">
        <v>304159.92</v>
      </c>
      <c r="I3123" s="277">
        <f>INDEX(HWI!$F$6:$I$131,MATCH(F3123,HWI!$A$6:$A$131,0),MATCH(D3123,HWI!$F$5:$I$5,0))</f>
        <v>6.0335985853227232</v>
      </c>
      <c r="J3123" s="277">
        <f t="shared" si="96"/>
        <v>1835178.8630238725</v>
      </c>
      <c r="L3123" s="277">
        <f t="shared" si="97"/>
        <v>170.27081675857048</v>
      </c>
    </row>
    <row r="3124" spans="1:12" x14ac:dyDescent="0.25">
      <c r="A3124" s="274" t="s">
        <v>606</v>
      </c>
      <c r="B3124" s="274" t="s">
        <v>588</v>
      </c>
      <c r="C3124" s="274" t="s">
        <v>604</v>
      </c>
      <c r="D3124" s="274" t="s">
        <v>603</v>
      </c>
      <c r="E3124" s="274">
        <v>20</v>
      </c>
      <c r="F3124" s="274">
        <v>1990</v>
      </c>
      <c r="G3124" s="277">
        <v>6399</v>
      </c>
      <c r="H3124" s="277">
        <v>324978.53999999998</v>
      </c>
      <c r="I3124" s="277">
        <f>INDEX(HWI!$F$6:$I$131,MATCH(F3124,HWI!$A$6:$A$131,0),MATCH(D3124,HWI!$F$5:$I$5,0))</f>
        <v>5.8827586206896552</v>
      </c>
      <c r="J3124" s="277">
        <f t="shared" si="96"/>
        <v>1911770.3077241378</v>
      </c>
      <c r="L3124" s="277">
        <f t="shared" si="97"/>
        <v>298.7607919556396</v>
      </c>
    </row>
    <row r="3125" spans="1:12" x14ac:dyDescent="0.25">
      <c r="A3125" s="274" t="s">
        <v>606</v>
      </c>
      <c r="B3125" s="274" t="s">
        <v>588</v>
      </c>
      <c r="C3125" s="274" t="s">
        <v>604</v>
      </c>
      <c r="D3125" s="274" t="s">
        <v>603</v>
      </c>
      <c r="E3125" s="274">
        <v>20</v>
      </c>
      <c r="F3125" s="274">
        <v>1991</v>
      </c>
      <c r="G3125" s="277">
        <v>1640</v>
      </c>
      <c r="H3125" s="277">
        <v>58884.5</v>
      </c>
      <c r="I3125" s="277">
        <f>INDEX(HWI!$F$6:$I$131,MATCH(F3125,HWI!$A$6:$A$131,0),MATCH(D3125,HWI!$F$5:$I$5,0))</f>
        <v>5.7009189640768589</v>
      </c>
      <c r="J3125" s="277">
        <f t="shared" si="96"/>
        <v>335695.7627401838</v>
      </c>
      <c r="L3125" s="277">
        <f t="shared" si="97"/>
        <v>204.69253825620964</v>
      </c>
    </row>
    <row r="3126" spans="1:12" x14ac:dyDescent="0.25">
      <c r="A3126" s="274" t="s">
        <v>606</v>
      </c>
      <c r="B3126" s="274" t="s">
        <v>588</v>
      </c>
      <c r="C3126" s="274" t="s">
        <v>604</v>
      </c>
      <c r="D3126" s="274" t="s">
        <v>603</v>
      </c>
      <c r="E3126" s="274">
        <v>20</v>
      </c>
      <c r="F3126" s="274">
        <v>1992</v>
      </c>
      <c r="G3126" s="277">
        <v>2627</v>
      </c>
      <c r="H3126" s="277">
        <v>172006.57</v>
      </c>
      <c r="I3126" s="277">
        <f>INDEX(HWI!$F$6:$I$131,MATCH(F3126,HWI!$A$6:$A$131,0),MATCH(D3126,HWI!$F$5:$I$5,0))</f>
        <v>5.5479674796747966</v>
      </c>
      <c r="J3126" s="277">
        <f t="shared" si="96"/>
        <v>954286.85665040649</v>
      </c>
      <c r="L3126" s="277">
        <f t="shared" si="97"/>
        <v>363.26107980601694</v>
      </c>
    </row>
    <row r="3127" spans="1:12" x14ac:dyDescent="0.25">
      <c r="A3127" s="274" t="s">
        <v>606</v>
      </c>
      <c r="B3127" s="274" t="s">
        <v>588</v>
      </c>
      <c r="C3127" s="274" t="s">
        <v>604</v>
      </c>
      <c r="D3127" s="274" t="s">
        <v>603</v>
      </c>
      <c r="E3127" s="274">
        <v>20</v>
      </c>
      <c r="F3127" s="274">
        <v>1993</v>
      </c>
      <c r="G3127" s="277">
        <v>4213</v>
      </c>
      <c r="H3127" s="277">
        <v>118083.49</v>
      </c>
      <c r="I3127" s="277">
        <f>INDEX(HWI!$F$6:$I$131,MATCH(F3127,HWI!$A$6:$A$131,0),MATCH(D3127,HWI!$F$5:$I$5,0))</f>
        <v>5.3774625689519304</v>
      </c>
      <c r="J3127" s="277">
        <f t="shared" si="96"/>
        <v>634989.54748620966</v>
      </c>
      <c r="L3127" s="277">
        <f t="shared" si="97"/>
        <v>150.72146866513404</v>
      </c>
    </row>
    <row r="3128" spans="1:12" x14ac:dyDescent="0.25">
      <c r="A3128" s="274" t="s">
        <v>606</v>
      </c>
      <c r="B3128" s="274" t="s">
        <v>588</v>
      </c>
      <c r="C3128" s="274" t="s">
        <v>604</v>
      </c>
      <c r="D3128" s="274" t="s">
        <v>603</v>
      </c>
      <c r="E3128" s="274">
        <v>20</v>
      </c>
      <c r="F3128" s="274">
        <v>1994</v>
      </c>
      <c r="G3128" s="277">
        <v>2935</v>
      </c>
      <c r="H3128" s="277">
        <v>84433.34</v>
      </c>
      <c r="I3128" s="277">
        <f>INDEX(HWI!$F$6:$I$131,MATCH(F3128,HWI!$A$6:$A$131,0),MATCH(D3128,HWI!$F$5:$I$5,0))</f>
        <v>5.0623145400593472</v>
      </c>
      <c r="J3128" s="277">
        <f t="shared" si="96"/>
        <v>427428.12474777445</v>
      </c>
      <c r="L3128" s="277">
        <f t="shared" si="97"/>
        <v>145.63138832973576</v>
      </c>
    </row>
    <row r="3129" spans="1:12" x14ac:dyDescent="0.25">
      <c r="A3129" s="274" t="s">
        <v>606</v>
      </c>
      <c r="B3129" s="274" t="s">
        <v>588</v>
      </c>
      <c r="C3129" s="274" t="s">
        <v>604</v>
      </c>
      <c r="D3129" s="274" t="s">
        <v>603</v>
      </c>
      <c r="E3129" s="274">
        <v>20</v>
      </c>
      <c r="F3129" s="274">
        <v>1995</v>
      </c>
      <c r="G3129" s="277">
        <v>149</v>
      </c>
      <c r="H3129" s="277">
        <v>5502.81</v>
      </c>
      <c r="I3129" s="277">
        <f>INDEX(HWI!$F$6:$I$131,MATCH(F3129,HWI!$A$6:$A$131,0),MATCH(D3129,HWI!$F$5:$I$5,0))</f>
        <v>4.9342010122921183</v>
      </c>
      <c r="J3129" s="277">
        <f t="shared" si="96"/>
        <v>27151.970672451193</v>
      </c>
      <c r="L3129" s="277">
        <f t="shared" si="97"/>
        <v>182.22799109027645</v>
      </c>
    </row>
    <row r="3130" spans="1:12" x14ac:dyDescent="0.25">
      <c r="A3130" s="274" t="s">
        <v>606</v>
      </c>
      <c r="B3130" s="274" t="s">
        <v>588</v>
      </c>
      <c r="C3130" s="274" t="s">
        <v>604</v>
      </c>
      <c r="D3130" s="274" t="s">
        <v>603</v>
      </c>
      <c r="E3130" s="274">
        <v>20</v>
      </c>
      <c r="F3130" s="274">
        <v>1996</v>
      </c>
      <c r="G3130" s="277">
        <v>2025</v>
      </c>
      <c r="H3130" s="277">
        <v>62455.42</v>
      </c>
      <c r="I3130" s="277">
        <f>INDEX(HWI!$F$6:$I$131,MATCH(F3130,HWI!$A$6:$A$131,0),MATCH(D3130,HWI!$F$5:$I$5,0))</f>
        <v>4.8847530422333572</v>
      </c>
      <c r="J3130" s="277">
        <f t="shared" si="96"/>
        <v>305079.30284896208</v>
      </c>
      <c r="L3130" s="277">
        <f t="shared" si="97"/>
        <v>150.6564458513393</v>
      </c>
    </row>
    <row r="3131" spans="1:12" x14ac:dyDescent="0.25">
      <c r="A3131" s="274" t="s">
        <v>606</v>
      </c>
      <c r="B3131" s="274" t="s">
        <v>588</v>
      </c>
      <c r="C3131" s="274" t="s">
        <v>604</v>
      </c>
      <c r="D3131" s="274" t="s">
        <v>603</v>
      </c>
      <c r="E3131" s="274">
        <v>20</v>
      </c>
      <c r="F3131" s="274">
        <v>1997</v>
      </c>
      <c r="G3131" s="277">
        <v>9</v>
      </c>
      <c r="H3131" s="277">
        <v>368.87</v>
      </c>
      <c r="I3131" s="277">
        <f>INDEX(HWI!$F$6:$I$131,MATCH(F3131,HWI!$A$6:$A$131,0),MATCH(D3131,HWI!$F$5:$I$5,0))</f>
        <v>4.7454798331015295</v>
      </c>
      <c r="J3131" s="277">
        <f t="shared" si="96"/>
        <v>1750.4651460361613</v>
      </c>
      <c r="L3131" s="277">
        <f t="shared" si="97"/>
        <v>194.49612733735125</v>
      </c>
    </row>
    <row r="3132" spans="1:12" x14ac:dyDescent="0.25">
      <c r="A3132" s="274" t="s">
        <v>606</v>
      </c>
      <c r="B3132" s="274" t="s">
        <v>588</v>
      </c>
      <c r="C3132" s="274" t="s">
        <v>604</v>
      </c>
      <c r="D3132" s="274" t="s">
        <v>603</v>
      </c>
      <c r="E3132" s="274">
        <v>20</v>
      </c>
      <c r="F3132" s="274">
        <v>1998</v>
      </c>
      <c r="G3132" s="277">
        <v>2209</v>
      </c>
      <c r="H3132" s="277">
        <v>65419.96</v>
      </c>
      <c r="I3132" s="277">
        <f>INDEX(HWI!$F$6:$I$131,MATCH(F3132,HWI!$A$6:$A$131,0),MATCH(D3132,HWI!$F$5:$I$5,0))</f>
        <v>4.6580204778156995</v>
      </c>
      <c r="J3132" s="277">
        <f t="shared" si="96"/>
        <v>304727.51333788392</v>
      </c>
      <c r="L3132" s="277">
        <f t="shared" si="97"/>
        <v>137.94817262919145</v>
      </c>
    </row>
    <row r="3133" spans="1:12" x14ac:dyDescent="0.25">
      <c r="A3133" s="274" t="s">
        <v>606</v>
      </c>
      <c r="B3133" s="274" t="s">
        <v>588</v>
      </c>
      <c r="C3133" s="274" t="s">
        <v>604</v>
      </c>
      <c r="D3133" s="274" t="s">
        <v>603</v>
      </c>
      <c r="E3133" s="274">
        <v>20</v>
      </c>
      <c r="F3133" s="274">
        <v>1999</v>
      </c>
      <c r="G3133" s="277">
        <v>2145</v>
      </c>
      <c r="H3133" s="277">
        <v>53768.3</v>
      </c>
      <c r="I3133" s="277">
        <f>INDEX(HWI!$F$6:$I$131,MATCH(F3133,HWI!$A$6:$A$131,0),MATCH(D3133,HWI!$F$5:$I$5,0))</f>
        <v>4.5251989389920428</v>
      </c>
      <c r="J3133" s="277">
        <f t="shared" si="96"/>
        <v>243312.25411140587</v>
      </c>
      <c r="L3133" s="277">
        <f t="shared" si="97"/>
        <v>113.43228629902372</v>
      </c>
    </row>
    <row r="3134" spans="1:12" x14ac:dyDescent="0.25">
      <c r="A3134" s="274" t="s">
        <v>606</v>
      </c>
      <c r="B3134" s="274" t="s">
        <v>588</v>
      </c>
      <c r="C3134" s="274" t="s">
        <v>604</v>
      </c>
      <c r="D3134" s="274" t="s">
        <v>603</v>
      </c>
      <c r="E3134" s="274">
        <v>20</v>
      </c>
      <c r="F3134" s="274">
        <v>2000</v>
      </c>
      <c r="G3134" s="277">
        <v>3618</v>
      </c>
      <c r="H3134" s="277">
        <v>126519.53</v>
      </c>
      <c r="I3134" s="277">
        <f>INDEX(HWI!$F$6:$I$131,MATCH(F3134,HWI!$A$6:$A$131,0),MATCH(D3134,HWI!$F$5:$I$5,0))</f>
        <v>4.308080808080808</v>
      </c>
      <c r="J3134" s="277">
        <f t="shared" si="96"/>
        <v>545056.35904040397</v>
      </c>
      <c r="L3134" s="277">
        <f t="shared" si="97"/>
        <v>150.65128773919403</v>
      </c>
    </row>
    <row r="3135" spans="1:12" x14ac:dyDescent="0.25">
      <c r="A3135" s="274" t="s">
        <v>606</v>
      </c>
      <c r="B3135" s="274" t="s">
        <v>588</v>
      </c>
      <c r="C3135" s="274" t="s">
        <v>604</v>
      </c>
      <c r="D3135" s="274" t="s">
        <v>603</v>
      </c>
      <c r="E3135" s="274">
        <v>20</v>
      </c>
      <c r="F3135" s="274">
        <v>2001</v>
      </c>
      <c r="G3135" s="277">
        <v>4283</v>
      </c>
      <c r="H3135" s="277">
        <v>177373.45</v>
      </c>
      <c r="I3135" s="277">
        <f>INDEX(HWI!$F$6:$I$131,MATCH(F3135,HWI!$A$6:$A$131,0),MATCH(D3135,HWI!$F$5:$I$5,0))</f>
        <v>4.217552533992583</v>
      </c>
      <c r="J3135" s="277">
        <f t="shared" si="96"/>
        <v>748081.84351050679</v>
      </c>
      <c r="L3135" s="277">
        <f t="shared" si="97"/>
        <v>174.66305008417157</v>
      </c>
    </row>
    <row r="3136" spans="1:12" x14ac:dyDescent="0.25">
      <c r="A3136" s="274" t="s">
        <v>606</v>
      </c>
      <c r="B3136" s="274" t="s">
        <v>588</v>
      </c>
      <c r="C3136" s="274" t="s">
        <v>604</v>
      </c>
      <c r="D3136" s="274" t="s">
        <v>603</v>
      </c>
      <c r="E3136" s="274">
        <v>20</v>
      </c>
      <c r="F3136" s="274">
        <v>2002</v>
      </c>
      <c r="G3136" s="277">
        <v>8381</v>
      </c>
      <c r="H3136" s="277">
        <v>302955.15000000002</v>
      </c>
      <c r="I3136" s="277">
        <f>INDEX(HWI!$F$6:$I$131,MATCH(F3136,HWI!$A$6:$A$131,0),MATCH(D3136,HWI!$F$5:$I$5,0))</f>
        <v>4.1508515815085154</v>
      </c>
      <c r="J3136" s="277">
        <f t="shared" si="96"/>
        <v>1257521.8635036496</v>
      </c>
      <c r="L3136" s="277">
        <f t="shared" si="97"/>
        <v>150.04436982503873</v>
      </c>
    </row>
    <row r="3137" spans="1:12" x14ac:dyDescent="0.25">
      <c r="A3137" s="274" t="s">
        <v>606</v>
      </c>
      <c r="B3137" s="274" t="s">
        <v>588</v>
      </c>
      <c r="C3137" s="274" t="s">
        <v>604</v>
      </c>
      <c r="D3137" s="274" t="s">
        <v>603</v>
      </c>
      <c r="E3137" s="274">
        <v>20</v>
      </c>
      <c r="F3137" s="274">
        <v>2003</v>
      </c>
      <c r="G3137" s="277">
        <v>5184</v>
      </c>
      <c r="H3137" s="277">
        <v>225754.34</v>
      </c>
      <c r="I3137" s="277">
        <f>INDEX(HWI!$F$6:$I$131,MATCH(F3137,HWI!$A$6:$A$131,0),MATCH(D3137,HWI!$F$5:$I$5,0))</f>
        <v>4.0023460410557181</v>
      </c>
      <c r="J3137" s="277">
        <f t="shared" si="96"/>
        <v>903546.98895014648</v>
      </c>
      <c r="L3137" s="277">
        <f t="shared" si="97"/>
        <v>174.29532965859306</v>
      </c>
    </row>
    <row r="3138" spans="1:12" x14ac:dyDescent="0.25">
      <c r="A3138" s="274" t="s">
        <v>606</v>
      </c>
      <c r="B3138" s="274" t="s">
        <v>588</v>
      </c>
      <c r="C3138" s="274" t="s">
        <v>604</v>
      </c>
      <c r="D3138" s="274" t="s">
        <v>603</v>
      </c>
      <c r="E3138" s="274">
        <v>20</v>
      </c>
      <c r="F3138" s="274">
        <v>2004</v>
      </c>
      <c r="G3138" s="277">
        <v>839</v>
      </c>
      <c r="H3138" s="277">
        <v>38078.14</v>
      </c>
      <c r="I3138" s="277">
        <f>INDEX(HWI!$F$6:$I$131,MATCH(F3138,HWI!$A$6:$A$131,0),MATCH(D3138,HWI!$F$5:$I$5,0))</f>
        <v>3.3748763600395648</v>
      </c>
      <c r="J3138" s="277">
        <f t="shared" ref="J3138:J3201" si="98">I3138*H3138</f>
        <v>128509.01452027695</v>
      </c>
      <c r="L3138" s="277">
        <f t="shared" ref="L3138:L3201" si="99">J3138/G3138</f>
        <v>153.16926641272579</v>
      </c>
    </row>
    <row r="3139" spans="1:12" x14ac:dyDescent="0.25">
      <c r="A3139" s="274" t="s">
        <v>606</v>
      </c>
      <c r="B3139" s="274" t="s">
        <v>588</v>
      </c>
      <c r="C3139" s="274" t="s">
        <v>604</v>
      </c>
      <c r="D3139" s="274" t="s">
        <v>603</v>
      </c>
      <c r="E3139" s="274">
        <v>20</v>
      </c>
      <c r="F3139" s="274">
        <v>2005</v>
      </c>
      <c r="G3139" s="277">
        <v>1243</v>
      </c>
      <c r="H3139" s="277">
        <v>103721.91</v>
      </c>
      <c r="I3139" s="277">
        <f>INDEX(HWI!$F$6:$I$131,MATCH(F3139,HWI!$A$6:$A$131,0),MATCH(D3139,HWI!$F$5:$I$5,0))</f>
        <v>2.8445185493955814</v>
      </c>
      <c r="J3139" s="277">
        <f t="shared" si="98"/>
        <v>295038.89697373903</v>
      </c>
      <c r="L3139" s="277">
        <f t="shared" si="99"/>
        <v>237.36033545755353</v>
      </c>
    </row>
    <row r="3140" spans="1:12" x14ac:dyDescent="0.25">
      <c r="A3140" s="274" t="s">
        <v>606</v>
      </c>
      <c r="B3140" s="274" t="s">
        <v>588</v>
      </c>
      <c r="C3140" s="274" t="s">
        <v>604</v>
      </c>
      <c r="D3140" s="274" t="s">
        <v>603</v>
      </c>
      <c r="E3140" s="274">
        <v>20</v>
      </c>
      <c r="F3140" s="274">
        <v>2006</v>
      </c>
      <c r="G3140" s="277">
        <v>525</v>
      </c>
      <c r="H3140" s="277">
        <v>33086.080000000002</v>
      </c>
      <c r="I3140" s="277">
        <f>INDEX(HWI!$F$6:$I$131,MATCH(F3140,HWI!$A$6:$A$131,0),MATCH(D3140,HWI!$F$5:$I$5,0))</f>
        <v>2.7285085965613756</v>
      </c>
      <c r="J3140" s="277">
        <f t="shared" si="98"/>
        <v>90275.653706517405</v>
      </c>
      <c r="L3140" s="277">
        <f t="shared" si="99"/>
        <v>171.95362610765221</v>
      </c>
    </row>
    <row r="3141" spans="1:12" x14ac:dyDescent="0.25">
      <c r="A3141" s="274" t="s">
        <v>606</v>
      </c>
      <c r="B3141" s="274" t="s">
        <v>588</v>
      </c>
      <c r="C3141" s="274" t="s">
        <v>604</v>
      </c>
      <c r="D3141" s="274" t="s">
        <v>603</v>
      </c>
      <c r="E3141" s="274">
        <v>20</v>
      </c>
      <c r="F3141" s="274">
        <v>2007</v>
      </c>
      <c r="G3141" s="277">
        <v>3060</v>
      </c>
      <c r="H3141" s="277">
        <v>255612.98</v>
      </c>
      <c r="I3141" s="277">
        <f>INDEX(HWI!$F$6:$I$131,MATCH(F3141,HWI!$A$6:$A$131,0),MATCH(D3141,HWI!$F$5:$I$5,0))</f>
        <v>2.7758205436989973</v>
      </c>
      <c r="J3141" s="277">
        <f t="shared" si="98"/>
        <v>709535.76112012099</v>
      </c>
      <c r="L3141" s="277">
        <f t="shared" si="99"/>
        <v>231.87443173860163</v>
      </c>
    </row>
    <row r="3142" spans="1:12" x14ac:dyDescent="0.25">
      <c r="A3142" s="274" t="s">
        <v>606</v>
      </c>
      <c r="B3142" s="274" t="s">
        <v>588</v>
      </c>
      <c r="C3142" s="274" t="s">
        <v>604</v>
      </c>
      <c r="D3142" s="274" t="s">
        <v>603</v>
      </c>
      <c r="E3142" s="274">
        <v>20</v>
      </c>
      <c r="F3142" s="274">
        <v>2008</v>
      </c>
      <c r="G3142" s="277">
        <v>204</v>
      </c>
      <c r="H3142" s="277">
        <v>98513.45</v>
      </c>
      <c r="I3142" s="277">
        <f>INDEX(HWI!$F$6:$I$131,MATCH(F3142,HWI!$A$6:$A$131,0),MATCH(D3142,HWI!$F$5:$I$5,0))</f>
        <v>2.4362727597286682</v>
      </c>
      <c r="J3142" s="277">
        <f t="shared" si="98"/>
        <v>240005.63470189215</v>
      </c>
      <c r="L3142" s="277">
        <f t="shared" si="99"/>
        <v>1176.4982093230008</v>
      </c>
    </row>
    <row r="3143" spans="1:12" x14ac:dyDescent="0.25">
      <c r="A3143" s="274" t="s">
        <v>606</v>
      </c>
      <c r="B3143" s="274" t="s">
        <v>588</v>
      </c>
      <c r="C3143" s="274" t="s">
        <v>604</v>
      </c>
      <c r="D3143" s="274" t="s">
        <v>603</v>
      </c>
      <c r="E3143" s="274">
        <v>20</v>
      </c>
      <c r="F3143" s="274">
        <v>2009</v>
      </c>
      <c r="G3143" s="277">
        <v>29</v>
      </c>
      <c r="H3143" s="277">
        <v>2734.65</v>
      </c>
      <c r="I3143" s="277">
        <f>INDEX(HWI!$F$6:$I$131,MATCH(F3143,HWI!$A$6:$A$131,0),MATCH(D3143,HWI!$F$5:$I$5,0))</f>
        <v>2.4671005061460591</v>
      </c>
      <c r="J3143" s="277">
        <f t="shared" si="98"/>
        <v>6746.656399132321</v>
      </c>
      <c r="L3143" s="277">
        <f t="shared" si="99"/>
        <v>232.64332410801106</v>
      </c>
    </row>
    <row r="3144" spans="1:12" x14ac:dyDescent="0.25">
      <c r="A3144" s="274" t="s">
        <v>606</v>
      </c>
      <c r="B3144" s="274" t="s">
        <v>588</v>
      </c>
      <c r="C3144" s="274" t="s">
        <v>604</v>
      </c>
      <c r="D3144" s="274" t="s">
        <v>603</v>
      </c>
      <c r="E3144" s="274">
        <v>20</v>
      </c>
      <c r="F3144" s="274">
        <v>2010</v>
      </c>
      <c r="G3144" s="277">
        <v>7443</v>
      </c>
      <c r="H3144" s="277">
        <v>636208.59</v>
      </c>
      <c r="I3144" s="277">
        <f>INDEX(HWI!$F$6:$I$131,MATCH(F3144,HWI!$A$6:$A$131,0),MATCH(D3144,HWI!$F$5:$I$5,0))</f>
        <v>2.375217542638357</v>
      </c>
      <c r="J3144" s="277">
        <f t="shared" si="98"/>
        <v>1511133.8037452139</v>
      </c>
      <c r="L3144" s="277">
        <f t="shared" si="99"/>
        <v>203.02751628983123</v>
      </c>
    </row>
    <row r="3145" spans="1:12" x14ac:dyDescent="0.25">
      <c r="A3145" s="274" t="s">
        <v>606</v>
      </c>
      <c r="B3145" s="274" t="s">
        <v>588</v>
      </c>
      <c r="C3145" s="274" t="s">
        <v>604</v>
      </c>
      <c r="D3145" s="274" t="s">
        <v>603</v>
      </c>
      <c r="E3145" s="274">
        <v>20</v>
      </c>
      <c r="F3145" s="274">
        <v>2011</v>
      </c>
      <c r="G3145" s="277">
        <v>3145</v>
      </c>
      <c r="H3145" s="277">
        <v>369445.52</v>
      </c>
      <c r="I3145" s="277">
        <f>INDEX(HWI!$F$6:$I$131,MATCH(F3145,HWI!$A$6:$A$131,0),MATCH(D3145,HWI!$F$5:$I$5,0))</f>
        <v>2.1499684940138626</v>
      </c>
      <c r="J3145" s="277">
        <f t="shared" si="98"/>
        <v>794296.22825456841</v>
      </c>
      <c r="L3145" s="277">
        <f t="shared" si="99"/>
        <v>252.55841915884528</v>
      </c>
    </row>
    <row r="3146" spans="1:12" x14ac:dyDescent="0.25">
      <c r="A3146" s="274" t="s">
        <v>606</v>
      </c>
      <c r="B3146" s="274" t="s">
        <v>588</v>
      </c>
      <c r="C3146" s="274" t="s">
        <v>604</v>
      </c>
      <c r="D3146" s="274" t="s">
        <v>603</v>
      </c>
      <c r="E3146" s="274">
        <v>20</v>
      </c>
      <c r="F3146" s="274">
        <v>2012</v>
      </c>
      <c r="G3146" s="277">
        <v>4827</v>
      </c>
      <c r="H3146" s="277">
        <v>760264.82000000007</v>
      </c>
      <c r="I3146" s="277">
        <f>INDEX(HWI!$F$6:$I$131,MATCH(F3146,HWI!$A$6:$A$131,0),MATCH(D3146,HWI!$F$5:$I$5,0))</f>
        <v>1.9918272037361355</v>
      </c>
      <c r="J3146" s="277">
        <f t="shared" si="98"/>
        <v>1514316.1505195566</v>
      </c>
      <c r="L3146" s="277">
        <f t="shared" si="99"/>
        <v>313.71786834877906</v>
      </c>
    </row>
    <row r="3147" spans="1:12" x14ac:dyDescent="0.25">
      <c r="A3147" s="274" t="s">
        <v>606</v>
      </c>
      <c r="B3147" s="274" t="s">
        <v>588</v>
      </c>
      <c r="C3147" s="274" t="s">
        <v>604</v>
      </c>
      <c r="D3147" s="274" t="s">
        <v>603</v>
      </c>
      <c r="E3147" s="274">
        <v>20</v>
      </c>
      <c r="F3147" s="274">
        <v>2013</v>
      </c>
      <c r="G3147" s="277">
        <v>1461</v>
      </c>
      <c r="H3147" s="277">
        <v>337010.63</v>
      </c>
      <c r="I3147" s="277">
        <f>INDEX(HWI!$F$6:$I$131,MATCH(F3147,HWI!$A$6:$A$131,0),MATCH(D3147,HWI!$F$5:$I$5,0))</f>
        <v>2.0159527326440179</v>
      </c>
      <c r="J3147" s="277">
        <f t="shared" si="98"/>
        <v>679397.50047858199</v>
      </c>
      <c r="L3147" s="277">
        <f t="shared" si="99"/>
        <v>465.02224536521697</v>
      </c>
    </row>
    <row r="3148" spans="1:12" x14ac:dyDescent="0.25">
      <c r="A3148" s="274" t="s">
        <v>606</v>
      </c>
      <c r="B3148" s="274" t="s">
        <v>588</v>
      </c>
      <c r="C3148" s="274" t="s">
        <v>604</v>
      </c>
      <c r="D3148" s="274" t="s">
        <v>603</v>
      </c>
      <c r="E3148" s="274">
        <v>20</v>
      </c>
      <c r="F3148" s="274">
        <v>2016</v>
      </c>
      <c r="G3148" s="277">
        <v>9591</v>
      </c>
      <c r="H3148" s="277">
        <v>45.42</v>
      </c>
      <c r="I3148" s="277">
        <f>INDEX(HWI!$F$6:$I$131,MATCH(F3148,HWI!$A$6:$A$131,0),MATCH(D3148,HWI!$F$5:$I$5,0))</f>
        <v>2.0678787878787879</v>
      </c>
      <c r="J3148" s="277">
        <f t="shared" si="98"/>
        <v>93.923054545454548</v>
      </c>
      <c r="L3148" s="277">
        <f t="shared" si="99"/>
        <v>9.7928322954284799E-3</v>
      </c>
    </row>
    <row r="3149" spans="1:12" x14ac:dyDescent="0.25">
      <c r="A3149" s="274" t="s">
        <v>606</v>
      </c>
      <c r="B3149" s="274" t="s">
        <v>588</v>
      </c>
      <c r="C3149" s="274" t="s">
        <v>604</v>
      </c>
      <c r="D3149" s="274" t="s">
        <v>603</v>
      </c>
      <c r="E3149" s="274">
        <v>20</v>
      </c>
      <c r="F3149" s="274">
        <v>2017</v>
      </c>
      <c r="G3149" s="277">
        <v>679</v>
      </c>
      <c r="H3149" s="277">
        <v>18.400000000000002</v>
      </c>
      <c r="I3149" s="277">
        <f>INDEX(HWI!$F$6:$I$131,MATCH(F3149,HWI!$A$6:$A$131,0),MATCH(D3149,HWI!$F$5:$I$5,0))</f>
        <v>1.9620471535365152</v>
      </c>
      <c r="J3149" s="277">
        <f t="shared" si="98"/>
        <v>36.101667625071883</v>
      </c>
      <c r="L3149" s="277">
        <f t="shared" si="99"/>
        <v>5.3168877209236944E-2</v>
      </c>
    </row>
    <row r="3150" spans="1:12" x14ac:dyDescent="0.25">
      <c r="A3150" s="274" t="s">
        <v>606</v>
      </c>
      <c r="B3150" s="274" t="s">
        <v>588</v>
      </c>
      <c r="C3150" s="274" t="s">
        <v>604</v>
      </c>
      <c r="D3150" s="274" t="s">
        <v>603</v>
      </c>
      <c r="E3150" s="274">
        <v>20</v>
      </c>
      <c r="F3150" s="274">
        <v>2018</v>
      </c>
      <c r="G3150" s="277">
        <v>5078</v>
      </c>
      <c r="H3150" s="277">
        <v>2984927.56</v>
      </c>
      <c r="I3150" s="277">
        <f>INDEX(HWI!$F$6:$I$131,MATCH(F3150,HWI!$A$6:$A$131,0),MATCH(D3150,HWI!$F$5:$I$5,0))</f>
        <v>1.8433279308481902</v>
      </c>
      <c r="J3150" s="277">
        <f t="shared" si="98"/>
        <v>5502200.3429065375</v>
      </c>
      <c r="L3150" s="277">
        <f t="shared" si="99"/>
        <v>1083.5368930497316</v>
      </c>
    </row>
    <row r="3151" spans="1:12" x14ac:dyDescent="0.25">
      <c r="A3151" s="274" t="s">
        <v>606</v>
      </c>
      <c r="B3151" s="274" t="s">
        <v>588</v>
      </c>
      <c r="C3151" s="274" t="s">
        <v>604</v>
      </c>
      <c r="D3151" s="274" t="s">
        <v>603</v>
      </c>
      <c r="E3151" s="274">
        <v>20</v>
      </c>
      <c r="F3151" s="274">
        <v>2019</v>
      </c>
      <c r="G3151" s="277">
        <v>4206</v>
      </c>
      <c r="H3151" s="277">
        <v>12844902.630000001</v>
      </c>
      <c r="I3151" s="277">
        <f>INDEX(HWI!$F$6:$I$131,MATCH(F3151,HWI!$A$6:$A$131,0),MATCH(D3151,HWI!$F$5:$I$5,0))</f>
        <v>1.760577915376677</v>
      </c>
      <c r="J3151" s="277">
        <f t="shared" si="98"/>
        <v>22614451.895541798</v>
      </c>
      <c r="L3151" s="277">
        <f t="shared" si="99"/>
        <v>5376.712290903899</v>
      </c>
    </row>
    <row r="3152" spans="1:12" x14ac:dyDescent="0.25">
      <c r="A3152" s="274" t="s">
        <v>606</v>
      </c>
      <c r="B3152" s="274" t="s">
        <v>588</v>
      </c>
      <c r="C3152" s="274" t="s">
        <v>604</v>
      </c>
      <c r="D3152" s="274" t="s">
        <v>603</v>
      </c>
      <c r="E3152" s="274">
        <v>20</v>
      </c>
      <c r="F3152" s="274">
        <v>2020</v>
      </c>
      <c r="G3152" s="277">
        <v>1067</v>
      </c>
      <c r="H3152" s="277">
        <v>1749035.4500000002</v>
      </c>
      <c r="I3152" s="277">
        <f>INDEX(HWI!$F$6:$I$131,MATCH(F3152,HWI!$A$6:$A$131,0),MATCH(D3152,HWI!$F$5:$I$5,0))</f>
        <v>1.6713201077638991</v>
      </c>
      <c r="J3152" s="277">
        <f t="shared" si="98"/>
        <v>2923198.1167768799</v>
      </c>
      <c r="L3152" s="277">
        <f t="shared" si="99"/>
        <v>2739.642096323224</v>
      </c>
    </row>
    <row r="3153" spans="1:12" x14ac:dyDescent="0.25">
      <c r="A3153" s="274" t="s">
        <v>606</v>
      </c>
      <c r="B3153" s="274" t="s">
        <v>588</v>
      </c>
      <c r="C3153" s="274" t="s">
        <v>604</v>
      </c>
      <c r="D3153" s="274" t="s">
        <v>603</v>
      </c>
      <c r="E3153" s="274">
        <v>20</v>
      </c>
      <c r="F3153" s="274">
        <v>2021</v>
      </c>
      <c r="G3153" s="277">
        <v>17207</v>
      </c>
      <c r="H3153" s="277">
        <v>1092856.25</v>
      </c>
      <c r="I3153" s="277">
        <f>INDEX(HWI!$F$6:$I$131,MATCH(F3153,HWI!$A$6:$A$131,0),MATCH(D3153,HWI!$F$5:$I$5,0))</f>
        <v>1.439662447257384</v>
      </c>
      <c r="J3153" s="277">
        <f t="shared" si="98"/>
        <v>1573344.1033755275</v>
      </c>
      <c r="L3153" s="277">
        <f t="shared" si="99"/>
        <v>91.436281941972894</v>
      </c>
    </row>
    <row r="3154" spans="1:12" x14ac:dyDescent="0.25">
      <c r="A3154" s="274" t="s">
        <v>606</v>
      </c>
      <c r="B3154" s="274" t="s">
        <v>588</v>
      </c>
      <c r="C3154" s="274" t="s">
        <v>604</v>
      </c>
      <c r="D3154" s="274" t="s">
        <v>603</v>
      </c>
      <c r="E3154" s="274">
        <v>20</v>
      </c>
      <c r="F3154" s="274">
        <v>2022</v>
      </c>
      <c r="G3154" s="277">
        <v>10467</v>
      </c>
      <c r="H3154" s="277">
        <v>20070665.640000001</v>
      </c>
      <c r="I3154" s="277">
        <f>INDEX(HWI!$F$6:$I$131,MATCH(F3154,HWI!$A$6:$A$131,0),MATCH(D3154,HWI!$F$5:$I$5,0))</f>
        <v>1.2295495495495496</v>
      </c>
      <c r="J3154" s="277">
        <f t="shared" si="98"/>
        <v>24677877.896821626</v>
      </c>
      <c r="L3154" s="277">
        <f t="shared" si="99"/>
        <v>2357.6839492520899</v>
      </c>
    </row>
    <row r="3155" spans="1:12" x14ac:dyDescent="0.25">
      <c r="A3155" s="274" t="s">
        <v>606</v>
      </c>
      <c r="B3155" s="274" t="s">
        <v>588</v>
      </c>
      <c r="C3155" s="274" t="s">
        <v>604</v>
      </c>
      <c r="D3155" s="274" t="s">
        <v>603</v>
      </c>
      <c r="E3155" s="274">
        <v>20</v>
      </c>
      <c r="F3155" s="274">
        <v>2023</v>
      </c>
      <c r="G3155" s="277">
        <v>15169</v>
      </c>
      <c r="H3155" s="277">
        <v>18415140.219999999</v>
      </c>
      <c r="I3155" s="277">
        <f>INDEX(HWI!$F$6:$I$131,MATCH(F3155,HWI!$A$6:$A$131,0),MATCH(D3155,HWI!$F$5:$I$5,0))</f>
        <v>1.045503294009499</v>
      </c>
      <c r="J3155" s="277">
        <f t="shared" si="98"/>
        <v>19253089.759656809</v>
      </c>
      <c r="L3155" s="277">
        <f t="shared" si="99"/>
        <v>1269.2392220750748</v>
      </c>
    </row>
    <row r="3156" spans="1:12" x14ac:dyDescent="0.25">
      <c r="A3156" s="274" t="s">
        <v>606</v>
      </c>
      <c r="B3156" s="274" t="s">
        <v>588</v>
      </c>
      <c r="C3156" s="274" t="s">
        <v>604</v>
      </c>
      <c r="D3156" s="274" t="s">
        <v>603</v>
      </c>
      <c r="E3156" s="274">
        <v>20</v>
      </c>
      <c r="F3156" s="274">
        <v>2024</v>
      </c>
      <c r="G3156" s="277">
        <v>7371</v>
      </c>
      <c r="H3156" s="277">
        <v>10192437.17</v>
      </c>
      <c r="I3156" s="277">
        <f>INDEX(HWI!$F$6:$I$131,MATCH(F3156,HWI!$A$6:$A$131,0),MATCH(D3156,HWI!$F$5:$I$5,0))</f>
        <v>1.0312830587879704</v>
      </c>
      <c r="J3156" s="277">
        <f t="shared" si="98"/>
        <v>10511287.781181805</v>
      </c>
      <c r="L3156" s="277">
        <f t="shared" si="99"/>
        <v>1426.0328016797998</v>
      </c>
    </row>
    <row r="3157" spans="1:12" x14ac:dyDescent="0.25">
      <c r="A3157" s="274" t="s">
        <v>606</v>
      </c>
      <c r="B3157" s="274" t="s">
        <v>588</v>
      </c>
      <c r="C3157" s="274" t="s">
        <v>604</v>
      </c>
      <c r="D3157" s="274" t="s">
        <v>603</v>
      </c>
      <c r="E3157" s="274">
        <v>24</v>
      </c>
      <c r="F3157" s="274">
        <v>1930</v>
      </c>
      <c r="G3157" s="277">
        <v>112</v>
      </c>
      <c r="H3157" s="277">
        <v>598.5</v>
      </c>
      <c r="I3157" s="277">
        <f>INDEX(HWI!$F$6:$I$131,MATCH(F3157,HWI!$A$6:$A$131,0),MATCH(D3157,HWI!$F$5:$I$5,0))</f>
        <v>106.625</v>
      </c>
      <c r="J3157" s="277">
        <f t="shared" si="98"/>
        <v>63815.0625</v>
      </c>
      <c r="L3157" s="277">
        <f t="shared" si="99"/>
        <v>569.77734375</v>
      </c>
    </row>
    <row r="3158" spans="1:12" x14ac:dyDescent="0.25">
      <c r="A3158" s="274" t="s">
        <v>606</v>
      </c>
      <c r="B3158" s="274" t="s">
        <v>588</v>
      </c>
      <c r="C3158" s="274" t="s">
        <v>604</v>
      </c>
      <c r="D3158" s="274" t="s">
        <v>603</v>
      </c>
      <c r="E3158" s="274">
        <v>24</v>
      </c>
      <c r="F3158" s="274">
        <v>1950</v>
      </c>
      <c r="G3158" s="277">
        <v>3</v>
      </c>
      <c r="H3158" s="277">
        <v>248.78</v>
      </c>
      <c r="I3158" s="277">
        <f>INDEX(HWI!$F$6:$I$131,MATCH(F3158,HWI!$A$6:$A$131,0),MATCH(D3158,HWI!$F$5:$I$5,0))</f>
        <v>53.3125</v>
      </c>
      <c r="J3158" s="277">
        <f t="shared" si="98"/>
        <v>13263.08375</v>
      </c>
      <c r="L3158" s="277">
        <f t="shared" si="99"/>
        <v>4421.0279166666669</v>
      </c>
    </row>
    <row r="3159" spans="1:12" x14ac:dyDescent="0.25">
      <c r="A3159" s="274" t="s">
        <v>606</v>
      </c>
      <c r="B3159" s="274" t="s">
        <v>588</v>
      </c>
      <c r="C3159" s="274" t="s">
        <v>604</v>
      </c>
      <c r="D3159" s="274" t="s">
        <v>603</v>
      </c>
      <c r="E3159" s="274">
        <v>24</v>
      </c>
      <c r="F3159" s="274">
        <v>1951</v>
      </c>
      <c r="G3159" s="277">
        <v>159</v>
      </c>
      <c r="H3159" s="277">
        <v>2068.27</v>
      </c>
      <c r="I3159" s="277">
        <f>INDEX(HWI!$F$6:$I$131,MATCH(F3159,HWI!$A$6:$A$131,0),MATCH(D3159,HWI!$F$5:$I$5,0))</f>
        <v>51.696969696969695</v>
      </c>
      <c r="J3159" s="277">
        <f t="shared" si="98"/>
        <v>106923.2915151515</v>
      </c>
      <c r="L3159" s="277">
        <f t="shared" si="99"/>
        <v>672.47353154183338</v>
      </c>
    </row>
    <row r="3160" spans="1:12" x14ac:dyDescent="0.25">
      <c r="A3160" s="274" t="s">
        <v>606</v>
      </c>
      <c r="B3160" s="274" t="s">
        <v>588</v>
      </c>
      <c r="C3160" s="274" t="s">
        <v>604</v>
      </c>
      <c r="D3160" s="274" t="s">
        <v>603</v>
      </c>
      <c r="E3160" s="274">
        <v>24</v>
      </c>
      <c r="F3160" s="274">
        <v>1952</v>
      </c>
      <c r="G3160" s="277">
        <v>924</v>
      </c>
      <c r="H3160" s="277">
        <v>2550.65</v>
      </c>
      <c r="I3160" s="277">
        <f>INDEX(HWI!$F$6:$I$131,MATCH(F3160,HWI!$A$6:$A$131,0),MATCH(D3160,HWI!$F$5:$I$5,0))</f>
        <v>50.176470588235297</v>
      </c>
      <c r="J3160" s="277">
        <f t="shared" si="98"/>
        <v>127982.61470588237</v>
      </c>
      <c r="L3160" s="277">
        <f t="shared" si="99"/>
        <v>138.50932327476448</v>
      </c>
    </row>
    <row r="3161" spans="1:12" x14ac:dyDescent="0.25">
      <c r="A3161" s="274" t="s">
        <v>606</v>
      </c>
      <c r="B3161" s="274" t="s">
        <v>588</v>
      </c>
      <c r="C3161" s="274" t="s">
        <v>604</v>
      </c>
      <c r="D3161" s="274" t="s">
        <v>603</v>
      </c>
      <c r="E3161" s="274">
        <v>24</v>
      </c>
      <c r="F3161" s="274">
        <v>1953</v>
      </c>
      <c r="G3161" s="277">
        <v>749</v>
      </c>
      <c r="H3161" s="277">
        <v>3078.6</v>
      </c>
      <c r="I3161" s="277">
        <f>INDEX(HWI!$F$6:$I$131,MATCH(F3161,HWI!$A$6:$A$131,0),MATCH(D3161,HWI!$F$5:$I$5,0))</f>
        <v>46.108108108108105</v>
      </c>
      <c r="J3161" s="277">
        <f t="shared" si="98"/>
        <v>141948.42162162162</v>
      </c>
      <c r="L3161" s="277">
        <f t="shared" si="99"/>
        <v>189.51725183127053</v>
      </c>
    </row>
    <row r="3162" spans="1:12" x14ac:dyDescent="0.25">
      <c r="A3162" s="274" t="s">
        <v>606</v>
      </c>
      <c r="B3162" s="274" t="s">
        <v>588</v>
      </c>
      <c r="C3162" s="274" t="s">
        <v>604</v>
      </c>
      <c r="D3162" s="274" t="s">
        <v>603</v>
      </c>
      <c r="E3162" s="274">
        <v>24</v>
      </c>
      <c r="F3162" s="274">
        <v>1955</v>
      </c>
      <c r="G3162" s="277">
        <v>835</v>
      </c>
      <c r="H3162" s="277">
        <v>3106.25</v>
      </c>
      <c r="I3162" s="277">
        <f>INDEX(HWI!$F$6:$I$131,MATCH(F3162,HWI!$A$6:$A$131,0),MATCH(D3162,HWI!$F$5:$I$5,0))</f>
        <v>41.609756097560975</v>
      </c>
      <c r="J3162" s="277">
        <f t="shared" si="98"/>
        <v>129250.30487804877</v>
      </c>
      <c r="L3162" s="277">
        <f t="shared" si="99"/>
        <v>154.79078428508836</v>
      </c>
    </row>
    <row r="3163" spans="1:12" x14ac:dyDescent="0.25">
      <c r="A3163" s="274" t="s">
        <v>606</v>
      </c>
      <c r="B3163" s="274" t="s">
        <v>588</v>
      </c>
      <c r="C3163" s="274" t="s">
        <v>604</v>
      </c>
      <c r="D3163" s="274" t="s">
        <v>603</v>
      </c>
      <c r="E3163" s="274">
        <v>24</v>
      </c>
      <c r="F3163" s="274">
        <v>1956</v>
      </c>
      <c r="G3163" s="277">
        <v>530</v>
      </c>
      <c r="H3163" s="277">
        <v>2860.19</v>
      </c>
      <c r="I3163" s="277">
        <f>INDEX(HWI!$F$6:$I$131,MATCH(F3163,HWI!$A$6:$A$131,0),MATCH(D3163,HWI!$F$5:$I$5,0))</f>
        <v>39.674418604651166</v>
      </c>
      <c r="J3163" s="277">
        <f t="shared" si="98"/>
        <v>113476.37534883722</v>
      </c>
      <c r="L3163" s="277">
        <f t="shared" si="99"/>
        <v>214.10636858271172</v>
      </c>
    </row>
    <row r="3164" spans="1:12" x14ac:dyDescent="0.25">
      <c r="A3164" s="274" t="s">
        <v>606</v>
      </c>
      <c r="B3164" s="274" t="s">
        <v>588</v>
      </c>
      <c r="C3164" s="274" t="s">
        <v>604</v>
      </c>
      <c r="D3164" s="274" t="s">
        <v>603</v>
      </c>
      <c r="E3164" s="274">
        <v>24</v>
      </c>
      <c r="F3164" s="274">
        <v>1958</v>
      </c>
      <c r="G3164" s="277">
        <v>2900</v>
      </c>
      <c r="H3164" s="277">
        <v>74278.22</v>
      </c>
      <c r="I3164" s="277">
        <f>INDEX(HWI!$F$6:$I$131,MATCH(F3164,HWI!$A$6:$A$131,0),MATCH(D3164,HWI!$F$5:$I$5,0))</f>
        <v>34.816326530612244</v>
      </c>
      <c r="J3164" s="277">
        <f t="shared" si="98"/>
        <v>2586094.761632653</v>
      </c>
      <c r="L3164" s="277">
        <f t="shared" si="99"/>
        <v>891.75681435608726</v>
      </c>
    </row>
    <row r="3165" spans="1:12" x14ac:dyDescent="0.25">
      <c r="A3165" s="274" t="s">
        <v>606</v>
      </c>
      <c r="B3165" s="274" t="s">
        <v>588</v>
      </c>
      <c r="C3165" s="274" t="s">
        <v>604</v>
      </c>
      <c r="D3165" s="274" t="s">
        <v>603</v>
      </c>
      <c r="E3165" s="274">
        <v>24</v>
      </c>
      <c r="F3165" s="274">
        <v>1959</v>
      </c>
      <c r="G3165" s="277">
        <v>6186</v>
      </c>
      <c r="H3165" s="277">
        <v>169396.33000000002</v>
      </c>
      <c r="I3165" s="277">
        <f>INDEX(HWI!$F$6:$I$131,MATCH(F3165,HWI!$A$6:$A$131,0),MATCH(D3165,HWI!$F$5:$I$5,0))</f>
        <v>33.450980392156865</v>
      </c>
      <c r="J3165" s="277">
        <f t="shared" si="98"/>
        <v>5666473.3133333344</v>
      </c>
      <c r="L3165" s="277">
        <f t="shared" si="99"/>
        <v>916.01573122103696</v>
      </c>
    </row>
    <row r="3166" spans="1:12" x14ac:dyDescent="0.25">
      <c r="A3166" s="274" t="s">
        <v>606</v>
      </c>
      <c r="B3166" s="274" t="s">
        <v>588</v>
      </c>
      <c r="C3166" s="274" t="s">
        <v>604</v>
      </c>
      <c r="D3166" s="274" t="s">
        <v>603</v>
      </c>
      <c r="E3166" s="274">
        <v>24</v>
      </c>
      <c r="F3166" s="274">
        <v>1961</v>
      </c>
      <c r="G3166" s="277">
        <v>528</v>
      </c>
      <c r="H3166" s="277">
        <v>1930.9</v>
      </c>
      <c r="I3166" s="277">
        <f>INDEX(HWI!$F$6:$I$131,MATCH(F3166,HWI!$A$6:$A$131,0),MATCH(D3166,HWI!$F$5:$I$5,0))</f>
        <v>31.018181818181819</v>
      </c>
      <c r="J3166" s="277">
        <f t="shared" si="98"/>
        <v>59893.007272727278</v>
      </c>
      <c r="L3166" s="277">
        <f t="shared" si="99"/>
        <v>113.43372589531681</v>
      </c>
    </row>
    <row r="3167" spans="1:12" x14ac:dyDescent="0.25">
      <c r="A3167" s="274" t="s">
        <v>606</v>
      </c>
      <c r="B3167" s="274" t="s">
        <v>588</v>
      </c>
      <c r="C3167" s="274" t="s">
        <v>604</v>
      </c>
      <c r="D3167" s="274" t="s">
        <v>603</v>
      </c>
      <c r="E3167" s="274">
        <v>24</v>
      </c>
      <c r="F3167" s="274">
        <v>1962</v>
      </c>
      <c r="G3167" s="277">
        <v>1261</v>
      </c>
      <c r="H3167" s="277">
        <v>33316.25</v>
      </c>
      <c r="I3167" s="277">
        <f>INDEX(HWI!$F$6:$I$131,MATCH(F3167,HWI!$A$6:$A$131,0),MATCH(D3167,HWI!$F$5:$I$5,0))</f>
        <v>30.464285714285715</v>
      </c>
      <c r="J3167" s="277">
        <f t="shared" si="98"/>
        <v>1014955.7589285715</v>
      </c>
      <c r="L3167" s="277">
        <f t="shared" si="99"/>
        <v>804.88164863487032</v>
      </c>
    </row>
    <row r="3168" spans="1:12" x14ac:dyDescent="0.25">
      <c r="A3168" s="274" t="s">
        <v>606</v>
      </c>
      <c r="B3168" s="274" t="s">
        <v>588</v>
      </c>
      <c r="C3168" s="274" t="s">
        <v>604</v>
      </c>
      <c r="D3168" s="274" t="s">
        <v>603</v>
      </c>
      <c r="E3168" s="274">
        <v>24</v>
      </c>
      <c r="F3168" s="274">
        <v>1963</v>
      </c>
      <c r="G3168" s="277">
        <v>3909</v>
      </c>
      <c r="H3168" s="277">
        <v>32989.79</v>
      </c>
      <c r="I3168" s="277">
        <f>INDEX(HWI!$F$6:$I$131,MATCH(F3168,HWI!$A$6:$A$131,0),MATCH(D3168,HWI!$F$5:$I$5,0))</f>
        <v>29.413793103448278</v>
      </c>
      <c r="J3168" s="277">
        <f t="shared" si="98"/>
        <v>970354.85758620698</v>
      </c>
      <c r="L3168" s="277">
        <f t="shared" si="99"/>
        <v>248.23608533799106</v>
      </c>
    </row>
    <row r="3169" spans="1:12" x14ac:dyDescent="0.25">
      <c r="A3169" s="274" t="s">
        <v>606</v>
      </c>
      <c r="B3169" s="274" t="s">
        <v>588</v>
      </c>
      <c r="C3169" s="274" t="s">
        <v>604</v>
      </c>
      <c r="D3169" s="274" t="s">
        <v>603</v>
      </c>
      <c r="E3169" s="274">
        <v>24</v>
      </c>
      <c r="F3169" s="274">
        <v>1964</v>
      </c>
      <c r="G3169" s="277">
        <v>671</v>
      </c>
      <c r="H3169" s="277">
        <v>5647.38</v>
      </c>
      <c r="I3169" s="277">
        <f>INDEX(HWI!$F$6:$I$131,MATCH(F3169,HWI!$A$6:$A$131,0),MATCH(D3169,HWI!$F$5:$I$5,0))</f>
        <v>28.433333333333334</v>
      </c>
      <c r="J3169" s="277">
        <f t="shared" si="98"/>
        <v>160573.83800000002</v>
      </c>
      <c r="L3169" s="277">
        <f t="shared" si="99"/>
        <v>239.30527272727275</v>
      </c>
    </row>
    <row r="3170" spans="1:12" x14ac:dyDescent="0.25">
      <c r="A3170" s="274" t="s">
        <v>606</v>
      </c>
      <c r="B3170" s="274" t="s">
        <v>588</v>
      </c>
      <c r="C3170" s="274" t="s">
        <v>604</v>
      </c>
      <c r="D3170" s="274" t="s">
        <v>603</v>
      </c>
      <c r="E3170" s="274">
        <v>24</v>
      </c>
      <c r="F3170" s="274">
        <v>1965</v>
      </c>
      <c r="G3170" s="277">
        <v>2977</v>
      </c>
      <c r="H3170" s="277">
        <v>82052.87</v>
      </c>
      <c r="I3170" s="277">
        <f>INDEX(HWI!$F$6:$I$131,MATCH(F3170,HWI!$A$6:$A$131,0),MATCH(D3170,HWI!$F$5:$I$5,0))</f>
        <v>27.516129032258064</v>
      </c>
      <c r="J3170" s="277">
        <f t="shared" si="98"/>
        <v>2257777.3583870968</v>
      </c>
      <c r="L3170" s="277">
        <f t="shared" si="99"/>
        <v>758.40690573970335</v>
      </c>
    </row>
    <row r="3171" spans="1:12" x14ac:dyDescent="0.25">
      <c r="A3171" s="274" t="s">
        <v>606</v>
      </c>
      <c r="B3171" s="274" t="s">
        <v>588</v>
      </c>
      <c r="C3171" s="274" t="s">
        <v>604</v>
      </c>
      <c r="D3171" s="274" t="s">
        <v>603</v>
      </c>
      <c r="E3171" s="274">
        <v>24</v>
      </c>
      <c r="F3171" s="274">
        <v>1966</v>
      </c>
      <c r="G3171" s="277">
        <v>872</v>
      </c>
      <c r="H3171" s="277">
        <v>10281.92</v>
      </c>
      <c r="I3171" s="277">
        <f>INDEX(HWI!$F$6:$I$131,MATCH(F3171,HWI!$A$6:$A$131,0),MATCH(D3171,HWI!$F$5:$I$5,0))</f>
        <v>26.246153846153845</v>
      </c>
      <c r="J3171" s="277">
        <f t="shared" si="98"/>
        <v>269860.85415384616</v>
      </c>
      <c r="L3171" s="277">
        <f t="shared" si="99"/>
        <v>309.47345659844746</v>
      </c>
    </row>
    <row r="3172" spans="1:12" x14ac:dyDescent="0.25">
      <c r="A3172" s="274" t="s">
        <v>606</v>
      </c>
      <c r="B3172" s="274" t="s">
        <v>588</v>
      </c>
      <c r="C3172" s="274" t="s">
        <v>604</v>
      </c>
      <c r="D3172" s="274" t="s">
        <v>603</v>
      </c>
      <c r="E3172" s="274">
        <v>24</v>
      </c>
      <c r="F3172" s="274">
        <v>1968</v>
      </c>
      <c r="G3172" s="277">
        <v>310</v>
      </c>
      <c r="H3172" s="277">
        <v>3627.05</v>
      </c>
      <c r="I3172" s="277">
        <f>INDEX(HWI!$F$6:$I$131,MATCH(F3172,HWI!$A$6:$A$131,0),MATCH(D3172,HWI!$F$5:$I$5,0))</f>
        <v>24.028169014084508</v>
      </c>
      <c r="J3172" s="277">
        <f t="shared" si="98"/>
        <v>87151.370422535212</v>
      </c>
      <c r="L3172" s="277">
        <f t="shared" si="99"/>
        <v>281.13345297592002</v>
      </c>
    </row>
    <row r="3173" spans="1:12" x14ac:dyDescent="0.25">
      <c r="A3173" s="274" t="s">
        <v>606</v>
      </c>
      <c r="B3173" s="274" t="s">
        <v>588</v>
      </c>
      <c r="C3173" s="274" t="s">
        <v>604</v>
      </c>
      <c r="D3173" s="274" t="s">
        <v>603</v>
      </c>
      <c r="E3173" s="274">
        <v>24</v>
      </c>
      <c r="F3173" s="274">
        <v>1969</v>
      </c>
      <c r="G3173" s="277">
        <v>3412</v>
      </c>
      <c r="H3173" s="277">
        <v>43090.65</v>
      </c>
      <c r="I3173" s="277">
        <f>INDEX(HWI!$F$6:$I$131,MATCH(F3173,HWI!$A$6:$A$131,0),MATCH(D3173,HWI!$F$5:$I$5,0))</f>
        <v>22.44736842105263</v>
      </c>
      <c r="J3173" s="277">
        <f t="shared" si="98"/>
        <v>967271.6960526316</v>
      </c>
      <c r="L3173" s="277">
        <f t="shared" si="99"/>
        <v>283.49111842105265</v>
      </c>
    </row>
    <row r="3174" spans="1:12" x14ac:dyDescent="0.25">
      <c r="A3174" s="274" t="s">
        <v>606</v>
      </c>
      <c r="B3174" s="274" t="s">
        <v>588</v>
      </c>
      <c r="C3174" s="274" t="s">
        <v>604</v>
      </c>
      <c r="D3174" s="274" t="s">
        <v>603</v>
      </c>
      <c r="E3174" s="274">
        <v>24</v>
      </c>
      <c r="F3174" s="274">
        <v>1970</v>
      </c>
      <c r="G3174" s="277">
        <v>770</v>
      </c>
      <c r="H3174" s="277">
        <v>6545.72</v>
      </c>
      <c r="I3174" s="277">
        <f>INDEX(HWI!$F$6:$I$131,MATCH(F3174,HWI!$A$6:$A$131,0),MATCH(D3174,HWI!$F$5:$I$5,0))</f>
        <v>21.594936708860761</v>
      </c>
      <c r="J3174" s="277">
        <f t="shared" si="98"/>
        <v>141354.40911392408</v>
      </c>
      <c r="L3174" s="277">
        <f t="shared" si="99"/>
        <v>183.57715469340789</v>
      </c>
    </row>
    <row r="3175" spans="1:12" x14ac:dyDescent="0.25">
      <c r="A3175" s="274" t="s">
        <v>606</v>
      </c>
      <c r="B3175" s="274" t="s">
        <v>588</v>
      </c>
      <c r="C3175" s="274" t="s">
        <v>604</v>
      </c>
      <c r="D3175" s="274" t="s">
        <v>603</v>
      </c>
      <c r="E3175" s="274">
        <v>24</v>
      </c>
      <c r="F3175" s="274">
        <v>1971</v>
      </c>
      <c r="G3175" s="277">
        <v>3381</v>
      </c>
      <c r="H3175" s="277">
        <v>49679.92</v>
      </c>
      <c r="I3175" s="277">
        <f>INDEX(HWI!$F$6:$I$131,MATCH(F3175,HWI!$A$6:$A$131,0),MATCH(D3175,HWI!$F$5:$I$5,0))</f>
        <v>19.386363636363637</v>
      </c>
      <c r="J3175" s="277">
        <f t="shared" si="98"/>
        <v>963112.99454545451</v>
      </c>
      <c r="L3175" s="277">
        <f t="shared" si="99"/>
        <v>284.86039471915245</v>
      </c>
    </row>
    <row r="3176" spans="1:12" x14ac:dyDescent="0.25">
      <c r="A3176" s="274" t="s">
        <v>606</v>
      </c>
      <c r="B3176" s="274" t="s">
        <v>588</v>
      </c>
      <c r="C3176" s="274" t="s">
        <v>604</v>
      </c>
      <c r="D3176" s="274" t="s">
        <v>603</v>
      </c>
      <c r="E3176" s="274">
        <v>24</v>
      </c>
      <c r="F3176" s="274">
        <v>1972</v>
      </c>
      <c r="G3176" s="277">
        <v>1186</v>
      </c>
      <c r="H3176" s="277">
        <v>20615.28</v>
      </c>
      <c r="I3176" s="277">
        <f>INDEX(HWI!$F$6:$I$131,MATCH(F3176,HWI!$A$6:$A$131,0),MATCH(D3176,HWI!$F$5:$I$5,0))</f>
        <v>17.587628865979383</v>
      </c>
      <c r="J3176" s="277">
        <f t="shared" si="98"/>
        <v>362573.89360824745</v>
      </c>
      <c r="L3176" s="277">
        <f t="shared" si="99"/>
        <v>305.71154604405348</v>
      </c>
    </row>
    <row r="3177" spans="1:12" x14ac:dyDescent="0.25">
      <c r="A3177" s="274" t="s">
        <v>606</v>
      </c>
      <c r="B3177" s="274" t="s">
        <v>588</v>
      </c>
      <c r="C3177" s="274" t="s">
        <v>604</v>
      </c>
      <c r="D3177" s="274" t="s">
        <v>603</v>
      </c>
      <c r="E3177" s="274">
        <v>24</v>
      </c>
      <c r="F3177" s="274">
        <v>1973</v>
      </c>
      <c r="G3177" s="277">
        <v>3185</v>
      </c>
      <c r="H3177" s="277">
        <v>72829.05</v>
      </c>
      <c r="I3177" s="277">
        <f>INDEX(HWI!$F$6:$I$131,MATCH(F3177,HWI!$A$6:$A$131,0),MATCH(D3177,HWI!$F$5:$I$5,0))</f>
        <v>17.059999999999999</v>
      </c>
      <c r="J3177" s="277">
        <f t="shared" si="98"/>
        <v>1242463.5929999999</v>
      </c>
      <c r="L3177" s="277">
        <f t="shared" si="99"/>
        <v>390.0984593406593</v>
      </c>
    </row>
    <row r="3178" spans="1:12" x14ac:dyDescent="0.25">
      <c r="A3178" s="274" t="s">
        <v>606</v>
      </c>
      <c r="B3178" s="274" t="s">
        <v>588</v>
      </c>
      <c r="C3178" s="274" t="s">
        <v>604</v>
      </c>
      <c r="D3178" s="274" t="s">
        <v>603</v>
      </c>
      <c r="E3178" s="274">
        <v>24</v>
      </c>
      <c r="F3178" s="274">
        <v>1974</v>
      </c>
      <c r="G3178" s="277">
        <v>3676</v>
      </c>
      <c r="H3178" s="277">
        <v>69070.95</v>
      </c>
      <c r="I3178" s="277">
        <f>INDEX(HWI!$F$6:$I$131,MATCH(F3178,HWI!$A$6:$A$131,0),MATCH(D3178,HWI!$F$5:$I$5,0))</f>
        <v>14.964912280701755</v>
      </c>
      <c r="J3178" s="277">
        <f t="shared" si="98"/>
        <v>1033640.7078947369</v>
      </c>
      <c r="L3178" s="277">
        <f t="shared" si="99"/>
        <v>281.18626438921024</v>
      </c>
    </row>
    <row r="3179" spans="1:12" x14ac:dyDescent="0.25">
      <c r="A3179" s="274" t="s">
        <v>606</v>
      </c>
      <c r="B3179" s="274" t="s">
        <v>588</v>
      </c>
      <c r="C3179" s="274" t="s">
        <v>604</v>
      </c>
      <c r="D3179" s="274" t="s">
        <v>603</v>
      </c>
      <c r="E3179" s="274">
        <v>24</v>
      </c>
      <c r="F3179" s="274">
        <v>1975</v>
      </c>
      <c r="G3179" s="277">
        <v>204</v>
      </c>
      <c r="H3179" s="277">
        <v>2014.57</v>
      </c>
      <c r="I3179" s="277">
        <f>INDEX(HWI!$F$6:$I$131,MATCH(F3179,HWI!$A$6:$A$131,0),MATCH(D3179,HWI!$F$5:$I$5,0))</f>
        <v>13.53968253968254</v>
      </c>
      <c r="J3179" s="277">
        <f t="shared" si="98"/>
        <v>27276.638253968253</v>
      </c>
      <c r="L3179" s="277">
        <f t="shared" si="99"/>
        <v>133.70901104886397</v>
      </c>
    </row>
    <row r="3180" spans="1:12" x14ac:dyDescent="0.25">
      <c r="A3180" s="274" t="s">
        <v>606</v>
      </c>
      <c r="B3180" s="274" t="s">
        <v>588</v>
      </c>
      <c r="C3180" s="274" t="s">
        <v>604</v>
      </c>
      <c r="D3180" s="274" t="s">
        <v>603</v>
      </c>
      <c r="E3180" s="274">
        <v>24</v>
      </c>
      <c r="F3180" s="274">
        <v>1977</v>
      </c>
      <c r="G3180" s="277">
        <v>3141</v>
      </c>
      <c r="H3180" s="277">
        <v>78733.070000000007</v>
      </c>
      <c r="I3180" s="277">
        <f>INDEX(HWI!$F$6:$I$131,MATCH(F3180,HWI!$A$6:$A$131,0),MATCH(D3180,HWI!$F$5:$I$5,0))</f>
        <v>11.605442176870747</v>
      </c>
      <c r="J3180" s="277">
        <f t="shared" si="98"/>
        <v>913732.09129251703</v>
      </c>
      <c r="L3180" s="277">
        <f t="shared" si="99"/>
        <v>290.90483645097646</v>
      </c>
    </row>
    <row r="3181" spans="1:12" x14ac:dyDescent="0.25">
      <c r="A3181" s="274" t="s">
        <v>606</v>
      </c>
      <c r="B3181" s="274" t="s">
        <v>588</v>
      </c>
      <c r="C3181" s="274" t="s">
        <v>604</v>
      </c>
      <c r="D3181" s="274" t="s">
        <v>603</v>
      </c>
      <c r="E3181" s="274">
        <v>24</v>
      </c>
      <c r="F3181" s="274">
        <v>1978</v>
      </c>
      <c r="G3181" s="277">
        <v>13203</v>
      </c>
      <c r="H3181" s="277">
        <v>60281.08</v>
      </c>
      <c r="I3181" s="277">
        <f>INDEX(HWI!$F$6:$I$131,MATCH(F3181,HWI!$A$6:$A$131,0),MATCH(D3181,HWI!$F$5:$I$5,0))</f>
        <v>10.6625</v>
      </c>
      <c r="J3181" s="277">
        <f t="shared" si="98"/>
        <v>642747.01549999998</v>
      </c>
      <c r="L3181" s="277">
        <f t="shared" si="99"/>
        <v>48.681891653412102</v>
      </c>
    </row>
    <row r="3182" spans="1:12" x14ac:dyDescent="0.25">
      <c r="A3182" s="274" t="s">
        <v>606</v>
      </c>
      <c r="B3182" s="274" t="s">
        <v>588</v>
      </c>
      <c r="C3182" s="274" t="s">
        <v>604</v>
      </c>
      <c r="D3182" s="274" t="s">
        <v>603</v>
      </c>
      <c r="E3182" s="274">
        <v>24</v>
      </c>
      <c r="F3182" s="274">
        <v>1979</v>
      </c>
      <c r="G3182" s="277">
        <v>1567</v>
      </c>
      <c r="H3182" s="277">
        <v>25647.23</v>
      </c>
      <c r="I3182" s="277">
        <f>INDEX(HWI!$F$6:$I$131,MATCH(F3182,HWI!$A$6:$A$131,0),MATCH(D3182,HWI!$F$5:$I$5,0))</f>
        <v>9.8612716763005785</v>
      </c>
      <c r="J3182" s="277">
        <f t="shared" si="98"/>
        <v>252914.30277456649</v>
      </c>
      <c r="L3182" s="277">
        <f t="shared" si="99"/>
        <v>161.40032085166973</v>
      </c>
    </row>
    <row r="3183" spans="1:12" x14ac:dyDescent="0.25">
      <c r="A3183" s="274" t="s">
        <v>606</v>
      </c>
      <c r="B3183" s="274" t="s">
        <v>588</v>
      </c>
      <c r="C3183" s="274" t="s">
        <v>604</v>
      </c>
      <c r="D3183" s="274" t="s">
        <v>603</v>
      </c>
      <c r="E3183" s="274">
        <v>24</v>
      </c>
      <c r="F3183" s="274">
        <v>1980</v>
      </c>
      <c r="G3183" s="277">
        <v>628</v>
      </c>
      <c r="H3183" s="277">
        <v>28363.53</v>
      </c>
      <c r="I3183" s="277">
        <f>INDEX(HWI!$F$6:$I$131,MATCH(F3183,HWI!$A$6:$A$131,0),MATCH(D3183,HWI!$F$5:$I$5,0))</f>
        <v>9.172043010752688</v>
      </c>
      <c r="J3183" s="277">
        <f t="shared" si="98"/>
        <v>260151.51709677419</v>
      </c>
      <c r="L3183" s="277">
        <f t="shared" si="99"/>
        <v>414.25400811588247</v>
      </c>
    </row>
    <row r="3184" spans="1:12" x14ac:dyDescent="0.25">
      <c r="A3184" s="274" t="s">
        <v>606</v>
      </c>
      <c r="B3184" s="274" t="s">
        <v>588</v>
      </c>
      <c r="C3184" s="274" t="s">
        <v>604</v>
      </c>
      <c r="D3184" s="274" t="s">
        <v>603</v>
      </c>
      <c r="E3184" s="274">
        <v>24</v>
      </c>
      <c r="F3184" s="274">
        <v>1981</v>
      </c>
      <c r="G3184" s="277">
        <v>8656</v>
      </c>
      <c r="H3184" s="277">
        <v>693996.78</v>
      </c>
      <c r="I3184" s="277">
        <f>INDEX(HWI!$F$6:$I$131,MATCH(F3184,HWI!$A$6:$A$131,0),MATCH(D3184,HWI!$F$5:$I$5,0))</f>
        <v>8.3219512195121954</v>
      </c>
      <c r="J3184" s="277">
        <f t="shared" si="98"/>
        <v>5775407.3496585367</v>
      </c>
      <c r="L3184" s="277">
        <f t="shared" si="99"/>
        <v>667.21434261304717</v>
      </c>
    </row>
    <row r="3185" spans="1:12" x14ac:dyDescent="0.25">
      <c r="A3185" s="274" t="s">
        <v>606</v>
      </c>
      <c r="B3185" s="274" t="s">
        <v>588</v>
      </c>
      <c r="C3185" s="274" t="s">
        <v>604</v>
      </c>
      <c r="D3185" s="274" t="s">
        <v>603</v>
      </c>
      <c r="E3185" s="274">
        <v>24</v>
      </c>
      <c r="F3185" s="274">
        <v>1982</v>
      </c>
      <c r="G3185" s="277">
        <v>2745</v>
      </c>
      <c r="H3185" s="277">
        <v>135031.19</v>
      </c>
      <c r="I3185" s="277">
        <f>INDEX(HWI!$F$6:$I$131,MATCH(F3185,HWI!$A$6:$A$131,0),MATCH(D3185,HWI!$F$5:$I$5,0))</f>
        <v>7.6502242152466371</v>
      </c>
      <c r="J3185" s="277">
        <f t="shared" si="98"/>
        <v>1033018.8795515696</v>
      </c>
      <c r="L3185" s="277">
        <f t="shared" si="99"/>
        <v>376.32746067452445</v>
      </c>
    </row>
    <row r="3186" spans="1:12" x14ac:dyDescent="0.25">
      <c r="A3186" s="274" t="s">
        <v>606</v>
      </c>
      <c r="B3186" s="274" t="s">
        <v>588</v>
      </c>
      <c r="C3186" s="274" t="s">
        <v>604</v>
      </c>
      <c r="D3186" s="274" t="s">
        <v>603</v>
      </c>
      <c r="E3186" s="274">
        <v>24</v>
      </c>
      <c r="F3186" s="274">
        <v>1983</v>
      </c>
      <c r="G3186" s="277">
        <v>1538</v>
      </c>
      <c r="H3186" s="277">
        <v>78055.34</v>
      </c>
      <c r="I3186" s="277">
        <f>INDEX(HWI!$F$6:$I$131,MATCH(F3186,HWI!$A$6:$A$131,0),MATCH(D3186,HWI!$F$5:$I$5,0))</f>
        <v>7.3534482758620694</v>
      </c>
      <c r="J3186" s="277">
        <f t="shared" si="98"/>
        <v>573975.90534482757</v>
      </c>
      <c r="L3186" s="277">
        <f t="shared" si="99"/>
        <v>373.1962973633469</v>
      </c>
    </row>
    <row r="3187" spans="1:12" x14ac:dyDescent="0.25">
      <c r="A3187" s="274" t="s">
        <v>606</v>
      </c>
      <c r="B3187" s="274" t="s">
        <v>588</v>
      </c>
      <c r="C3187" s="274" t="s">
        <v>604</v>
      </c>
      <c r="D3187" s="274" t="s">
        <v>603</v>
      </c>
      <c r="E3187" s="274">
        <v>24</v>
      </c>
      <c r="F3187" s="274">
        <v>1984</v>
      </c>
      <c r="G3187" s="277">
        <v>14024</v>
      </c>
      <c r="H3187" s="277">
        <v>424364.32</v>
      </c>
      <c r="I3187" s="277">
        <f>INDEX(HWI!$F$6:$I$131,MATCH(F3187,HWI!$A$6:$A$131,0),MATCH(D3187,HWI!$F$5:$I$5,0))</f>
        <v>7.0205761316872426</v>
      </c>
      <c r="J3187" s="277">
        <f t="shared" si="98"/>
        <v>2979282.016131687</v>
      </c>
      <c r="L3187" s="277">
        <f t="shared" si="99"/>
        <v>212.44167257071356</v>
      </c>
    </row>
    <row r="3188" spans="1:12" x14ac:dyDescent="0.25">
      <c r="A3188" s="274" t="s">
        <v>606</v>
      </c>
      <c r="B3188" s="274" t="s">
        <v>588</v>
      </c>
      <c r="C3188" s="274" t="s">
        <v>604</v>
      </c>
      <c r="D3188" s="274" t="s">
        <v>603</v>
      </c>
      <c r="E3188" s="274">
        <v>24</v>
      </c>
      <c r="F3188" s="274">
        <v>1985</v>
      </c>
      <c r="G3188" s="277">
        <v>5976</v>
      </c>
      <c r="H3188" s="277">
        <v>355572.75</v>
      </c>
      <c r="I3188" s="277">
        <f>INDEX(HWI!$F$6:$I$131,MATCH(F3188,HWI!$A$6:$A$131,0),MATCH(D3188,HWI!$F$5:$I$5,0))</f>
        <v>6.9918032786885247</v>
      </c>
      <c r="J3188" s="277">
        <f t="shared" si="98"/>
        <v>2486094.7192622949</v>
      </c>
      <c r="L3188" s="277">
        <f t="shared" si="99"/>
        <v>416.01317256731841</v>
      </c>
    </row>
    <row r="3189" spans="1:12" x14ac:dyDescent="0.25">
      <c r="A3189" s="274" t="s">
        <v>606</v>
      </c>
      <c r="B3189" s="274" t="s">
        <v>588</v>
      </c>
      <c r="C3189" s="274" t="s">
        <v>604</v>
      </c>
      <c r="D3189" s="274" t="s">
        <v>603</v>
      </c>
      <c r="E3189" s="274">
        <v>24</v>
      </c>
      <c r="F3189" s="274">
        <v>1986</v>
      </c>
      <c r="G3189" s="277">
        <v>6041</v>
      </c>
      <c r="H3189" s="277">
        <v>184537.68</v>
      </c>
      <c r="I3189" s="277">
        <f>INDEX(HWI!$F$6:$I$131,MATCH(F3189,HWI!$A$6:$A$131,0),MATCH(D3189,HWI!$F$5:$I$5,0))</f>
        <v>7.1680672268907566</v>
      </c>
      <c r="J3189" s="277">
        <f t="shared" si="98"/>
        <v>1322778.4961344537</v>
      </c>
      <c r="L3189" s="277">
        <f t="shared" si="99"/>
        <v>218.96680949088787</v>
      </c>
    </row>
    <row r="3190" spans="1:12" x14ac:dyDescent="0.25">
      <c r="A3190" s="274" t="s">
        <v>606</v>
      </c>
      <c r="B3190" s="274" t="s">
        <v>588</v>
      </c>
      <c r="C3190" s="274" t="s">
        <v>604</v>
      </c>
      <c r="D3190" s="274" t="s">
        <v>603</v>
      </c>
      <c r="E3190" s="274">
        <v>24</v>
      </c>
      <c r="F3190" s="274">
        <v>1987</v>
      </c>
      <c r="G3190" s="277">
        <v>6053</v>
      </c>
      <c r="H3190" s="277">
        <v>376678.77</v>
      </c>
      <c r="I3190" s="277">
        <f>INDEX(HWI!$F$6:$I$131,MATCH(F3190,HWI!$A$6:$A$131,0),MATCH(D3190,HWI!$F$5:$I$5,0))</f>
        <v>6.963265306122449</v>
      </c>
      <c r="J3190" s="277">
        <f t="shared" si="98"/>
        <v>2622914.2106938777</v>
      </c>
      <c r="L3190" s="277">
        <f t="shared" si="99"/>
        <v>433.32466722185325</v>
      </c>
    </row>
    <row r="3191" spans="1:12" x14ac:dyDescent="0.25">
      <c r="A3191" s="274" t="s">
        <v>606</v>
      </c>
      <c r="B3191" s="274" t="s">
        <v>588</v>
      </c>
      <c r="C3191" s="274" t="s">
        <v>604</v>
      </c>
      <c r="D3191" s="274" t="s">
        <v>603</v>
      </c>
      <c r="E3191" s="274">
        <v>24</v>
      </c>
      <c r="F3191" s="274">
        <v>1988</v>
      </c>
      <c r="G3191" s="277">
        <v>7910</v>
      </c>
      <c r="H3191" s="277">
        <v>237556.57</v>
      </c>
      <c r="I3191" s="277">
        <f>INDEX(HWI!$F$6:$I$131,MATCH(F3191,HWI!$A$6:$A$131,0),MATCH(D3191,HWI!$F$5:$I$5,0))</f>
        <v>6.4316682375117811</v>
      </c>
      <c r="J3191" s="277">
        <f t="shared" si="98"/>
        <v>1527885.0458812441</v>
      </c>
      <c r="L3191" s="277">
        <f t="shared" si="99"/>
        <v>193.15866572455678</v>
      </c>
    </row>
    <row r="3192" spans="1:12" x14ac:dyDescent="0.25">
      <c r="A3192" s="274" t="s">
        <v>606</v>
      </c>
      <c r="B3192" s="274" t="s">
        <v>588</v>
      </c>
      <c r="C3192" s="274" t="s">
        <v>604</v>
      </c>
      <c r="D3192" s="274" t="s">
        <v>603</v>
      </c>
      <c r="E3192" s="274">
        <v>24</v>
      </c>
      <c r="F3192" s="274">
        <v>1989</v>
      </c>
      <c r="G3192" s="277">
        <v>1178</v>
      </c>
      <c r="H3192" s="277">
        <v>33242.86</v>
      </c>
      <c r="I3192" s="277">
        <f>INDEX(HWI!$F$6:$I$131,MATCH(F3192,HWI!$A$6:$A$131,0),MATCH(D3192,HWI!$F$5:$I$5,0))</f>
        <v>6.0335985853227232</v>
      </c>
      <c r="J3192" s="277">
        <f t="shared" si="98"/>
        <v>200574.07306808134</v>
      </c>
      <c r="L3192" s="277">
        <f t="shared" si="99"/>
        <v>170.26661550770913</v>
      </c>
    </row>
    <row r="3193" spans="1:12" x14ac:dyDescent="0.25">
      <c r="A3193" s="274" t="s">
        <v>606</v>
      </c>
      <c r="B3193" s="274" t="s">
        <v>588</v>
      </c>
      <c r="C3193" s="274" t="s">
        <v>604</v>
      </c>
      <c r="D3193" s="274" t="s">
        <v>603</v>
      </c>
      <c r="E3193" s="274">
        <v>24</v>
      </c>
      <c r="F3193" s="274">
        <v>1990</v>
      </c>
      <c r="G3193" s="277">
        <v>721</v>
      </c>
      <c r="H3193" s="277">
        <v>36257.230000000003</v>
      </c>
      <c r="I3193" s="277">
        <f>INDEX(HWI!$F$6:$I$131,MATCH(F3193,HWI!$A$6:$A$131,0),MATCH(D3193,HWI!$F$5:$I$5,0))</f>
        <v>5.8827586206896552</v>
      </c>
      <c r="J3193" s="277">
        <f t="shared" si="98"/>
        <v>213292.5323448276</v>
      </c>
      <c r="L3193" s="277">
        <f t="shared" si="99"/>
        <v>295.82875498589129</v>
      </c>
    </row>
    <row r="3194" spans="1:12" x14ac:dyDescent="0.25">
      <c r="A3194" s="274" t="s">
        <v>606</v>
      </c>
      <c r="B3194" s="274" t="s">
        <v>588</v>
      </c>
      <c r="C3194" s="274" t="s">
        <v>604</v>
      </c>
      <c r="D3194" s="274" t="s">
        <v>603</v>
      </c>
      <c r="E3194" s="274">
        <v>24</v>
      </c>
      <c r="F3194" s="274">
        <v>1991</v>
      </c>
      <c r="G3194" s="277">
        <v>1609</v>
      </c>
      <c r="H3194" s="277">
        <v>57771.44</v>
      </c>
      <c r="I3194" s="277">
        <f>INDEX(HWI!$F$6:$I$131,MATCH(F3194,HWI!$A$6:$A$131,0),MATCH(D3194,HWI!$F$5:$I$5,0))</f>
        <v>5.7009189640768589</v>
      </c>
      <c r="J3194" s="277">
        <f t="shared" si="98"/>
        <v>329350.29787802842</v>
      </c>
      <c r="L3194" s="277">
        <f t="shared" si="99"/>
        <v>204.69254063270878</v>
      </c>
    </row>
    <row r="3195" spans="1:12" x14ac:dyDescent="0.25">
      <c r="A3195" s="274" t="s">
        <v>606</v>
      </c>
      <c r="B3195" s="274" t="s">
        <v>588</v>
      </c>
      <c r="C3195" s="274" t="s">
        <v>604</v>
      </c>
      <c r="D3195" s="274" t="s">
        <v>603</v>
      </c>
      <c r="E3195" s="274">
        <v>24</v>
      </c>
      <c r="F3195" s="274">
        <v>1992</v>
      </c>
      <c r="G3195" s="277">
        <v>2272</v>
      </c>
      <c r="H3195" s="277">
        <v>97977.19</v>
      </c>
      <c r="I3195" s="277">
        <f>INDEX(HWI!$F$6:$I$131,MATCH(F3195,HWI!$A$6:$A$131,0),MATCH(D3195,HWI!$F$5:$I$5,0))</f>
        <v>5.5479674796747966</v>
      </c>
      <c r="J3195" s="277">
        <f t="shared" si="98"/>
        <v>543574.26386991865</v>
      </c>
      <c r="L3195" s="277">
        <f t="shared" si="99"/>
        <v>239.24923585823885</v>
      </c>
    </row>
    <row r="3196" spans="1:12" x14ac:dyDescent="0.25">
      <c r="A3196" s="274" t="s">
        <v>606</v>
      </c>
      <c r="B3196" s="274" t="s">
        <v>588</v>
      </c>
      <c r="C3196" s="274" t="s">
        <v>604</v>
      </c>
      <c r="D3196" s="274" t="s">
        <v>603</v>
      </c>
      <c r="E3196" s="274">
        <v>24</v>
      </c>
      <c r="F3196" s="274">
        <v>1993</v>
      </c>
      <c r="G3196" s="277">
        <v>1883</v>
      </c>
      <c r="H3196" s="277">
        <v>47280.14</v>
      </c>
      <c r="I3196" s="277">
        <f>INDEX(HWI!$F$6:$I$131,MATCH(F3196,HWI!$A$6:$A$131,0),MATCH(D3196,HWI!$F$5:$I$5,0))</f>
        <v>5.3774625689519304</v>
      </c>
      <c r="J3196" s="277">
        <f t="shared" si="98"/>
        <v>254247.18310480693</v>
      </c>
      <c r="L3196" s="277">
        <f t="shared" si="99"/>
        <v>135.02240207371585</v>
      </c>
    </row>
    <row r="3197" spans="1:12" x14ac:dyDescent="0.25">
      <c r="A3197" s="274" t="s">
        <v>606</v>
      </c>
      <c r="B3197" s="274" t="s">
        <v>588</v>
      </c>
      <c r="C3197" s="274" t="s">
        <v>604</v>
      </c>
      <c r="D3197" s="274" t="s">
        <v>603</v>
      </c>
      <c r="E3197" s="274">
        <v>24</v>
      </c>
      <c r="F3197" s="274">
        <v>1994</v>
      </c>
      <c r="G3197" s="277">
        <v>1338</v>
      </c>
      <c r="H3197" s="277">
        <v>38491.24</v>
      </c>
      <c r="I3197" s="277">
        <f>INDEX(HWI!$F$6:$I$131,MATCH(F3197,HWI!$A$6:$A$131,0),MATCH(D3197,HWI!$F$5:$I$5,0))</f>
        <v>5.0623145400593472</v>
      </c>
      <c r="J3197" s="277">
        <f t="shared" si="98"/>
        <v>194854.76391691394</v>
      </c>
      <c r="L3197" s="277">
        <f t="shared" si="99"/>
        <v>145.63136316660234</v>
      </c>
    </row>
    <row r="3198" spans="1:12" x14ac:dyDescent="0.25">
      <c r="A3198" s="274" t="s">
        <v>606</v>
      </c>
      <c r="B3198" s="274" t="s">
        <v>588</v>
      </c>
      <c r="C3198" s="274" t="s">
        <v>604</v>
      </c>
      <c r="D3198" s="274" t="s">
        <v>603</v>
      </c>
      <c r="E3198" s="274">
        <v>24</v>
      </c>
      <c r="F3198" s="274">
        <v>1996</v>
      </c>
      <c r="G3198" s="277">
        <v>10</v>
      </c>
      <c r="H3198" s="277">
        <v>306.67</v>
      </c>
      <c r="I3198" s="277">
        <f>INDEX(HWI!$F$6:$I$131,MATCH(F3198,HWI!$A$6:$A$131,0),MATCH(D3198,HWI!$F$5:$I$5,0))</f>
        <v>4.8847530422333572</v>
      </c>
      <c r="J3198" s="277">
        <f t="shared" si="98"/>
        <v>1498.0072154617037</v>
      </c>
      <c r="L3198" s="277">
        <f t="shared" si="99"/>
        <v>149.80072154617037</v>
      </c>
    </row>
    <row r="3199" spans="1:12" x14ac:dyDescent="0.25">
      <c r="A3199" s="274" t="s">
        <v>606</v>
      </c>
      <c r="B3199" s="274" t="s">
        <v>588</v>
      </c>
      <c r="C3199" s="274" t="s">
        <v>604</v>
      </c>
      <c r="D3199" s="274" t="s">
        <v>603</v>
      </c>
      <c r="E3199" s="274">
        <v>24</v>
      </c>
      <c r="F3199" s="274">
        <v>1998</v>
      </c>
      <c r="G3199" s="277">
        <v>531</v>
      </c>
      <c r="H3199" s="277">
        <v>15514.29</v>
      </c>
      <c r="I3199" s="277">
        <f>INDEX(HWI!$F$6:$I$131,MATCH(F3199,HWI!$A$6:$A$131,0),MATCH(D3199,HWI!$F$5:$I$5,0))</f>
        <v>4.6580204778156995</v>
      </c>
      <c r="J3199" s="277">
        <f t="shared" si="98"/>
        <v>72265.88051877133</v>
      </c>
      <c r="L3199" s="277">
        <f t="shared" si="99"/>
        <v>136.09393694683865</v>
      </c>
    </row>
    <row r="3200" spans="1:12" x14ac:dyDescent="0.25">
      <c r="A3200" s="274" t="s">
        <v>606</v>
      </c>
      <c r="B3200" s="274" t="s">
        <v>588</v>
      </c>
      <c r="C3200" s="274" t="s">
        <v>604</v>
      </c>
      <c r="D3200" s="274" t="s">
        <v>603</v>
      </c>
      <c r="E3200" s="274">
        <v>24</v>
      </c>
      <c r="F3200" s="274">
        <v>1999</v>
      </c>
      <c r="G3200" s="277">
        <v>1375</v>
      </c>
      <c r="H3200" s="277">
        <v>34466.86</v>
      </c>
      <c r="I3200" s="277">
        <f>INDEX(HWI!$F$6:$I$131,MATCH(F3200,HWI!$A$6:$A$131,0),MATCH(D3200,HWI!$F$5:$I$5,0))</f>
        <v>4.5251989389920428</v>
      </c>
      <c r="J3200" s="277">
        <f t="shared" si="98"/>
        <v>155969.39830238727</v>
      </c>
      <c r="L3200" s="277">
        <f t="shared" si="99"/>
        <v>113.43228967446348</v>
      </c>
    </row>
    <row r="3201" spans="1:12" x14ac:dyDescent="0.25">
      <c r="A3201" s="274" t="s">
        <v>606</v>
      </c>
      <c r="B3201" s="274" t="s">
        <v>588</v>
      </c>
      <c r="C3201" s="274" t="s">
        <v>604</v>
      </c>
      <c r="D3201" s="274" t="s">
        <v>603</v>
      </c>
      <c r="E3201" s="274">
        <v>24</v>
      </c>
      <c r="F3201" s="274">
        <v>2002</v>
      </c>
      <c r="G3201" s="277">
        <v>3106</v>
      </c>
      <c r="H3201" s="277">
        <v>1216307.1100000001</v>
      </c>
      <c r="I3201" s="277">
        <f>INDEX(HWI!$F$6:$I$131,MATCH(F3201,HWI!$A$6:$A$131,0),MATCH(D3201,HWI!$F$5:$I$5,0))</f>
        <v>4.1508515815085154</v>
      </c>
      <c r="J3201" s="277">
        <f t="shared" si="98"/>
        <v>5048710.2911435524</v>
      </c>
      <c r="L3201" s="277">
        <f t="shared" si="99"/>
        <v>1625.470151688201</v>
      </c>
    </row>
    <row r="3202" spans="1:12" x14ac:dyDescent="0.25">
      <c r="A3202" s="274" t="s">
        <v>606</v>
      </c>
      <c r="B3202" s="274" t="s">
        <v>588</v>
      </c>
      <c r="C3202" s="274" t="s">
        <v>604</v>
      </c>
      <c r="D3202" s="274" t="s">
        <v>603</v>
      </c>
      <c r="E3202" s="274">
        <v>24</v>
      </c>
      <c r="F3202" s="274">
        <v>2007</v>
      </c>
      <c r="G3202" s="277">
        <v>986</v>
      </c>
      <c r="H3202" s="277">
        <v>82364.180000000008</v>
      </c>
      <c r="I3202" s="277">
        <f>INDEX(HWI!$F$6:$I$131,MATCH(F3202,HWI!$A$6:$A$131,0),MATCH(D3202,HWI!$F$5:$I$5,0))</f>
        <v>2.7758205436989973</v>
      </c>
      <c r="J3202" s="277">
        <f t="shared" ref="J3202:J3265" si="100">I3202*H3202</f>
        <v>228628.18290892211</v>
      </c>
      <c r="L3202" s="277">
        <f t="shared" ref="L3202:L3265" si="101">J3202/G3202</f>
        <v>231.87442485691898</v>
      </c>
    </row>
    <row r="3203" spans="1:12" x14ac:dyDescent="0.25">
      <c r="A3203" s="274" t="s">
        <v>606</v>
      </c>
      <c r="B3203" s="274" t="s">
        <v>588</v>
      </c>
      <c r="C3203" s="274" t="s">
        <v>604</v>
      </c>
      <c r="D3203" s="274" t="s">
        <v>603</v>
      </c>
      <c r="E3203" s="274">
        <v>24</v>
      </c>
      <c r="F3203" s="274">
        <v>2009</v>
      </c>
      <c r="G3203" s="277">
        <v>52</v>
      </c>
      <c r="H3203" s="277">
        <v>4902.9800000000005</v>
      </c>
      <c r="I3203" s="277">
        <f>INDEX(HWI!$F$6:$I$131,MATCH(F3203,HWI!$A$6:$A$131,0),MATCH(D3203,HWI!$F$5:$I$5,0))</f>
        <v>2.4671005061460591</v>
      </c>
      <c r="J3203" s="277">
        <f t="shared" si="100"/>
        <v>12096.144439624006</v>
      </c>
      <c r="L3203" s="277">
        <f t="shared" si="101"/>
        <v>232.61816230046165</v>
      </c>
    </row>
    <row r="3204" spans="1:12" x14ac:dyDescent="0.25">
      <c r="A3204" s="274" t="s">
        <v>606</v>
      </c>
      <c r="B3204" s="274" t="s">
        <v>588</v>
      </c>
      <c r="C3204" s="274" t="s">
        <v>604</v>
      </c>
      <c r="D3204" s="274" t="s">
        <v>603</v>
      </c>
      <c r="E3204" s="274">
        <v>24</v>
      </c>
      <c r="F3204" s="274">
        <v>2011</v>
      </c>
      <c r="G3204" s="277">
        <v>5</v>
      </c>
      <c r="H3204" s="277">
        <v>587.33000000000004</v>
      </c>
      <c r="I3204" s="277">
        <f>INDEX(HWI!$F$6:$I$131,MATCH(F3204,HWI!$A$6:$A$131,0),MATCH(D3204,HWI!$F$5:$I$5,0))</f>
        <v>2.1499684940138626</v>
      </c>
      <c r="J3204" s="277">
        <f t="shared" si="100"/>
        <v>1262.7409955891619</v>
      </c>
      <c r="L3204" s="277">
        <f t="shared" si="101"/>
        <v>252.54819911783238</v>
      </c>
    </row>
    <row r="3205" spans="1:12" x14ac:dyDescent="0.25">
      <c r="A3205" s="274" t="s">
        <v>606</v>
      </c>
      <c r="B3205" s="274" t="s">
        <v>588</v>
      </c>
      <c r="C3205" s="274" t="s">
        <v>604</v>
      </c>
      <c r="D3205" s="274" t="s">
        <v>603</v>
      </c>
      <c r="E3205" s="274">
        <v>24</v>
      </c>
      <c r="F3205" s="274">
        <v>2012</v>
      </c>
      <c r="G3205" s="277">
        <v>5</v>
      </c>
      <c r="H3205" s="277">
        <v>787.47</v>
      </c>
      <c r="I3205" s="277">
        <f>INDEX(HWI!$F$6:$I$131,MATCH(F3205,HWI!$A$6:$A$131,0),MATCH(D3205,HWI!$F$5:$I$5,0))</f>
        <v>1.9918272037361355</v>
      </c>
      <c r="J3205" s="277">
        <f t="shared" si="100"/>
        <v>1568.5041681260948</v>
      </c>
      <c r="L3205" s="277">
        <f t="shared" si="101"/>
        <v>313.70083362521893</v>
      </c>
    </row>
    <row r="3206" spans="1:12" x14ac:dyDescent="0.25">
      <c r="A3206" s="274" t="s">
        <v>606</v>
      </c>
      <c r="B3206" s="274" t="s">
        <v>588</v>
      </c>
      <c r="C3206" s="274" t="s">
        <v>604</v>
      </c>
      <c r="D3206" s="274" t="s">
        <v>603</v>
      </c>
      <c r="E3206" s="274">
        <v>24</v>
      </c>
      <c r="F3206" s="274">
        <v>2017</v>
      </c>
      <c r="G3206" s="277">
        <v>1625</v>
      </c>
      <c r="H3206" s="277">
        <v>56.06</v>
      </c>
      <c r="I3206" s="277">
        <f>INDEX(HWI!$F$6:$I$131,MATCH(F3206,HWI!$A$6:$A$131,0),MATCH(D3206,HWI!$F$5:$I$5,0))</f>
        <v>1.9620471535365152</v>
      </c>
      <c r="J3206" s="277">
        <f t="shared" si="100"/>
        <v>109.99236342725705</v>
      </c>
      <c r="L3206" s="277">
        <f t="shared" si="101"/>
        <v>6.7687608262927412E-2</v>
      </c>
    </row>
    <row r="3207" spans="1:12" x14ac:dyDescent="0.25">
      <c r="A3207" s="274" t="s">
        <v>606</v>
      </c>
      <c r="B3207" s="274" t="s">
        <v>588</v>
      </c>
      <c r="C3207" s="274" t="s">
        <v>604</v>
      </c>
      <c r="D3207" s="274" t="s">
        <v>603</v>
      </c>
      <c r="E3207" s="274">
        <v>24</v>
      </c>
      <c r="F3207" s="274">
        <v>2020</v>
      </c>
      <c r="G3207" s="277">
        <v>1036</v>
      </c>
      <c r="H3207" s="277">
        <v>19254619.100000001</v>
      </c>
      <c r="I3207" s="277">
        <f>INDEX(HWI!$F$6:$I$131,MATCH(F3207,HWI!$A$6:$A$131,0),MATCH(D3207,HWI!$F$5:$I$5,0))</f>
        <v>1.6713201077638991</v>
      </c>
      <c r="J3207" s="277">
        <f t="shared" si="100"/>
        <v>32180632.069164831</v>
      </c>
      <c r="L3207" s="277">
        <f t="shared" si="101"/>
        <v>31062.386167147521</v>
      </c>
    </row>
    <row r="3208" spans="1:12" x14ac:dyDescent="0.25">
      <c r="A3208" s="274" t="s">
        <v>606</v>
      </c>
      <c r="B3208" s="274" t="s">
        <v>588</v>
      </c>
      <c r="C3208" s="274" t="s">
        <v>604</v>
      </c>
      <c r="D3208" s="274" t="s">
        <v>603</v>
      </c>
      <c r="E3208" s="274">
        <v>24</v>
      </c>
      <c r="F3208" s="274">
        <v>2022</v>
      </c>
      <c r="G3208" s="277">
        <v>136</v>
      </c>
      <c r="H3208" s="277">
        <v>244477.7</v>
      </c>
      <c r="I3208" s="277">
        <f>INDEX(HWI!$F$6:$I$131,MATCH(F3208,HWI!$A$6:$A$131,0),MATCH(D3208,HWI!$F$5:$I$5,0))</f>
        <v>1.2295495495495496</v>
      </c>
      <c r="J3208" s="277">
        <f t="shared" si="100"/>
        <v>300597.44590990996</v>
      </c>
      <c r="L3208" s="277">
        <f t="shared" si="101"/>
        <v>2210.2753375728676</v>
      </c>
    </row>
    <row r="3209" spans="1:12" x14ac:dyDescent="0.25">
      <c r="A3209" s="274" t="s">
        <v>606</v>
      </c>
      <c r="B3209" s="274" t="s">
        <v>588</v>
      </c>
      <c r="C3209" s="274" t="s">
        <v>604</v>
      </c>
      <c r="D3209" s="274" t="s">
        <v>603</v>
      </c>
      <c r="E3209" s="274">
        <v>24</v>
      </c>
      <c r="F3209" s="274">
        <v>2023</v>
      </c>
      <c r="G3209" s="277">
        <v>1337</v>
      </c>
      <c r="H3209" s="277">
        <v>3064963.13</v>
      </c>
      <c r="I3209" s="277">
        <f>INDEX(HWI!$F$6:$I$131,MATCH(F3209,HWI!$A$6:$A$131,0),MATCH(D3209,HWI!$F$5:$I$5,0))</f>
        <v>1.045503294009499</v>
      </c>
      <c r="J3209" s="277">
        <f t="shared" si="100"/>
        <v>3204429.0484326645</v>
      </c>
      <c r="L3209" s="277">
        <f t="shared" si="101"/>
        <v>2396.7307766886047</v>
      </c>
    </row>
    <row r="3210" spans="1:12" x14ac:dyDescent="0.25">
      <c r="A3210" s="274" t="s">
        <v>606</v>
      </c>
      <c r="B3210" s="274" t="s">
        <v>588</v>
      </c>
      <c r="C3210" s="274" t="s">
        <v>604</v>
      </c>
      <c r="D3210" s="274" t="s">
        <v>603</v>
      </c>
      <c r="E3210" s="274">
        <v>24</v>
      </c>
      <c r="F3210" s="274">
        <v>2024</v>
      </c>
      <c r="G3210" s="277">
        <v>5298</v>
      </c>
      <c r="H3210" s="277">
        <v>2802489.88</v>
      </c>
      <c r="I3210" s="277">
        <f>INDEX(HWI!$F$6:$I$131,MATCH(F3210,HWI!$A$6:$A$131,0),MATCH(D3210,HWI!$F$5:$I$5,0))</f>
        <v>1.0312830587879704</v>
      </c>
      <c r="J3210" s="277">
        <f t="shared" si="100"/>
        <v>2890160.3356687319</v>
      </c>
      <c r="L3210" s="277">
        <f t="shared" si="101"/>
        <v>545.51912715529102</v>
      </c>
    </row>
    <row r="3211" spans="1:12" x14ac:dyDescent="0.25">
      <c r="A3211" s="274" t="s">
        <v>606</v>
      </c>
      <c r="B3211" s="274" t="s">
        <v>588</v>
      </c>
      <c r="C3211" s="274" t="s">
        <v>604</v>
      </c>
      <c r="D3211" s="274" t="s">
        <v>603</v>
      </c>
      <c r="E3211" s="274">
        <v>3</v>
      </c>
      <c r="F3211" s="274">
        <v>1901</v>
      </c>
      <c r="G3211" s="277">
        <v>253</v>
      </c>
      <c r="H3211" s="277">
        <v>283.01</v>
      </c>
      <c r="I3211" s="277">
        <f>INDEX(HWI!$F$6:$I$131,MATCH(F3211,HWI!$A$6:$A$131,0),MATCH(D3211,HWI!$F$5:$I$5,0))</f>
        <v>243.71428571428572</v>
      </c>
      <c r="J3211" s="277">
        <f t="shared" si="100"/>
        <v>68973.58</v>
      </c>
      <c r="L3211" s="277">
        <f t="shared" si="101"/>
        <v>272.62284584980239</v>
      </c>
    </row>
    <row r="3212" spans="1:12" x14ac:dyDescent="0.25">
      <c r="A3212" s="274" t="s">
        <v>606</v>
      </c>
      <c r="B3212" s="274" t="s">
        <v>588</v>
      </c>
      <c r="C3212" s="274" t="s">
        <v>604</v>
      </c>
      <c r="D3212" s="274" t="s">
        <v>603</v>
      </c>
      <c r="E3212" s="274">
        <v>3</v>
      </c>
      <c r="F3212" s="274">
        <v>1903</v>
      </c>
      <c r="G3212" s="277">
        <v>208</v>
      </c>
      <c r="H3212" s="277">
        <v>138.07</v>
      </c>
      <c r="I3212" s="277">
        <f>INDEX(HWI!$F$6:$I$131,MATCH(F3212,HWI!$A$6:$A$131,0),MATCH(D3212,HWI!$F$5:$I$5,0))</f>
        <v>243.71428571428572</v>
      </c>
      <c r="J3212" s="277">
        <f t="shared" si="100"/>
        <v>33649.631428571425</v>
      </c>
      <c r="L3212" s="277">
        <f t="shared" si="101"/>
        <v>161.77707417582417</v>
      </c>
    </row>
    <row r="3213" spans="1:12" x14ac:dyDescent="0.25">
      <c r="A3213" s="274" t="s">
        <v>606</v>
      </c>
      <c r="B3213" s="274" t="s">
        <v>588</v>
      </c>
      <c r="C3213" s="274" t="s">
        <v>604</v>
      </c>
      <c r="D3213" s="274" t="s">
        <v>603</v>
      </c>
      <c r="E3213" s="274">
        <v>3</v>
      </c>
      <c r="F3213" s="274">
        <v>1904</v>
      </c>
      <c r="G3213" s="277">
        <v>126</v>
      </c>
      <c r="H3213" s="277">
        <v>50.74</v>
      </c>
      <c r="I3213" s="277">
        <f>INDEX(HWI!$F$6:$I$131,MATCH(F3213,HWI!$A$6:$A$131,0),MATCH(D3213,HWI!$F$5:$I$5,0))</f>
        <v>243.71428571428572</v>
      </c>
      <c r="J3213" s="277">
        <f t="shared" si="100"/>
        <v>12366.062857142859</v>
      </c>
      <c r="L3213" s="277">
        <f t="shared" si="101"/>
        <v>98.143356009070303</v>
      </c>
    </row>
    <row r="3214" spans="1:12" x14ac:dyDescent="0.25">
      <c r="A3214" s="274" t="s">
        <v>606</v>
      </c>
      <c r="B3214" s="274" t="s">
        <v>588</v>
      </c>
      <c r="C3214" s="274" t="s">
        <v>604</v>
      </c>
      <c r="D3214" s="274" t="s">
        <v>603</v>
      </c>
      <c r="E3214" s="274">
        <v>3</v>
      </c>
      <c r="F3214" s="274">
        <v>1905</v>
      </c>
      <c r="G3214" s="277">
        <v>2</v>
      </c>
      <c r="H3214" s="277">
        <v>0.84</v>
      </c>
      <c r="I3214" s="277">
        <f>INDEX(HWI!$F$6:$I$131,MATCH(F3214,HWI!$A$6:$A$131,0),MATCH(D3214,HWI!$F$5:$I$5,0))</f>
        <v>243.71428571428572</v>
      </c>
      <c r="J3214" s="277">
        <f t="shared" si="100"/>
        <v>204.72</v>
      </c>
      <c r="L3214" s="277">
        <f t="shared" si="101"/>
        <v>102.36</v>
      </c>
    </row>
    <row r="3215" spans="1:12" x14ac:dyDescent="0.25">
      <c r="A3215" s="274" t="s">
        <v>606</v>
      </c>
      <c r="B3215" s="274" t="s">
        <v>588</v>
      </c>
      <c r="C3215" s="274" t="s">
        <v>604</v>
      </c>
      <c r="D3215" s="274" t="s">
        <v>603</v>
      </c>
      <c r="E3215" s="274">
        <v>3</v>
      </c>
      <c r="F3215" s="274">
        <v>1906</v>
      </c>
      <c r="G3215" s="277">
        <v>352</v>
      </c>
      <c r="H3215" s="277">
        <v>171.15</v>
      </c>
      <c r="I3215" s="277">
        <f>INDEX(HWI!$F$6:$I$131,MATCH(F3215,HWI!$A$6:$A$131,0),MATCH(D3215,HWI!$F$5:$I$5,0))</f>
        <v>243.71428571428572</v>
      </c>
      <c r="J3215" s="277">
        <f t="shared" si="100"/>
        <v>41711.700000000004</v>
      </c>
      <c r="L3215" s="277">
        <f t="shared" si="101"/>
        <v>118.49914772727274</v>
      </c>
    </row>
    <row r="3216" spans="1:12" x14ac:dyDescent="0.25">
      <c r="A3216" s="274" t="s">
        <v>606</v>
      </c>
      <c r="B3216" s="274" t="s">
        <v>588</v>
      </c>
      <c r="C3216" s="274" t="s">
        <v>604</v>
      </c>
      <c r="D3216" s="274" t="s">
        <v>603</v>
      </c>
      <c r="E3216" s="274">
        <v>3</v>
      </c>
      <c r="F3216" s="274">
        <v>1907</v>
      </c>
      <c r="G3216" s="277">
        <v>342</v>
      </c>
      <c r="H3216" s="277">
        <v>230.53</v>
      </c>
      <c r="I3216" s="277">
        <f>INDEX(HWI!$F$6:$I$131,MATCH(F3216,HWI!$A$6:$A$131,0),MATCH(D3216,HWI!$F$5:$I$5,0))</f>
        <v>243.71428571428572</v>
      </c>
      <c r="J3216" s="277">
        <f t="shared" si="100"/>
        <v>56183.454285714288</v>
      </c>
      <c r="L3216" s="277">
        <f t="shared" si="101"/>
        <v>164.2791060985798</v>
      </c>
    </row>
    <row r="3217" spans="1:12" x14ac:dyDescent="0.25">
      <c r="A3217" s="274" t="s">
        <v>606</v>
      </c>
      <c r="B3217" s="274" t="s">
        <v>588</v>
      </c>
      <c r="C3217" s="274" t="s">
        <v>604</v>
      </c>
      <c r="D3217" s="274" t="s">
        <v>603</v>
      </c>
      <c r="E3217" s="274">
        <v>3</v>
      </c>
      <c r="F3217" s="274">
        <v>1908</v>
      </c>
      <c r="G3217" s="277">
        <v>211</v>
      </c>
      <c r="H3217" s="277">
        <v>113.83</v>
      </c>
      <c r="I3217" s="277">
        <f>INDEX(HWI!$F$6:$I$131,MATCH(F3217,HWI!$A$6:$A$131,0),MATCH(D3217,HWI!$F$5:$I$5,0))</f>
        <v>243.71428571428572</v>
      </c>
      <c r="J3217" s="277">
        <f t="shared" si="100"/>
        <v>27741.997142857144</v>
      </c>
      <c r="L3217" s="277">
        <f t="shared" si="101"/>
        <v>131.47865944482058</v>
      </c>
    </row>
    <row r="3218" spans="1:12" x14ac:dyDescent="0.25">
      <c r="A3218" s="274" t="s">
        <v>606</v>
      </c>
      <c r="B3218" s="274" t="s">
        <v>588</v>
      </c>
      <c r="C3218" s="274" t="s">
        <v>604</v>
      </c>
      <c r="D3218" s="274" t="s">
        <v>603</v>
      </c>
      <c r="E3218" s="274">
        <v>3</v>
      </c>
      <c r="F3218" s="274">
        <v>1910</v>
      </c>
      <c r="G3218" s="277">
        <v>27</v>
      </c>
      <c r="H3218" s="277">
        <v>17.39</v>
      </c>
      <c r="I3218" s="277">
        <f>INDEX(HWI!$F$6:$I$131,MATCH(F3218,HWI!$A$6:$A$131,0),MATCH(D3218,HWI!$F$5:$I$5,0))</f>
        <v>243.71428571428572</v>
      </c>
      <c r="J3218" s="277">
        <f t="shared" si="100"/>
        <v>4238.1914285714292</v>
      </c>
      <c r="L3218" s="277">
        <f t="shared" si="101"/>
        <v>156.97005291005294</v>
      </c>
    </row>
    <row r="3219" spans="1:12" x14ac:dyDescent="0.25">
      <c r="A3219" s="274" t="s">
        <v>606</v>
      </c>
      <c r="B3219" s="274" t="s">
        <v>588</v>
      </c>
      <c r="C3219" s="274" t="s">
        <v>604</v>
      </c>
      <c r="D3219" s="274" t="s">
        <v>603</v>
      </c>
      <c r="E3219" s="274">
        <v>3</v>
      </c>
      <c r="F3219" s="274">
        <v>1911</v>
      </c>
      <c r="G3219" s="277">
        <v>1772</v>
      </c>
      <c r="H3219" s="277">
        <v>2296.42</v>
      </c>
      <c r="I3219" s="277">
        <f>INDEX(HWI!$F$6:$I$131,MATCH(F3219,HWI!$A$6:$A$131,0),MATCH(D3219,HWI!$F$5:$I$5,0))</f>
        <v>243.71428571428572</v>
      </c>
      <c r="J3219" s="277">
        <f t="shared" si="100"/>
        <v>559670.36</v>
      </c>
      <c r="L3219" s="277">
        <f t="shared" si="101"/>
        <v>315.84106094808124</v>
      </c>
    </row>
    <row r="3220" spans="1:12" x14ac:dyDescent="0.25">
      <c r="A3220" s="274" t="s">
        <v>606</v>
      </c>
      <c r="B3220" s="274" t="s">
        <v>588</v>
      </c>
      <c r="C3220" s="274" t="s">
        <v>604</v>
      </c>
      <c r="D3220" s="274" t="s">
        <v>603</v>
      </c>
      <c r="E3220" s="274">
        <v>3</v>
      </c>
      <c r="F3220" s="274">
        <v>1912</v>
      </c>
      <c r="G3220" s="277">
        <v>81</v>
      </c>
      <c r="H3220" s="277">
        <v>78.239999999999995</v>
      </c>
      <c r="I3220" s="277">
        <f>INDEX(HWI!$F$6:$I$131,MATCH(F3220,HWI!$A$6:$A$131,0),MATCH(D3220,HWI!$F$5:$I$5,0))</f>
        <v>243.71428571428572</v>
      </c>
      <c r="J3220" s="277">
        <f t="shared" si="100"/>
        <v>19068.205714285712</v>
      </c>
      <c r="L3220" s="277">
        <f t="shared" si="101"/>
        <v>235.40994708994705</v>
      </c>
    </row>
    <row r="3221" spans="1:12" x14ac:dyDescent="0.25">
      <c r="A3221" s="274" t="s">
        <v>606</v>
      </c>
      <c r="B3221" s="274" t="s">
        <v>588</v>
      </c>
      <c r="C3221" s="274" t="s">
        <v>604</v>
      </c>
      <c r="D3221" s="274" t="s">
        <v>603</v>
      </c>
      <c r="E3221" s="274">
        <v>3</v>
      </c>
      <c r="F3221" s="274">
        <v>1913</v>
      </c>
      <c r="G3221" s="277">
        <v>19</v>
      </c>
      <c r="H3221" s="277">
        <v>7.95</v>
      </c>
      <c r="I3221" s="277">
        <f>INDEX(HWI!$F$6:$I$131,MATCH(F3221,HWI!$A$6:$A$131,0),MATCH(D3221,HWI!$F$5:$I$5,0))</f>
        <v>243.71428571428572</v>
      </c>
      <c r="J3221" s="277">
        <f t="shared" si="100"/>
        <v>1937.5285714285715</v>
      </c>
      <c r="L3221" s="277">
        <f t="shared" si="101"/>
        <v>101.97518796992482</v>
      </c>
    </row>
    <row r="3222" spans="1:12" x14ac:dyDescent="0.25">
      <c r="A3222" s="274" t="s">
        <v>606</v>
      </c>
      <c r="B3222" s="274" t="s">
        <v>588</v>
      </c>
      <c r="C3222" s="274" t="s">
        <v>604</v>
      </c>
      <c r="D3222" s="274" t="s">
        <v>603</v>
      </c>
      <c r="E3222" s="274">
        <v>3</v>
      </c>
      <c r="F3222" s="274">
        <v>1914</v>
      </c>
      <c r="G3222" s="277">
        <v>220</v>
      </c>
      <c r="H3222" s="277">
        <v>182.4</v>
      </c>
      <c r="I3222" s="277">
        <f>INDEX(HWI!$F$6:$I$131,MATCH(F3222,HWI!$A$6:$A$131,0),MATCH(D3222,HWI!$F$5:$I$5,0))</f>
        <v>243.71428571428572</v>
      </c>
      <c r="J3222" s="277">
        <f t="shared" si="100"/>
        <v>44453.485714285714</v>
      </c>
      <c r="L3222" s="277">
        <f t="shared" si="101"/>
        <v>202.06129870129871</v>
      </c>
    </row>
    <row r="3223" spans="1:12" x14ac:dyDescent="0.25">
      <c r="A3223" s="274" t="s">
        <v>606</v>
      </c>
      <c r="B3223" s="274" t="s">
        <v>588</v>
      </c>
      <c r="C3223" s="274" t="s">
        <v>604</v>
      </c>
      <c r="D3223" s="274" t="s">
        <v>603</v>
      </c>
      <c r="E3223" s="274">
        <v>3</v>
      </c>
      <c r="F3223" s="274">
        <v>1915</v>
      </c>
      <c r="G3223" s="277">
        <v>23</v>
      </c>
      <c r="H3223" s="277">
        <v>16.46</v>
      </c>
      <c r="I3223" s="277">
        <f>INDEX(HWI!$F$6:$I$131,MATCH(F3223,HWI!$A$6:$A$131,0),MATCH(D3223,HWI!$F$5:$I$5,0))</f>
        <v>243.71428571428572</v>
      </c>
      <c r="J3223" s="277">
        <f t="shared" si="100"/>
        <v>4011.5371428571434</v>
      </c>
      <c r="L3223" s="277">
        <f t="shared" si="101"/>
        <v>174.41465838509319</v>
      </c>
    </row>
    <row r="3224" spans="1:12" x14ac:dyDescent="0.25">
      <c r="A3224" s="274" t="s">
        <v>606</v>
      </c>
      <c r="B3224" s="274" t="s">
        <v>588</v>
      </c>
      <c r="C3224" s="274" t="s">
        <v>604</v>
      </c>
      <c r="D3224" s="274" t="s">
        <v>603</v>
      </c>
      <c r="E3224" s="274">
        <v>3</v>
      </c>
      <c r="F3224" s="274">
        <v>1916</v>
      </c>
      <c r="G3224" s="277">
        <v>91</v>
      </c>
      <c r="H3224" s="277">
        <v>52.93</v>
      </c>
      <c r="I3224" s="277">
        <f>INDEX(HWI!$F$6:$I$131,MATCH(F3224,HWI!$A$6:$A$131,0),MATCH(D3224,HWI!$F$5:$I$5,0))</f>
        <v>189.55555555555554</v>
      </c>
      <c r="J3224" s="277">
        <f t="shared" si="100"/>
        <v>10033.175555555556</v>
      </c>
      <c r="L3224" s="277">
        <f t="shared" si="101"/>
        <v>110.25467643467644</v>
      </c>
    </row>
    <row r="3225" spans="1:12" x14ac:dyDescent="0.25">
      <c r="A3225" s="274" t="s">
        <v>606</v>
      </c>
      <c r="B3225" s="274" t="s">
        <v>588</v>
      </c>
      <c r="C3225" s="274" t="s">
        <v>604</v>
      </c>
      <c r="D3225" s="274" t="s">
        <v>603</v>
      </c>
      <c r="E3225" s="274">
        <v>3</v>
      </c>
      <c r="F3225" s="274">
        <v>1917</v>
      </c>
      <c r="G3225" s="277">
        <v>264</v>
      </c>
      <c r="H3225" s="277">
        <v>116.03</v>
      </c>
      <c r="I3225" s="277">
        <f>INDEX(HWI!$F$6:$I$131,MATCH(F3225,HWI!$A$6:$A$131,0),MATCH(D3225,HWI!$F$5:$I$5,0))</f>
        <v>142.16666666666666</v>
      </c>
      <c r="J3225" s="277">
        <f t="shared" si="100"/>
        <v>16495.598333333332</v>
      </c>
      <c r="L3225" s="277">
        <f t="shared" si="101"/>
        <v>62.483327020202012</v>
      </c>
    </row>
    <row r="3226" spans="1:12" x14ac:dyDescent="0.25">
      <c r="A3226" s="274" t="s">
        <v>606</v>
      </c>
      <c r="B3226" s="274" t="s">
        <v>588</v>
      </c>
      <c r="C3226" s="274" t="s">
        <v>604</v>
      </c>
      <c r="D3226" s="274" t="s">
        <v>603</v>
      </c>
      <c r="E3226" s="274">
        <v>3</v>
      </c>
      <c r="F3226" s="274">
        <v>1918</v>
      </c>
      <c r="G3226" s="277">
        <v>22.900000000000002</v>
      </c>
      <c r="H3226" s="277">
        <v>26.44</v>
      </c>
      <c r="I3226" s="277">
        <f>INDEX(HWI!$F$6:$I$131,MATCH(F3226,HWI!$A$6:$A$131,0),MATCH(D3226,HWI!$F$5:$I$5,0))</f>
        <v>121.85714285714286</v>
      </c>
      <c r="J3226" s="277">
        <f t="shared" si="100"/>
        <v>3221.9028571428576</v>
      </c>
      <c r="L3226" s="277">
        <f t="shared" si="101"/>
        <v>140.69444791016844</v>
      </c>
    </row>
    <row r="3227" spans="1:12" x14ac:dyDescent="0.25">
      <c r="A3227" s="274" t="s">
        <v>606</v>
      </c>
      <c r="B3227" s="274" t="s">
        <v>588</v>
      </c>
      <c r="C3227" s="274" t="s">
        <v>604</v>
      </c>
      <c r="D3227" s="274" t="s">
        <v>603</v>
      </c>
      <c r="E3227" s="274">
        <v>3</v>
      </c>
      <c r="F3227" s="274">
        <v>1919</v>
      </c>
      <c r="G3227" s="277">
        <v>899</v>
      </c>
      <c r="H3227" s="277">
        <v>882.6</v>
      </c>
      <c r="I3227" s="277">
        <f>INDEX(HWI!$F$6:$I$131,MATCH(F3227,HWI!$A$6:$A$131,0),MATCH(D3227,HWI!$F$5:$I$5,0))</f>
        <v>121.85714285714286</v>
      </c>
      <c r="J3227" s="277">
        <f t="shared" si="100"/>
        <v>107551.1142857143</v>
      </c>
      <c r="L3227" s="277">
        <f t="shared" si="101"/>
        <v>119.63416494517719</v>
      </c>
    </row>
    <row r="3228" spans="1:12" x14ac:dyDescent="0.25">
      <c r="A3228" s="274" t="s">
        <v>606</v>
      </c>
      <c r="B3228" s="274" t="s">
        <v>588</v>
      </c>
      <c r="C3228" s="274" t="s">
        <v>604</v>
      </c>
      <c r="D3228" s="274" t="s">
        <v>603</v>
      </c>
      <c r="E3228" s="274">
        <v>3</v>
      </c>
      <c r="F3228" s="274">
        <v>1921</v>
      </c>
      <c r="G3228" s="277">
        <v>52</v>
      </c>
      <c r="H3228" s="277">
        <v>28.490000000000002</v>
      </c>
      <c r="I3228" s="277">
        <f>INDEX(HWI!$F$6:$I$131,MATCH(F3228,HWI!$A$6:$A$131,0),MATCH(D3228,HWI!$F$5:$I$5,0))</f>
        <v>113.73333333333333</v>
      </c>
      <c r="J3228" s="277">
        <f t="shared" si="100"/>
        <v>3240.262666666667</v>
      </c>
      <c r="L3228" s="277">
        <f t="shared" si="101"/>
        <v>62.312743589743597</v>
      </c>
    </row>
    <row r="3229" spans="1:12" x14ac:dyDescent="0.25">
      <c r="A3229" s="274" t="s">
        <v>606</v>
      </c>
      <c r="B3229" s="274" t="s">
        <v>588</v>
      </c>
      <c r="C3229" s="274" t="s">
        <v>604</v>
      </c>
      <c r="D3229" s="274" t="s">
        <v>603</v>
      </c>
      <c r="E3229" s="274">
        <v>3</v>
      </c>
      <c r="F3229" s="274">
        <v>1922</v>
      </c>
      <c r="G3229" s="277">
        <v>1132</v>
      </c>
      <c r="H3229" s="277">
        <v>800.32</v>
      </c>
      <c r="I3229" s="277">
        <f>INDEX(HWI!$F$6:$I$131,MATCH(F3229,HWI!$A$6:$A$131,0),MATCH(D3229,HWI!$F$5:$I$5,0))</f>
        <v>106.625</v>
      </c>
      <c r="J3229" s="277">
        <f t="shared" si="100"/>
        <v>85334.12000000001</v>
      </c>
      <c r="L3229" s="277">
        <f t="shared" si="101"/>
        <v>75.383498233215562</v>
      </c>
    </row>
    <row r="3230" spans="1:12" x14ac:dyDescent="0.25">
      <c r="A3230" s="274" t="s">
        <v>606</v>
      </c>
      <c r="B3230" s="274" t="s">
        <v>588</v>
      </c>
      <c r="C3230" s="274" t="s">
        <v>604</v>
      </c>
      <c r="D3230" s="274" t="s">
        <v>603</v>
      </c>
      <c r="E3230" s="274">
        <v>3</v>
      </c>
      <c r="F3230" s="274">
        <v>1923</v>
      </c>
      <c r="G3230" s="277">
        <v>451</v>
      </c>
      <c r="H3230" s="277">
        <v>643.69000000000005</v>
      </c>
      <c r="I3230" s="277">
        <f>INDEX(HWI!$F$6:$I$131,MATCH(F3230,HWI!$A$6:$A$131,0),MATCH(D3230,HWI!$F$5:$I$5,0))</f>
        <v>113.73333333333333</v>
      </c>
      <c r="J3230" s="277">
        <f t="shared" si="100"/>
        <v>73209.009333333335</v>
      </c>
      <c r="L3230" s="277">
        <f t="shared" si="101"/>
        <v>162.32596304508499</v>
      </c>
    </row>
    <row r="3231" spans="1:12" x14ac:dyDescent="0.25">
      <c r="A3231" s="274" t="s">
        <v>606</v>
      </c>
      <c r="B3231" s="274" t="s">
        <v>588</v>
      </c>
      <c r="C3231" s="274" t="s">
        <v>604</v>
      </c>
      <c r="D3231" s="274" t="s">
        <v>603</v>
      </c>
      <c r="E3231" s="274">
        <v>3</v>
      </c>
      <c r="F3231" s="274">
        <v>1924</v>
      </c>
      <c r="G3231" s="277">
        <v>2118</v>
      </c>
      <c r="H3231" s="277">
        <v>917.23</v>
      </c>
      <c r="I3231" s="277">
        <f>INDEX(HWI!$F$6:$I$131,MATCH(F3231,HWI!$A$6:$A$131,0),MATCH(D3231,HWI!$F$5:$I$5,0))</f>
        <v>113.73333333333333</v>
      </c>
      <c r="J3231" s="277">
        <f t="shared" si="100"/>
        <v>104319.62533333333</v>
      </c>
      <c r="L3231" s="277">
        <f t="shared" si="101"/>
        <v>49.253836323575698</v>
      </c>
    </row>
    <row r="3232" spans="1:12" x14ac:dyDescent="0.25">
      <c r="A3232" s="274" t="s">
        <v>606</v>
      </c>
      <c r="B3232" s="274" t="s">
        <v>588</v>
      </c>
      <c r="C3232" s="274" t="s">
        <v>604</v>
      </c>
      <c r="D3232" s="274" t="s">
        <v>603</v>
      </c>
      <c r="E3232" s="274">
        <v>3</v>
      </c>
      <c r="F3232" s="274">
        <v>1925</v>
      </c>
      <c r="G3232" s="277">
        <v>3423</v>
      </c>
      <c r="H3232" s="277">
        <v>2758.1</v>
      </c>
      <c r="I3232" s="277">
        <f>INDEX(HWI!$F$6:$I$131,MATCH(F3232,HWI!$A$6:$A$131,0),MATCH(D3232,HWI!$F$5:$I$5,0))</f>
        <v>113.73333333333333</v>
      </c>
      <c r="J3232" s="277">
        <f t="shared" si="100"/>
        <v>313687.90666666668</v>
      </c>
      <c r="L3232" s="277">
        <f t="shared" si="101"/>
        <v>91.641223098646421</v>
      </c>
    </row>
    <row r="3233" spans="1:12" x14ac:dyDescent="0.25">
      <c r="A3233" s="274" t="s">
        <v>606</v>
      </c>
      <c r="B3233" s="274" t="s">
        <v>588</v>
      </c>
      <c r="C3233" s="274" t="s">
        <v>604</v>
      </c>
      <c r="D3233" s="274" t="s">
        <v>603</v>
      </c>
      <c r="E3233" s="274">
        <v>3</v>
      </c>
      <c r="F3233" s="274">
        <v>1926</v>
      </c>
      <c r="G3233" s="277">
        <v>2871</v>
      </c>
      <c r="H3233" s="277">
        <v>754.81000000000006</v>
      </c>
      <c r="I3233" s="277">
        <f>INDEX(HWI!$F$6:$I$131,MATCH(F3233,HWI!$A$6:$A$131,0),MATCH(D3233,HWI!$F$5:$I$5,0))</f>
        <v>106.625</v>
      </c>
      <c r="J3233" s="277">
        <f t="shared" si="100"/>
        <v>80481.616250000006</v>
      </c>
      <c r="L3233" s="277">
        <f t="shared" si="101"/>
        <v>28.032607540926509</v>
      </c>
    </row>
    <row r="3234" spans="1:12" x14ac:dyDescent="0.25">
      <c r="A3234" s="274" t="s">
        <v>606</v>
      </c>
      <c r="B3234" s="274" t="s">
        <v>588</v>
      </c>
      <c r="C3234" s="274" t="s">
        <v>604</v>
      </c>
      <c r="D3234" s="274" t="s">
        <v>603</v>
      </c>
      <c r="E3234" s="274">
        <v>3</v>
      </c>
      <c r="F3234" s="274">
        <v>1927</v>
      </c>
      <c r="G3234" s="277">
        <v>6009</v>
      </c>
      <c r="H3234" s="277">
        <v>1182.53</v>
      </c>
      <c r="I3234" s="277">
        <f>INDEX(HWI!$F$6:$I$131,MATCH(F3234,HWI!$A$6:$A$131,0),MATCH(D3234,HWI!$F$5:$I$5,0))</f>
        <v>106.625</v>
      </c>
      <c r="J3234" s="277">
        <f t="shared" si="100"/>
        <v>126087.26125</v>
      </c>
      <c r="L3234" s="277">
        <f t="shared" si="101"/>
        <v>20.983068938259276</v>
      </c>
    </row>
    <row r="3235" spans="1:12" x14ac:dyDescent="0.25">
      <c r="A3235" s="274" t="s">
        <v>606</v>
      </c>
      <c r="B3235" s="274" t="s">
        <v>588</v>
      </c>
      <c r="C3235" s="274" t="s">
        <v>604</v>
      </c>
      <c r="D3235" s="274" t="s">
        <v>603</v>
      </c>
      <c r="E3235" s="274">
        <v>3</v>
      </c>
      <c r="F3235" s="274">
        <v>1928</v>
      </c>
      <c r="G3235" s="277">
        <v>16129.01</v>
      </c>
      <c r="H3235" s="277">
        <v>3490.76</v>
      </c>
      <c r="I3235" s="277">
        <f>INDEX(HWI!$F$6:$I$131,MATCH(F3235,HWI!$A$6:$A$131,0),MATCH(D3235,HWI!$F$5:$I$5,0))</f>
        <v>106.625</v>
      </c>
      <c r="J3235" s="277">
        <f t="shared" si="100"/>
        <v>372202.28500000003</v>
      </c>
      <c r="L3235" s="277">
        <f t="shared" si="101"/>
        <v>23.076573515671452</v>
      </c>
    </row>
    <row r="3236" spans="1:12" x14ac:dyDescent="0.25">
      <c r="A3236" s="274" t="s">
        <v>606</v>
      </c>
      <c r="B3236" s="274" t="s">
        <v>588</v>
      </c>
      <c r="C3236" s="274" t="s">
        <v>604</v>
      </c>
      <c r="D3236" s="274" t="s">
        <v>603</v>
      </c>
      <c r="E3236" s="274">
        <v>3</v>
      </c>
      <c r="F3236" s="274">
        <v>1929</v>
      </c>
      <c r="G3236" s="277">
        <v>6087</v>
      </c>
      <c r="H3236" s="277">
        <v>2077.5100000000002</v>
      </c>
      <c r="I3236" s="277">
        <f>INDEX(HWI!$F$6:$I$131,MATCH(F3236,HWI!$A$6:$A$131,0),MATCH(D3236,HWI!$F$5:$I$5,0))</f>
        <v>106.625</v>
      </c>
      <c r="J3236" s="277">
        <f t="shared" si="100"/>
        <v>221514.50375000003</v>
      </c>
      <c r="L3236" s="277">
        <f t="shared" si="101"/>
        <v>36.391408534581899</v>
      </c>
    </row>
    <row r="3237" spans="1:12" x14ac:dyDescent="0.25">
      <c r="A3237" s="274" t="s">
        <v>606</v>
      </c>
      <c r="B3237" s="274" t="s">
        <v>588</v>
      </c>
      <c r="C3237" s="274" t="s">
        <v>604</v>
      </c>
      <c r="D3237" s="274" t="s">
        <v>603</v>
      </c>
      <c r="E3237" s="274">
        <v>3</v>
      </c>
      <c r="F3237" s="274">
        <v>1930</v>
      </c>
      <c r="G3237" s="277">
        <v>11455</v>
      </c>
      <c r="H3237" s="277">
        <v>2422.7600000000002</v>
      </c>
      <c r="I3237" s="277">
        <f>INDEX(HWI!$F$6:$I$131,MATCH(F3237,HWI!$A$6:$A$131,0),MATCH(D3237,HWI!$F$5:$I$5,0))</f>
        <v>106.625</v>
      </c>
      <c r="J3237" s="277">
        <f t="shared" si="100"/>
        <v>258326.78500000003</v>
      </c>
      <c r="L3237" s="277">
        <f t="shared" si="101"/>
        <v>22.551443474465302</v>
      </c>
    </row>
    <row r="3238" spans="1:12" x14ac:dyDescent="0.25">
      <c r="A3238" s="274" t="s">
        <v>606</v>
      </c>
      <c r="B3238" s="274" t="s">
        <v>588</v>
      </c>
      <c r="C3238" s="274" t="s">
        <v>604</v>
      </c>
      <c r="D3238" s="274" t="s">
        <v>603</v>
      </c>
      <c r="E3238" s="274">
        <v>3</v>
      </c>
      <c r="F3238" s="274">
        <v>1931</v>
      </c>
      <c r="G3238" s="277">
        <v>22414</v>
      </c>
      <c r="H3238" s="277">
        <v>8097.26</v>
      </c>
      <c r="I3238" s="277">
        <f>INDEX(HWI!$F$6:$I$131,MATCH(F3238,HWI!$A$6:$A$131,0),MATCH(D3238,HWI!$F$5:$I$5,0))</f>
        <v>106.625</v>
      </c>
      <c r="J3238" s="277">
        <f t="shared" si="100"/>
        <v>863370.34750000003</v>
      </c>
      <c r="L3238" s="277">
        <f t="shared" si="101"/>
        <v>38.51924455697332</v>
      </c>
    </row>
    <row r="3239" spans="1:12" x14ac:dyDescent="0.25">
      <c r="A3239" s="274" t="s">
        <v>606</v>
      </c>
      <c r="B3239" s="274" t="s">
        <v>588</v>
      </c>
      <c r="C3239" s="274" t="s">
        <v>604</v>
      </c>
      <c r="D3239" s="274" t="s">
        <v>603</v>
      </c>
      <c r="E3239" s="274">
        <v>3</v>
      </c>
      <c r="F3239" s="274">
        <v>1932</v>
      </c>
      <c r="G3239" s="277">
        <v>3460</v>
      </c>
      <c r="H3239" s="277">
        <v>2520.58</v>
      </c>
      <c r="I3239" s="277">
        <f>INDEX(HWI!$F$6:$I$131,MATCH(F3239,HWI!$A$6:$A$131,0),MATCH(D3239,HWI!$F$5:$I$5,0))</f>
        <v>113.73333333333333</v>
      </c>
      <c r="J3239" s="277">
        <f t="shared" si="100"/>
        <v>286673.96533333336</v>
      </c>
      <c r="L3239" s="277">
        <f t="shared" si="101"/>
        <v>82.853747206165707</v>
      </c>
    </row>
    <row r="3240" spans="1:12" x14ac:dyDescent="0.25">
      <c r="A3240" s="274" t="s">
        <v>606</v>
      </c>
      <c r="B3240" s="274" t="s">
        <v>588</v>
      </c>
      <c r="C3240" s="274" t="s">
        <v>604</v>
      </c>
      <c r="D3240" s="274" t="s">
        <v>603</v>
      </c>
      <c r="E3240" s="274">
        <v>3</v>
      </c>
      <c r="F3240" s="274">
        <v>1933</v>
      </c>
      <c r="G3240" s="277">
        <v>15874</v>
      </c>
      <c r="H3240" s="277">
        <v>9750.41</v>
      </c>
      <c r="I3240" s="277">
        <f>INDEX(HWI!$F$6:$I$131,MATCH(F3240,HWI!$A$6:$A$131,0),MATCH(D3240,HWI!$F$5:$I$5,0))</f>
        <v>121.85714285714286</v>
      </c>
      <c r="J3240" s="277">
        <f t="shared" si="100"/>
        <v>1188157.1042857142</v>
      </c>
      <c r="L3240" s="277">
        <f t="shared" si="101"/>
        <v>74.849256916071198</v>
      </c>
    </row>
    <row r="3241" spans="1:12" x14ac:dyDescent="0.25">
      <c r="A3241" s="274" t="s">
        <v>606</v>
      </c>
      <c r="B3241" s="274" t="s">
        <v>588</v>
      </c>
      <c r="C3241" s="274" t="s">
        <v>604</v>
      </c>
      <c r="D3241" s="274" t="s">
        <v>603</v>
      </c>
      <c r="E3241" s="274">
        <v>3</v>
      </c>
      <c r="F3241" s="274">
        <v>1934</v>
      </c>
      <c r="G3241" s="277">
        <v>1894</v>
      </c>
      <c r="H3241" s="277">
        <v>1503.84</v>
      </c>
      <c r="I3241" s="277">
        <f>INDEX(HWI!$F$6:$I$131,MATCH(F3241,HWI!$A$6:$A$131,0),MATCH(D3241,HWI!$F$5:$I$5,0))</f>
        <v>113.73333333333333</v>
      </c>
      <c r="J3241" s="277">
        <f t="shared" si="100"/>
        <v>171036.736</v>
      </c>
      <c r="L3241" s="277">
        <f t="shared" si="101"/>
        <v>90.304506863780361</v>
      </c>
    </row>
    <row r="3242" spans="1:12" x14ac:dyDescent="0.25">
      <c r="A3242" s="274" t="s">
        <v>606</v>
      </c>
      <c r="B3242" s="274" t="s">
        <v>588</v>
      </c>
      <c r="C3242" s="274" t="s">
        <v>604</v>
      </c>
      <c r="D3242" s="274" t="s">
        <v>603</v>
      </c>
      <c r="E3242" s="274">
        <v>3</v>
      </c>
      <c r="F3242" s="274">
        <v>1935</v>
      </c>
      <c r="G3242" s="277">
        <v>9822</v>
      </c>
      <c r="H3242" s="277">
        <v>2730.53</v>
      </c>
      <c r="I3242" s="277">
        <f>INDEX(HWI!$F$6:$I$131,MATCH(F3242,HWI!$A$6:$A$131,0),MATCH(D3242,HWI!$F$5:$I$5,0))</f>
        <v>113.73333333333333</v>
      </c>
      <c r="J3242" s="277">
        <f t="shared" si="100"/>
        <v>310552.27866666671</v>
      </c>
      <c r="L3242" s="277">
        <f t="shared" si="101"/>
        <v>31.618028778931656</v>
      </c>
    </row>
    <row r="3243" spans="1:12" x14ac:dyDescent="0.25">
      <c r="A3243" s="274" t="s">
        <v>606</v>
      </c>
      <c r="B3243" s="274" t="s">
        <v>588</v>
      </c>
      <c r="C3243" s="274" t="s">
        <v>604</v>
      </c>
      <c r="D3243" s="274" t="s">
        <v>603</v>
      </c>
      <c r="E3243" s="274">
        <v>3</v>
      </c>
      <c r="F3243" s="274">
        <v>1936</v>
      </c>
      <c r="G3243" s="277">
        <v>677</v>
      </c>
      <c r="H3243" s="277">
        <v>798.32</v>
      </c>
      <c r="I3243" s="277">
        <f>INDEX(HWI!$F$6:$I$131,MATCH(F3243,HWI!$A$6:$A$131,0),MATCH(D3243,HWI!$F$5:$I$5,0))</f>
        <v>113.73333333333333</v>
      </c>
      <c r="J3243" s="277">
        <f t="shared" si="100"/>
        <v>90795.594666666671</v>
      </c>
      <c r="L3243" s="277">
        <f t="shared" si="101"/>
        <v>134.11461546036435</v>
      </c>
    </row>
    <row r="3244" spans="1:12" x14ac:dyDescent="0.25">
      <c r="A3244" s="274" t="s">
        <v>606</v>
      </c>
      <c r="B3244" s="274" t="s">
        <v>588</v>
      </c>
      <c r="C3244" s="274" t="s">
        <v>604</v>
      </c>
      <c r="D3244" s="274" t="s">
        <v>603</v>
      </c>
      <c r="E3244" s="274">
        <v>3</v>
      </c>
      <c r="F3244" s="274">
        <v>1937</v>
      </c>
      <c r="G3244" s="277">
        <v>25058</v>
      </c>
      <c r="H3244" s="277">
        <v>6881.57</v>
      </c>
      <c r="I3244" s="277">
        <f>INDEX(HWI!$F$6:$I$131,MATCH(F3244,HWI!$A$6:$A$131,0),MATCH(D3244,HWI!$F$5:$I$5,0))</f>
        <v>106.625</v>
      </c>
      <c r="J3244" s="277">
        <f t="shared" si="100"/>
        <v>733747.40125</v>
      </c>
      <c r="L3244" s="277">
        <f t="shared" si="101"/>
        <v>29.281961898395721</v>
      </c>
    </row>
    <row r="3245" spans="1:12" x14ac:dyDescent="0.25">
      <c r="A3245" s="274" t="s">
        <v>606</v>
      </c>
      <c r="B3245" s="274" t="s">
        <v>588</v>
      </c>
      <c r="C3245" s="274" t="s">
        <v>604</v>
      </c>
      <c r="D3245" s="274" t="s">
        <v>603</v>
      </c>
      <c r="E3245" s="274">
        <v>3</v>
      </c>
      <c r="F3245" s="274">
        <v>1938</v>
      </c>
      <c r="G3245" s="277">
        <v>1387</v>
      </c>
      <c r="H3245" s="277">
        <v>925.07</v>
      </c>
      <c r="I3245" s="277">
        <f>INDEX(HWI!$F$6:$I$131,MATCH(F3245,HWI!$A$6:$A$131,0),MATCH(D3245,HWI!$F$5:$I$5,0))</f>
        <v>106.625</v>
      </c>
      <c r="J3245" s="277">
        <f t="shared" si="100"/>
        <v>98635.58875000001</v>
      </c>
      <c r="L3245" s="277">
        <f t="shared" si="101"/>
        <v>71.114339401586165</v>
      </c>
    </row>
    <row r="3246" spans="1:12" x14ac:dyDescent="0.25">
      <c r="A3246" s="274" t="s">
        <v>606</v>
      </c>
      <c r="B3246" s="274" t="s">
        <v>588</v>
      </c>
      <c r="C3246" s="274" t="s">
        <v>604</v>
      </c>
      <c r="D3246" s="274" t="s">
        <v>603</v>
      </c>
      <c r="E3246" s="274">
        <v>3</v>
      </c>
      <c r="F3246" s="274">
        <v>1940</v>
      </c>
      <c r="G3246" s="277">
        <v>11890</v>
      </c>
      <c r="H3246" s="277">
        <v>19881.55</v>
      </c>
      <c r="I3246" s="277">
        <f>INDEX(HWI!$F$6:$I$131,MATCH(F3246,HWI!$A$6:$A$131,0),MATCH(D3246,HWI!$F$5:$I$5,0))</f>
        <v>100.35294117647059</v>
      </c>
      <c r="J3246" s="277">
        <f t="shared" si="100"/>
        <v>1995172.0176470589</v>
      </c>
      <c r="L3246" s="277">
        <f t="shared" si="101"/>
        <v>167.8025246128729</v>
      </c>
    </row>
    <row r="3247" spans="1:12" x14ac:dyDescent="0.25">
      <c r="A3247" s="274" t="s">
        <v>606</v>
      </c>
      <c r="B3247" s="274" t="s">
        <v>588</v>
      </c>
      <c r="C3247" s="274" t="s">
        <v>604</v>
      </c>
      <c r="D3247" s="274" t="s">
        <v>603</v>
      </c>
      <c r="E3247" s="274">
        <v>3</v>
      </c>
      <c r="F3247" s="274">
        <v>1941</v>
      </c>
      <c r="G3247" s="277">
        <v>17579</v>
      </c>
      <c r="H3247" s="277">
        <v>16652.14</v>
      </c>
      <c r="I3247" s="277">
        <f>INDEX(HWI!$F$6:$I$131,MATCH(F3247,HWI!$A$6:$A$131,0),MATCH(D3247,HWI!$F$5:$I$5,0))</f>
        <v>100.35294117647059</v>
      </c>
      <c r="J3247" s="277">
        <f t="shared" si="100"/>
        <v>1671091.225882353</v>
      </c>
      <c r="L3247" s="277">
        <f t="shared" si="101"/>
        <v>95.061791107705389</v>
      </c>
    </row>
    <row r="3248" spans="1:12" x14ac:dyDescent="0.25">
      <c r="A3248" s="274" t="s">
        <v>606</v>
      </c>
      <c r="B3248" s="274" t="s">
        <v>588</v>
      </c>
      <c r="C3248" s="274" t="s">
        <v>604</v>
      </c>
      <c r="D3248" s="274" t="s">
        <v>603</v>
      </c>
      <c r="E3248" s="274">
        <v>3</v>
      </c>
      <c r="F3248" s="274">
        <v>1942</v>
      </c>
      <c r="G3248" s="277">
        <v>2568</v>
      </c>
      <c r="H3248" s="277">
        <v>8219.1200000000008</v>
      </c>
      <c r="I3248" s="277">
        <f>INDEX(HWI!$F$6:$I$131,MATCH(F3248,HWI!$A$6:$A$131,0),MATCH(D3248,HWI!$F$5:$I$5,0))</f>
        <v>94.777777777777771</v>
      </c>
      <c r="J3248" s="277">
        <f t="shared" si="100"/>
        <v>778989.92888888891</v>
      </c>
      <c r="L3248" s="277">
        <f t="shared" si="101"/>
        <v>303.34498788508137</v>
      </c>
    </row>
    <row r="3249" spans="1:12" x14ac:dyDescent="0.25">
      <c r="A3249" s="274" t="s">
        <v>606</v>
      </c>
      <c r="B3249" s="274" t="s">
        <v>588</v>
      </c>
      <c r="C3249" s="274" t="s">
        <v>604</v>
      </c>
      <c r="D3249" s="274" t="s">
        <v>603</v>
      </c>
      <c r="E3249" s="274">
        <v>3</v>
      </c>
      <c r="F3249" s="274">
        <v>1943</v>
      </c>
      <c r="G3249" s="277">
        <v>3930</v>
      </c>
      <c r="H3249" s="277">
        <v>2910.84</v>
      </c>
      <c r="I3249" s="277">
        <f>INDEX(HWI!$F$6:$I$131,MATCH(F3249,HWI!$A$6:$A$131,0),MATCH(D3249,HWI!$F$5:$I$5,0))</f>
        <v>89.78947368421052</v>
      </c>
      <c r="J3249" s="277">
        <f t="shared" si="100"/>
        <v>261362.79157894736</v>
      </c>
      <c r="L3249" s="277">
        <f t="shared" si="101"/>
        <v>66.504527119325033</v>
      </c>
    </row>
    <row r="3250" spans="1:12" x14ac:dyDescent="0.25">
      <c r="A3250" s="274" t="s">
        <v>606</v>
      </c>
      <c r="B3250" s="274" t="s">
        <v>588</v>
      </c>
      <c r="C3250" s="274" t="s">
        <v>604</v>
      </c>
      <c r="D3250" s="274" t="s">
        <v>603</v>
      </c>
      <c r="E3250" s="274">
        <v>3</v>
      </c>
      <c r="F3250" s="274">
        <v>1944</v>
      </c>
      <c r="G3250" s="277">
        <v>6116</v>
      </c>
      <c r="H3250" s="277">
        <v>11671.630000000001</v>
      </c>
      <c r="I3250" s="277">
        <f>INDEX(HWI!$F$6:$I$131,MATCH(F3250,HWI!$A$6:$A$131,0),MATCH(D3250,HWI!$F$5:$I$5,0))</f>
        <v>89.78947368421052</v>
      </c>
      <c r="J3250" s="277">
        <f t="shared" si="100"/>
        <v>1047989.5147368421</v>
      </c>
      <c r="L3250" s="277">
        <f t="shared" si="101"/>
        <v>171.35211163126914</v>
      </c>
    </row>
    <row r="3251" spans="1:12" x14ac:dyDescent="0.25">
      <c r="A3251" s="274" t="s">
        <v>606</v>
      </c>
      <c r="B3251" s="274" t="s">
        <v>588</v>
      </c>
      <c r="C3251" s="274" t="s">
        <v>604</v>
      </c>
      <c r="D3251" s="274" t="s">
        <v>603</v>
      </c>
      <c r="E3251" s="274">
        <v>3</v>
      </c>
      <c r="F3251" s="274">
        <v>1945</v>
      </c>
      <c r="G3251" s="277">
        <v>1907</v>
      </c>
      <c r="H3251" s="277">
        <v>2086.0100000000002</v>
      </c>
      <c r="I3251" s="277">
        <f>INDEX(HWI!$F$6:$I$131,MATCH(F3251,HWI!$A$6:$A$131,0),MATCH(D3251,HWI!$F$5:$I$5,0))</f>
        <v>89.78947368421052</v>
      </c>
      <c r="J3251" s="277">
        <f t="shared" si="100"/>
        <v>187301.74000000002</v>
      </c>
      <c r="L3251" s="277">
        <f t="shared" si="101"/>
        <v>98.218007341373891</v>
      </c>
    </row>
    <row r="3252" spans="1:12" x14ac:dyDescent="0.25">
      <c r="A3252" s="274" t="s">
        <v>606</v>
      </c>
      <c r="B3252" s="274" t="s">
        <v>588</v>
      </c>
      <c r="C3252" s="274" t="s">
        <v>604</v>
      </c>
      <c r="D3252" s="274" t="s">
        <v>603</v>
      </c>
      <c r="E3252" s="274">
        <v>3</v>
      </c>
      <c r="F3252" s="274">
        <v>1946</v>
      </c>
      <c r="G3252" s="277">
        <v>3563</v>
      </c>
      <c r="H3252" s="277">
        <v>5742.2</v>
      </c>
      <c r="I3252" s="277">
        <f>INDEX(HWI!$F$6:$I$131,MATCH(F3252,HWI!$A$6:$A$131,0),MATCH(D3252,HWI!$F$5:$I$5,0))</f>
        <v>81.238095238095241</v>
      </c>
      <c r="J3252" s="277">
        <f t="shared" si="100"/>
        <v>466485.39047619049</v>
      </c>
      <c r="L3252" s="277">
        <f t="shared" si="101"/>
        <v>130.92489207863892</v>
      </c>
    </row>
    <row r="3253" spans="1:12" x14ac:dyDescent="0.25">
      <c r="A3253" s="274" t="s">
        <v>606</v>
      </c>
      <c r="B3253" s="274" t="s">
        <v>588</v>
      </c>
      <c r="C3253" s="274" t="s">
        <v>604</v>
      </c>
      <c r="D3253" s="274" t="s">
        <v>603</v>
      </c>
      <c r="E3253" s="274">
        <v>3</v>
      </c>
      <c r="F3253" s="274">
        <v>1949</v>
      </c>
      <c r="G3253" s="277">
        <v>19733</v>
      </c>
      <c r="H3253" s="277">
        <v>36693.72</v>
      </c>
      <c r="I3253" s="277">
        <f>INDEX(HWI!$F$6:$I$131,MATCH(F3253,HWI!$A$6:$A$131,0),MATCH(D3253,HWI!$F$5:$I$5,0))</f>
        <v>56.866666666666667</v>
      </c>
      <c r="J3253" s="277">
        <f t="shared" si="100"/>
        <v>2086649.544</v>
      </c>
      <c r="L3253" s="277">
        <f t="shared" si="101"/>
        <v>105.74416175948917</v>
      </c>
    </row>
    <row r="3254" spans="1:12" x14ac:dyDescent="0.25">
      <c r="A3254" s="274" t="s">
        <v>606</v>
      </c>
      <c r="B3254" s="274" t="s">
        <v>588</v>
      </c>
      <c r="C3254" s="274" t="s">
        <v>604</v>
      </c>
      <c r="D3254" s="274" t="s">
        <v>603</v>
      </c>
      <c r="E3254" s="274">
        <v>3</v>
      </c>
      <c r="F3254" s="274">
        <v>1950</v>
      </c>
      <c r="G3254" s="277">
        <v>13773</v>
      </c>
      <c r="H3254" s="277">
        <v>44296.24</v>
      </c>
      <c r="I3254" s="277">
        <f>INDEX(HWI!$F$6:$I$131,MATCH(F3254,HWI!$A$6:$A$131,0),MATCH(D3254,HWI!$F$5:$I$5,0))</f>
        <v>53.3125</v>
      </c>
      <c r="J3254" s="277">
        <f t="shared" si="100"/>
        <v>2361543.2949999999</v>
      </c>
      <c r="L3254" s="277">
        <f t="shared" si="101"/>
        <v>171.46179445291511</v>
      </c>
    </row>
    <row r="3255" spans="1:12" x14ac:dyDescent="0.25">
      <c r="A3255" s="274" t="s">
        <v>606</v>
      </c>
      <c r="B3255" s="274" t="s">
        <v>588</v>
      </c>
      <c r="C3255" s="274" t="s">
        <v>604</v>
      </c>
      <c r="D3255" s="274" t="s">
        <v>603</v>
      </c>
      <c r="E3255" s="274">
        <v>3</v>
      </c>
      <c r="F3255" s="274">
        <v>1951</v>
      </c>
      <c r="G3255" s="277">
        <v>9730</v>
      </c>
      <c r="H3255" s="277">
        <v>24353.32</v>
      </c>
      <c r="I3255" s="277">
        <f>INDEX(HWI!$F$6:$I$131,MATCH(F3255,HWI!$A$6:$A$131,0),MATCH(D3255,HWI!$F$5:$I$5,0))</f>
        <v>51.696969696969695</v>
      </c>
      <c r="J3255" s="277">
        <f t="shared" si="100"/>
        <v>1258992.846060606</v>
      </c>
      <c r="L3255" s="277">
        <f t="shared" si="101"/>
        <v>129.39289270920924</v>
      </c>
    </row>
    <row r="3256" spans="1:12" x14ac:dyDescent="0.25">
      <c r="A3256" s="274" t="s">
        <v>606</v>
      </c>
      <c r="B3256" s="274" t="s">
        <v>588</v>
      </c>
      <c r="C3256" s="274" t="s">
        <v>604</v>
      </c>
      <c r="D3256" s="274" t="s">
        <v>603</v>
      </c>
      <c r="E3256" s="274">
        <v>3</v>
      </c>
      <c r="F3256" s="274">
        <v>1952</v>
      </c>
      <c r="G3256" s="277">
        <v>14879</v>
      </c>
      <c r="H3256" s="277">
        <v>33188.660000000003</v>
      </c>
      <c r="I3256" s="277">
        <f>INDEX(HWI!$F$6:$I$131,MATCH(F3256,HWI!$A$6:$A$131,0),MATCH(D3256,HWI!$F$5:$I$5,0))</f>
        <v>50.176470588235297</v>
      </c>
      <c r="J3256" s="277">
        <f t="shared" si="100"/>
        <v>1665289.8223529414</v>
      </c>
      <c r="L3256" s="277">
        <f t="shared" si="101"/>
        <v>111.9221602495424</v>
      </c>
    </row>
    <row r="3257" spans="1:12" x14ac:dyDescent="0.25">
      <c r="A3257" s="274" t="s">
        <v>606</v>
      </c>
      <c r="B3257" s="274" t="s">
        <v>588</v>
      </c>
      <c r="C3257" s="274" t="s">
        <v>604</v>
      </c>
      <c r="D3257" s="274" t="s">
        <v>603</v>
      </c>
      <c r="E3257" s="274">
        <v>3</v>
      </c>
      <c r="F3257" s="274">
        <v>1953</v>
      </c>
      <c r="G3257" s="277">
        <v>34618.89</v>
      </c>
      <c r="H3257" s="277">
        <v>110205</v>
      </c>
      <c r="I3257" s="277">
        <f>INDEX(HWI!$F$6:$I$131,MATCH(F3257,HWI!$A$6:$A$131,0),MATCH(D3257,HWI!$F$5:$I$5,0))</f>
        <v>46.108108108108105</v>
      </c>
      <c r="J3257" s="277">
        <f t="shared" si="100"/>
        <v>5081344.0540540535</v>
      </c>
      <c r="L3257" s="277">
        <f t="shared" si="101"/>
        <v>146.77951991106744</v>
      </c>
    </row>
    <row r="3258" spans="1:12" x14ac:dyDescent="0.25">
      <c r="A3258" s="274" t="s">
        <v>606</v>
      </c>
      <c r="B3258" s="274" t="s">
        <v>588</v>
      </c>
      <c r="C3258" s="274" t="s">
        <v>604</v>
      </c>
      <c r="D3258" s="274" t="s">
        <v>603</v>
      </c>
      <c r="E3258" s="274">
        <v>3</v>
      </c>
      <c r="F3258" s="274">
        <v>1954</v>
      </c>
      <c r="G3258" s="277">
        <v>34282</v>
      </c>
      <c r="H3258" s="277">
        <v>106538.16</v>
      </c>
      <c r="I3258" s="277">
        <f>INDEX(HWI!$F$6:$I$131,MATCH(F3258,HWI!$A$6:$A$131,0),MATCH(D3258,HWI!$F$5:$I$5,0))</f>
        <v>43.743589743589745</v>
      </c>
      <c r="J3258" s="277">
        <f t="shared" si="100"/>
        <v>4660361.5630769236</v>
      </c>
      <c r="L3258" s="277">
        <f t="shared" si="101"/>
        <v>135.94193929983442</v>
      </c>
    </row>
    <row r="3259" spans="1:12" x14ac:dyDescent="0.25">
      <c r="A3259" s="274" t="s">
        <v>606</v>
      </c>
      <c r="B3259" s="274" t="s">
        <v>588</v>
      </c>
      <c r="C3259" s="274" t="s">
        <v>604</v>
      </c>
      <c r="D3259" s="274" t="s">
        <v>603</v>
      </c>
      <c r="E3259" s="274">
        <v>3</v>
      </c>
      <c r="F3259" s="274">
        <v>1955</v>
      </c>
      <c r="G3259" s="277">
        <v>79921</v>
      </c>
      <c r="H3259" s="277">
        <v>229435.76</v>
      </c>
      <c r="I3259" s="277">
        <f>INDEX(HWI!$F$6:$I$131,MATCH(F3259,HWI!$A$6:$A$131,0),MATCH(D3259,HWI!$F$5:$I$5,0))</f>
        <v>41.609756097560975</v>
      </c>
      <c r="J3259" s="277">
        <f t="shared" si="100"/>
        <v>9546766.0136585366</v>
      </c>
      <c r="L3259" s="277">
        <f t="shared" si="101"/>
        <v>119.45253454859845</v>
      </c>
    </row>
    <row r="3260" spans="1:12" x14ac:dyDescent="0.25">
      <c r="A3260" s="274" t="s">
        <v>606</v>
      </c>
      <c r="B3260" s="274" t="s">
        <v>588</v>
      </c>
      <c r="C3260" s="274" t="s">
        <v>604</v>
      </c>
      <c r="D3260" s="274" t="s">
        <v>603</v>
      </c>
      <c r="E3260" s="274">
        <v>3</v>
      </c>
      <c r="F3260" s="274">
        <v>1956</v>
      </c>
      <c r="G3260" s="277">
        <v>72342.350000000006</v>
      </c>
      <c r="H3260" s="277">
        <v>246485.45</v>
      </c>
      <c r="I3260" s="277">
        <f>INDEX(HWI!$F$6:$I$131,MATCH(F3260,HWI!$A$6:$A$131,0),MATCH(D3260,HWI!$F$5:$I$5,0))</f>
        <v>39.674418604651166</v>
      </c>
      <c r="J3260" s="277">
        <f t="shared" si="100"/>
        <v>9779166.9232558142</v>
      </c>
      <c r="L3260" s="277">
        <f t="shared" si="101"/>
        <v>135.17900542705362</v>
      </c>
    </row>
    <row r="3261" spans="1:12" x14ac:dyDescent="0.25">
      <c r="A3261" s="274" t="s">
        <v>606</v>
      </c>
      <c r="B3261" s="274" t="s">
        <v>588</v>
      </c>
      <c r="C3261" s="274" t="s">
        <v>604</v>
      </c>
      <c r="D3261" s="274" t="s">
        <v>603</v>
      </c>
      <c r="E3261" s="274">
        <v>3</v>
      </c>
      <c r="F3261" s="274">
        <v>1957</v>
      </c>
      <c r="G3261" s="277">
        <v>105224.46</v>
      </c>
      <c r="H3261" s="277">
        <v>336384.82</v>
      </c>
      <c r="I3261" s="277">
        <f>INDEX(HWI!$F$6:$I$131,MATCH(F3261,HWI!$A$6:$A$131,0),MATCH(D3261,HWI!$F$5:$I$5,0))</f>
        <v>37.086956521739133</v>
      </c>
      <c r="J3261" s="277">
        <f t="shared" si="100"/>
        <v>12475489.193913044</v>
      </c>
      <c r="L3261" s="277">
        <f t="shared" si="101"/>
        <v>118.5607338247499</v>
      </c>
    </row>
    <row r="3262" spans="1:12" x14ac:dyDescent="0.25">
      <c r="A3262" s="274" t="s">
        <v>606</v>
      </c>
      <c r="B3262" s="274" t="s">
        <v>588</v>
      </c>
      <c r="C3262" s="274" t="s">
        <v>604</v>
      </c>
      <c r="D3262" s="274" t="s">
        <v>603</v>
      </c>
      <c r="E3262" s="274">
        <v>3</v>
      </c>
      <c r="F3262" s="274">
        <v>1958</v>
      </c>
      <c r="G3262" s="277">
        <v>73298</v>
      </c>
      <c r="H3262" s="277">
        <v>321821.27</v>
      </c>
      <c r="I3262" s="277">
        <f>INDEX(HWI!$F$6:$I$131,MATCH(F3262,HWI!$A$6:$A$131,0),MATCH(D3262,HWI!$F$5:$I$5,0))</f>
        <v>34.816326530612244</v>
      </c>
      <c r="J3262" s="277">
        <f t="shared" si="100"/>
        <v>11204634.420816327</v>
      </c>
      <c r="L3262" s="277">
        <f t="shared" si="101"/>
        <v>152.86412208813783</v>
      </c>
    </row>
    <row r="3263" spans="1:12" x14ac:dyDescent="0.25">
      <c r="A3263" s="274" t="s">
        <v>606</v>
      </c>
      <c r="B3263" s="274" t="s">
        <v>588</v>
      </c>
      <c r="C3263" s="274" t="s">
        <v>604</v>
      </c>
      <c r="D3263" s="274" t="s">
        <v>603</v>
      </c>
      <c r="E3263" s="274">
        <v>3</v>
      </c>
      <c r="F3263" s="274">
        <v>1959</v>
      </c>
      <c r="G3263" s="277">
        <v>126105</v>
      </c>
      <c r="H3263" s="277">
        <v>646370.49</v>
      </c>
      <c r="I3263" s="277">
        <f>INDEX(HWI!$F$6:$I$131,MATCH(F3263,HWI!$A$6:$A$131,0),MATCH(D3263,HWI!$F$5:$I$5,0))</f>
        <v>33.450980392156865</v>
      </c>
      <c r="J3263" s="277">
        <f t="shared" si="100"/>
        <v>21621726.587058824</v>
      </c>
      <c r="L3263" s="277">
        <f t="shared" si="101"/>
        <v>171.4581228901219</v>
      </c>
    </row>
    <row r="3264" spans="1:12" x14ac:dyDescent="0.25">
      <c r="A3264" s="274" t="s">
        <v>606</v>
      </c>
      <c r="B3264" s="274" t="s">
        <v>588</v>
      </c>
      <c r="C3264" s="274" t="s">
        <v>604</v>
      </c>
      <c r="D3264" s="274" t="s">
        <v>603</v>
      </c>
      <c r="E3264" s="274">
        <v>3</v>
      </c>
      <c r="F3264" s="274">
        <v>1960</v>
      </c>
      <c r="G3264" s="277">
        <v>127287</v>
      </c>
      <c r="H3264" s="277">
        <v>464638.02</v>
      </c>
      <c r="I3264" s="277">
        <f>INDEX(HWI!$F$6:$I$131,MATCH(F3264,HWI!$A$6:$A$131,0),MATCH(D3264,HWI!$F$5:$I$5,0))</f>
        <v>32.188679245283019</v>
      </c>
      <c r="J3264" s="277">
        <f t="shared" si="100"/>
        <v>14956084.190943398</v>
      </c>
      <c r="L3264" s="277">
        <f t="shared" si="101"/>
        <v>117.49891340783739</v>
      </c>
    </row>
    <row r="3265" spans="1:12" x14ac:dyDescent="0.25">
      <c r="A3265" s="274" t="s">
        <v>606</v>
      </c>
      <c r="B3265" s="274" t="s">
        <v>588</v>
      </c>
      <c r="C3265" s="274" t="s">
        <v>604</v>
      </c>
      <c r="D3265" s="274" t="s">
        <v>603</v>
      </c>
      <c r="E3265" s="274">
        <v>3</v>
      </c>
      <c r="F3265" s="274">
        <v>1961</v>
      </c>
      <c r="G3265" s="277">
        <v>186628</v>
      </c>
      <c r="H3265" s="277">
        <v>607544.38</v>
      </c>
      <c r="I3265" s="277">
        <f>INDEX(HWI!$F$6:$I$131,MATCH(F3265,HWI!$A$6:$A$131,0),MATCH(D3265,HWI!$F$5:$I$5,0))</f>
        <v>31.018181818181819</v>
      </c>
      <c r="J3265" s="277">
        <f t="shared" si="100"/>
        <v>18844922.041454546</v>
      </c>
      <c r="L3265" s="277">
        <f t="shared" si="101"/>
        <v>100.97585593509305</v>
      </c>
    </row>
    <row r="3266" spans="1:12" x14ac:dyDescent="0.25">
      <c r="A3266" s="274" t="s">
        <v>606</v>
      </c>
      <c r="B3266" s="274" t="s">
        <v>588</v>
      </c>
      <c r="C3266" s="274" t="s">
        <v>604</v>
      </c>
      <c r="D3266" s="274" t="s">
        <v>603</v>
      </c>
      <c r="E3266" s="274">
        <v>3</v>
      </c>
      <c r="F3266" s="274">
        <v>1962</v>
      </c>
      <c r="G3266" s="277">
        <v>89049</v>
      </c>
      <c r="H3266" s="277">
        <v>438915.97000000003</v>
      </c>
      <c r="I3266" s="277">
        <f>INDEX(HWI!$F$6:$I$131,MATCH(F3266,HWI!$A$6:$A$131,0),MATCH(D3266,HWI!$F$5:$I$5,0))</f>
        <v>30.464285714285715</v>
      </c>
      <c r="J3266" s="277">
        <f t="shared" ref="J3266:J3329" si="102">I3266*H3266</f>
        <v>13371261.514642859</v>
      </c>
      <c r="L3266" s="277">
        <f t="shared" ref="L3266:L3329" si="103">J3266/G3266</f>
        <v>150.15622314279619</v>
      </c>
    </row>
    <row r="3267" spans="1:12" x14ac:dyDescent="0.25">
      <c r="A3267" s="274" t="s">
        <v>606</v>
      </c>
      <c r="B3267" s="274" t="s">
        <v>588</v>
      </c>
      <c r="C3267" s="274" t="s">
        <v>604</v>
      </c>
      <c r="D3267" s="274" t="s">
        <v>603</v>
      </c>
      <c r="E3267" s="274">
        <v>3</v>
      </c>
      <c r="F3267" s="274">
        <v>1963</v>
      </c>
      <c r="G3267" s="277">
        <v>104548</v>
      </c>
      <c r="H3267" s="277">
        <v>475643.12</v>
      </c>
      <c r="I3267" s="277">
        <f>INDEX(HWI!$F$6:$I$131,MATCH(F3267,HWI!$A$6:$A$131,0),MATCH(D3267,HWI!$F$5:$I$5,0))</f>
        <v>29.413793103448278</v>
      </c>
      <c r="J3267" s="277">
        <f t="shared" si="102"/>
        <v>13990468.322758621</v>
      </c>
      <c r="L3267" s="277">
        <f t="shared" si="103"/>
        <v>133.81861272103359</v>
      </c>
    </row>
    <row r="3268" spans="1:12" x14ac:dyDescent="0.25">
      <c r="A3268" s="274" t="s">
        <v>606</v>
      </c>
      <c r="B3268" s="274" t="s">
        <v>588</v>
      </c>
      <c r="C3268" s="274" t="s">
        <v>604</v>
      </c>
      <c r="D3268" s="274" t="s">
        <v>603</v>
      </c>
      <c r="E3268" s="274">
        <v>3</v>
      </c>
      <c r="F3268" s="274">
        <v>1964</v>
      </c>
      <c r="G3268" s="277">
        <v>96879</v>
      </c>
      <c r="H3268" s="277">
        <v>508879.17</v>
      </c>
      <c r="I3268" s="277">
        <f>INDEX(HWI!$F$6:$I$131,MATCH(F3268,HWI!$A$6:$A$131,0),MATCH(D3268,HWI!$F$5:$I$5,0))</f>
        <v>28.433333333333334</v>
      </c>
      <c r="J3268" s="277">
        <f t="shared" si="102"/>
        <v>14469131.067</v>
      </c>
      <c r="L3268" s="277">
        <f t="shared" si="103"/>
        <v>149.35260548725731</v>
      </c>
    </row>
    <row r="3269" spans="1:12" x14ac:dyDescent="0.25">
      <c r="A3269" s="274" t="s">
        <v>606</v>
      </c>
      <c r="B3269" s="274" t="s">
        <v>588</v>
      </c>
      <c r="C3269" s="274" t="s">
        <v>604</v>
      </c>
      <c r="D3269" s="274" t="s">
        <v>603</v>
      </c>
      <c r="E3269" s="274">
        <v>3</v>
      </c>
      <c r="F3269" s="274">
        <v>1965</v>
      </c>
      <c r="G3269" s="277">
        <v>44892</v>
      </c>
      <c r="H3269" s="277">
        <v>302571.14</v>
      </c>
      <c r="I3269" s="277">
        <f>INDEX(HWI!$F$6:$I$131,MATCH(F3269,HWI!$A$6:$A$131,0),MATCH(D3269,HWI!$F$5:$I$5,0))</f>
        <v>27.516129032258064</v>
      </c>
      <c r="J3269" s="277">
        <f t="shared" si="102"/>
        <v>8325586.5296774199</v>
      </c>
      <c r="L3269" s="277">
        <f t="shared" si="103"/>
        <v>185.45813351326339</v>
      </c>
    </row>
    <row r="3270" spans="1:12" x14ac:dyDescent="0.25">
      <c r="A3270" s="274" t="s">
        <v>606</v>
      </c>
      <c r="B3270" s="274" t="s">
        <v>588</v>
      </c>
      <c r="C3270" s="274" t="s">
        <v>604</v>
      </c>
      <c r="D3270" s="274" t="s">
        <v>603</v>
      </c>
      <c r="E3270" s="274">
        <v>3</v>
      </c>
      <c r="F3270" s="274">
        <v>1966</v>
      </c>
      <c r="G3270" s="277">
        <v>106925</v>
      </c>
      <c r="H3270" s="277">
        <v>597705.73</v>
      </c>
      <c r="I3270" s="277">
        <f>INDEX(HWI!$F$6:$I$131,MATCH(F3270,HWI!$A$6:$A$131,0),MATCH(D3270,HWI!$F$5:$I$5,0))</f>
        <v>26.246153846153845</v>
      </c>
      <c r="J3270" s="277">
        <f t="shared" si="102"/>
        <v>15687476.544307692</v>
      </c>
      <c r="L3270" s="277">
        <f t="shared" si="103"/>
        <v>146.7147677746803</v>
      </c>
    </row>
    <row r="3271" spans="1:12" x14ac:dyDescent="0.25">
      <c r="A3271" s="274" t="s">
        <v>606</v>
      </c>
      <c r="B3271" s="274" t="s">
        <v>588</v>
      </c>
      <c r="C3271" s="274" t="s">
        <v>604</v>
      </c>
      <c r="D3271" s="274" t="s">
        <v>603</v>
      </c>
      <c r="E3271" s="274">
        <v>3</v>
      </c>
      <c r="F3271" s="274">
        <v>1967</v>
      </c>
      <c r="G3271" s="277">
        <v>107661</v>
      </c>
      <c r="H3271" s="277">
        <v>677940.62</v>
      </c>
      <c r="I3271" s="277">
        <f>INDEX(HWI!$F$6:$I$131,MATCH(F3271,HWI!$A$6:$A$131,0),MATCH(D3271,HWI!$F$5:$I$5,0))</f>
        <v>25.088235294117649</v>
      </c>
      <c r="J3271" s="277">
        <f t="shared" si="102"/>
        <v>17008333.789999999</v>
      </c>
      <c r="L3271" s="277">
        <f t="shared" si="103"/>
        <v>157.9804552251976</v>
      </c>
    </row>
    <row r="3272" spans="1:12" x14ac:dyDescent="0.25">
      <c r="A3272" s="274" t="s">
        <v>606</v>
      </c>
      <c r="B3272" s="274" t="s">
        <v>588</v>
      </c>
      <c r="C3272" s="274" t="s">
        <v>604</v>
      </c>
      <c r="D3272" s="274" t="s">
        <v>603</v>
      </c>
      <c r="E3272" s="274">
        <v>3</v>
      </c>
      <c r="F3272" s="274">
        <v>1968</v>
      </c>
      <c r="G3272" s="277">
        <v>88182</v>
      </c>
      <c r="H3272" s="277">
        <v>618332.04</v>
      </c>
      <c r="I3272" s="277">
        <f>INDEX(HWI!$F$6:$I$131,MATCH(F3272,HWI!$A$6:$A$131,0),MATCH(D3272,HWI!$F$5:$I$5,0))</f>
        <v>24.028169014084508</v>
      </c>
      <c r="J3272" s="277">
        <f t="shared" si="102"/>
        <v>14857386.763943663</v>
      </c>
      <c r="L3272" s="277">
        <f t="shared" si="103"/>
        <v>168.48548188908919</v>
      </c>
    </row>
    <row r="3273" spans="1:12" x14ac:dyDescent="0.25">
      <c r="A3273" s="274" t="s">
        <v>606</v>
      </c>
      <c r="B3273" s="274" t="s">
        <v>588</v>
      </c>
      <c r="C3273" s="274" t="s">
        <v>604</v>
      </c>
      <c r="D3273" s="274" t="s">
        <v>603</v>
      </c>
      <c r="E3273" s="274">
        <v>3</v>
      </c>
      <c r="F3273" s="274">
        <v>1969</v>
      </c>
      <c r="G3273" s="277">
        <v>106705</v>
      </c>
      <c r="H3273" s="277">
        <v>629249.46</v>
      </c>
      <c r="I3273" s="277">
        <f>INDEX(HWI!$F$6:$I$131,MATCH(F3273,HWI!$A$6:$A$131,0),MATCH(D3273,HWI!$F$5:$I$5,0))</f>
        <v>22.44736842105263</v>
      </c>
      <c r="J3273" s="277">
        <f t="shared" si="102"/>
        <v>14124994.457368419</v>
      </c>
      <c r="L3273" s="277">
        <f t="shared" si="103"/>
        <v>132.37425104136094</v>
      </c>
    </row>
    <row r="3274" spans="1:12" x14ac:dyDescent="0.25">
      <c r="A3274" s="274" t="s">
        <v>606</v>
      </c>
      <c r="B3274" s="274" t="s">
        <v>588</v>
      </c>
      <c r="C3274" s="274" t="s">
        <v>604</v>
      </c>
      <c r="D3274" s="274" t="s">
        <v>603</v>
      </c>
      <c r="E3274" s="274">
        <v>3</v>
      </c>
      <c r="F3274" s="274">
        <v>1970</v>
      </c>
      <c r="G3274" s="277">
        <v>80934</v>
      </c>
      <c r="H3274" s="277">
        <v>544307.6</v>
      </c>
      <c r="I3274" s="277">
        <f>INDEX(HWI!$F$6:$I$131,MATCH(F3274,HWI!$A$6:$A$131,0),MATCH(D3274,HWI!$F$5:$I$5,0))</f>
        <v>21.594936708860761</v>
      </c>
      <c r="J3274" s="277">
        <f t="shared" si="102"/>
        <v>11754288.172151899</v>
      </c>
      <c r="L3274" s="277">
        <f t="shared" si="103"/>
        <v>145.23300679753748</v>
      </c>
    </row>
    <row r="3275" spans="1:12" x14ac:dyDescent="0.25">
      <c r="A3275" s="274" t="s">
        <v>606</v>
      </c>
      <c r="B3275" s="274" t="s">
        <v>588</v>
      </c>
      <c r="C3275" s="274" t="s">
        <v>604</v>
      </c>
      <c r="D3275" s="274" t="s">
        <v>603</v>
      </c>
      <c r="E3275" s="274">
        <v>3</v>
      </c>
      <c r="F3275" s="274">
        <v>1971</v>
      </c>
      <c r="G3275" s="277">
        <v>54914</v>
      </c>
      <c r="H3275" s="277">
        <v>477344.74</v>
      </c>
      <c r="I3275" s="277">
        <f>INDEX(HWI!$F$6:$I$131,MATCH(F3275,HWI!$A$6:$A$131,0),MATCH(D3275,HWI!$F$5:$I$5,0))</f>
        <v>19.386363636363637</v>
      </c>
      <c r="J3275" s="277">
        <f t="shared" si="102"/>
        <v>9253978.709545454</v>
      </c>
      <c r="L3275" s="277">
        <f t="shared" si="103"/>
        <v>168.51765869442136</v>
      </c>
    </row>
    <row r="3276" spans="1:12" x14ac:dyDescent="0.25">
      <c r="A3276" s="274" t="s">
        <v>606</v>
      </c>
      <c r="B3276" s="274" t="s">
        <v>588</v>
      </c>
      <c r="C3276" s="274" t="s">
        <v>604</v>
      </c>
      <c r="D3276" s="274" t="s">
        <v>603</v>
      </c>
      <c r="E3276" s="274">
        <v>3</v>
      </c>
      <c r="F3276" s="274">
        <v>1972</v>
      </c>
      <c r="G3276" s="277">
        <v>60669</v>
      </c>
      <c r="H3276" s="277">
        <v>590330.16</v>
      </c>
      <c r="I3276" s="277">
        <f>INDEX(HWI!$F$6:$I$131,MATCH(F3276,HWI!$A$6:$A$131,0),MATCH(D3276,HWI!$F$5:$I$5,0))</f>
        <v>17.587628865979383</v>
      </c>
      <c r="J3276" s="277">
        <f t="shared" si="102"/>
        <v>10382507.762474228</v>
      </c>
      <c r="L3276" s="277">
        <f t="shared" si="103"/>
        <v>171.13365577929795</v>
      </c>
    </row>
    <row r="3277" spans="1:12" x14ac:dyDescent="0.25">
      <c r="A3277" s="274" t="s">
        <v>606</v>
      </c>
      <c r="B3277" s="274" t="s">
        <v>588</v>
      </c>
      <c r="C3277" s="274" t="s">
        <v>604</v>
      </c>
      <c r="D3277" s="274" t="s">
        <v>603</v>
      </c>
      <c r="E3277" s="274">
        <v>3</v>
      </c>
      <c r="F3277" s="274">
        <v>1973</v>
      </c>
      <c r="G3277" s="277">
        <v>19503</v>
      </c>
      <c r="H3277" s="277">
        <v>266683.56</v>
      </c>
      <c r="I3277" s="277">
        <f>INDEX(HWI!$F$6:$I$131,MATCH(F3277,HWI!$A$6:$A$131,0),MATCH(D3277,HWI!$F$5:$I$5,0))</f>
        <v>17.059999999999999</v>
      </c>
      <c r="J3277" s="277">
        <f t="shared" si="102"/>
        <v>4549621.5335999997</v>
      </c>
      <c r="L3277" s="277">
        <f t="shared" si="103"/>
        <v>233.2780358714044</v>
      </c>
    </row>
    <row r="3278" spans="1:12" x14ac:dyDescent="0.25">
      <c r="A3278" s="274" t="s">
        <v>606</v>
      </c>
      <c r="B3278" s="274" t="s">
        <v>588</v>
      </c>
      <c r="C3278" s="274" t="s">
        <v>604</v>
      </c>
      <c r="D3278" s="274" t="s">
        <v>603</v>
      </c>
      <c r="E3278" s="274">
        <v>3</v>
      </c>
      <c r="F3278" s="274">
        <v>1974</v>
      </c>
      <c r="G3278" s="277">
        <v>8803</v>
      </c>
      <c r="H3278" s="277">
        <v>151257.24</v>
      </c>
      <c r="I3278" s="277">
        <f>INDEX(HWI!$F$6:$I$131,MATCH(F3278,HWI!$A$6:$A$131,0),MATCH(D3278,HWI!$F$5:$I$5,0))</f>
        <v>14.964912280701755</v>
      </c>
      <c r="J3278" s="277">
        <f t="shared" si="102"/>
        <v>2263551.3284210525</v>
      </c>
      <c r="L3278" s="277">
        <f t="shared" si="103"/>
        <v>257.13408251971515</v>
      </c>
    </row>
    <row r="3279" spans="1:12" x14ac:dyDescent="0.25">
      <c r="A3279" s="274" t="s">
        <v>606</v>
      </c>
      <c r="B3279" s="274" t="s">
        <v>588</v>
      </c>
      <c r="C3279" s="274" t="s">
        <v>604</v>
      </c>
      <c r="D3279" s="274" t="s">
        <v>603</v>
      </c>
      <c r="E3279" s="274">
        <v>3</v>
      </c>
      <c r="F3279" s="274">
        <v>1975</v>
      </c>
      <c r="G3279" s="277">
        <v>2034</v>
      </c>
      <c r="H3279" s="277">
        <v>33775.910000000003</v>
      </c>
      <c r="I3279" s="277">
        <f>INDEX(HWI!$F$6:$I$131,MATCH(F3279,HWI!$A$6:$A$131,0),MATCH(D3279,HWI!$F$5:$I$5,0))</f>
        <v>13.53968253968254</v>
      </c>
      <c r="J3279" s="277">
        <f t="shared" si="102"/>
        <v>457315.09888888896</v>
      </c>
      <c r="L3279" s="277">
        <f t="shared" si="103"/>
        <v>224.8353485196111</v>
      </c>
    </row>
    <row r="3280" spans="1:12" x14ac:dyDescent="0.25">
      <c r="A3280" s="274" t="s">
        <v>606</v>
      </c>
      <c r="B3280" s="274" t="s">
        <v>588</v>
      </c>
      <c r="C3280" s="274" t="s">
        <v>604</v>
      </c>
      <c r="D3280" s="274" t="s">
        <v>603</v>
      </c>
      <c r="E3280" s="274">
        <v>3</v>
      </c>
      <c r="F3280" s="274">
        <v>1976</v>
      </c>
      <c r="G3280" s="277">
        <v>4486</v>
      </c>
      <c r="H3280" s="277">
        <v>40021.370000000003</v>
      </c>
      <c r="I3280" s="277">
        <f>INDEX(HWI!$F$6:$I$131,MATCH(F3280,HWI!$A$6:$A$131,0),MATCH(D3280,HWI!$F$5:$I$5,0))</f>
        <v>12.544117647058824</v>
      </c>
      <c r="J3280" s="277">
        <f t="shared" si="102"/>
        <v>502032.77367647068</v>
      </c>
      <c r="L3280" s="277">
        <f t="shared" si="103"/>
        <v>111.91100616952089</v>
      </c>
    </row>
    <row r="3281" spans="1:12" x14ac:dyDescent="0.25">
      <c r="A3281" s="274" t="s">
        <v>606</v>
      </c>
      <c r="B3281" s="274" t="s">
        <v>588</v>
      </c>
      <c r="C3281" s="274" t="s">
        <v>604</v>
      </c>
      <c r="D3281" s="274" t="s">
        <v>603</v>
      </c>
      <c r="E3281" s="274">
        <v>3</v>
      </c>
      <c r="F3281" s="274">
        <v>1977</v>
      </c>
      <c r="G3281" s="277">
        <v>7690</v>
      </c>
      <c r="H3281" s="277">
        <v>128704.88</v>
      </c>
      <c r="I3281" s="277">
        <f>INDEX(HWI!$F$6:$I$131,MATCH(F3281,HWI!$A$6:$A$131,0),MATCH(D3281,HWI!$F$5:$I$5,0))</f>
        <v>11.605442176870747</v>
      </c>
      <c r="J3281" s="277">
        <f t="shared" si="102"/>
        <v>1493677.0427210883</v>
      </c>
      <c r="L3281" s="277">
        <f t="shared" si="103"/>
        <v>194.23628643967336</v>
      </c>
    </row>
    <row r="3282" spans="1:12" x14ac:dyDescent="0.25">
      <c r="A3282" s="274" t="s">
        <v>606</v>
      </c>
      <c r="B3282" s="274" t="s">
        <v>588</v>
      </c>
      <c r="C3282" s="274" t="s">
        <v>604</v>
      </c>
      <c r="D3282" s="274" t="s">
        <v>603</v>
      </c>
      <c r="E3282" s="274">
        <v>3</v>
      </c>
      <c r="F3282" s="274">
        <v>1978</v>
      </c>
      <c r="G3282" s="277">
        <v>891.80000000000007</v>
      </c>
      <c r="H3282" s="277">
        <v>9454.84</v>
      </c>
      <c r="I3282" s="277">
        <f>INDEX(HWI!$F$6:$I$131,MATCH(F3282,HWI!$A$6:$A$131,0),MATCH(D3282,HWI!$F$5:$I$5,0))</f>
        <v>10.6625</v>
      </c>
      <c r="J3282" s="277">
        <f t="shared" si="102"/>
        <v>100812.23149999999</v>
      </c>
      <c r="L3282" s="277">
        <f t="shared" si="103"/>
        <v>113.04354283471629</v>
      </c>
    </row>
    <row r="3283" spans="1:12" x14ac:dyDescent="0.25">
      <c r="A3283" s="274" t="s">
        <v>606</v>
      </c>
      <c r="B3283" s="274" t="s">
        <v>588</v>
      </c>
      <c r="C3283" s="274" t="s">
        <v>604</v>
      </c>
      <c r="D3283" s="274" t="s">
        <v>603</v>
      </c>
      <c r="E3283" s="274">
        <v>3</v>
      </c>
      <c r="F3283" s="274">
        <v>1979</v>
      </c>
      <c r="G3283" s="277">
        <v>7851</v>
      </c>
      <c r="H3283" s="277">
        <v>111987.32</v>
      </c>
      <c r="I3283" s="277">
        <f>INDEX(HWI!$F$6:$I$131,MATCH(F3283,HWI!$A$6:$A$131,0),MATCH(D3283,HWI!$F$5:$I$5,0))</f>
        <v>9.8612716763005785</v>
      </c>
      <c r="J3283" s="277">
        <f t="shared" si="102"/>
        <v>1104337.3868208095</v>
      </c>
      <c r="L3283" s="277">
        <f t="shared" si="103"/>
        <v>140.66200316148382</v>
      </c>
    </row>
    <row r="3284" spans="1:12" x14ac:dyDescent="0.25">
      <c r="A3284" s="274" t="s">
        <v>606</v>
      </c>
      <c r="B3284" s="274" t="s">
        <v>588</v>
      </c>
      <c r="C3284" s="274" t="s">
        <v>604</v>
      </c>
      <c r="D3284" s="274" t="s">
        <v>603</v>
      </c>
      <c r="E3284" s="274">
        <v>3</v>
      </c>
      <c r="F3284" s="274">
        <v>1980</v>
      </c>
      <c r="G3284" s="277">
        <v>3712</v>
      </c>
      <c r="H3284" s="277">
        <v>141650.6</v>
      </c>
      <c r="I3284" s="277">
        <f>INDEX(HWI!$F$6:$I$131,MATCH(F3284,HWI!$A$6:$A$131,0),MATCH(D3284,HWI!$F$5:$I$5,0))</f>
        <v>9.172043010752688</v>
      </c>
      <c r="J3284" s="277">
        <f t="shared" si="102"/>
        <v>1299225.3956989248</v>
      </c>
      <c r="L3284" s="277">
        <f t="shared" si="103"/>
        <v>350.00684151371894</v>
      </c>
    </row>
    <row r="3285" spans="1:12" x14ac:dyDescent="0.25">
      <c r="A3285" s="274" t="s">
        <v>606</v>
      </c>
      <c r="B3285" s="274" t="s">
        <v>588</v>
      </c>
      <c r="C3285" s="274" t="s">
        <v>604</v>
      </c>
      <c r="D3285" s="274" t="s">
        <v>603</v>
      </c>
      <c r="E3285" s="274">
        <v>3</v>
      </c>
      <c r="F3285" s="274">
        <v>1981</v>
      </c>
      <c r="G3285" s="277">
        <v>5475</v>
      </c>
      <c r="H3285" s="277">
        <v>179954.21</v>
      </c>
      <c r="I3285" s="277">
        <f>INDEX(HWI!$F$6:$I$131,MATCH(F3285,HWI!$A$6:$A$131,0),MATCH(D3285,HWI!$F$5:$I$5,0))</f>
        <v>8.3219512195121954</v>
      </c>
      <c r="J3285" s="277">
        <f t="shared" si="102"/>
        <v>1497570.1573658537</v>
      </c>
      <c r="L3285" s="277">
        <f t="shared" si="103"/>
        <v>273.52879586590933</v>
      </c>
    </row>
    <row r="3286" spans="1:12" x14ac:dyDescent="0.25">
      <c r="A3286" s="274" t="s">
        <v>606</v>
      </c>
      <c r="B3286" s="274" t="s">
        <v>588</v>
      </c>
      <c r="C3286" s="274" t="s">
        <v>604</v>
      </c>
      <c r="D3286" s="274" t="s">
        <v>603</v>
      </c>
      <c r="E3286" s="274">
        <v>3</v>
      </c>
      <c r="F3286" s="274">
        <v>1982</v>
      </c>
      <c r="G3286" s="277">
        <v>10022</v>
      </c>
      <c r="H3286" s="277">
        <v>157634.23999999999</v>
      </c>
      <c r="I3286" s="277">
        <f>INDEX(HWI!$F$6:$I$131,MATCH(F3286,HWI!$A$6:$A$131,0),MATCH(D3286,HWI!$F$5:$I$5,0))</f>
        <v>7.6502242152466371</v>
      </c>
      <c r="J3286" s="277">
        <f t="shared" si="102"/>
        <v>1205937.28</v>
      </c>
      <c r="L3286" s="277">
        <f t="shared" si="103"/>
        <v>120.32900419078028</v>
      </c>
    </row>
    <row r="3287" spans="1:12" x14ac:dyDescent="0.25">
      <c r="A3287" s="274" t="s">
        <v>606</v>
      </c>
      <c r="B3287" s="274" t="s">
        <v>588</v>
      </c>
      <c r="C3287" s="274" t="s">
        <v>604</v>
      </c>
      <c r="D3287" s="274" t="s">
        <v>603</v>
      </c>
      <c r="E3287" s="274">
        <v>3</v>
      </c>
      <c r="F3287" s="274">
        <v>1983</v>
      </c>
      <c r="G3287" s="277">
        <v>2622</v>
      </c>
      <c r="H3287" s="277">
        <v>36865.35</v>
      </c>
      <c r="I3287" s="277">
        <f>INDEX(HWI!$F$6:$I$131,MATCH(F3287,HWI!$A$6:$A$131,0),MATCH(D3287,HWI!$F$5:$I$5,0))</f>
        <v>7.3534482758620694</v>
      </c>
      <c r="J3287" s="277">
        <f t="shared" si="102"/>
        <v>271087.44439655176</v>
      </c>
      <c r="L3287" s="277">
        <f t="shared" si="103"/>
        <v>103.3895668941845</v>
      </c>
    </row>
    <row r="3288" spans="1:12" x14ac:dyDescent="0.25">
      <c r="A3288" s="274" t="s">
        <v>606</v>
      </c>
      <c r="B3288" s="274" t="s">
        <v>588</v>
      </c>
      <c r="C3288" s="274" t="s">
        <v>604</v>
      </c>
      <c r="D3288" s="274" t="s">
        <v>603</v>
      </c>
      <c r="E3288" s="274">
        <v>3</v>
      </c>
      <c r="F3288" s="274">
        <v>1984</v>
      </c>
      <c r="G3288" s="277">
        <v>6784</v>
      </c>
      <c r="H3288" s="277">
        <v>154445.06</v>
      </c>
      <c r="I3288" s="277">
        <f>INDEX(HWI!$F$6:$I$131,MATCH(F3288,HWI!$A$6:$A$131,0),MATCH(D3288,HWI!$F$5:$I$5,0))</f>
        <v>7.0205761316872426</v>
      </c>
      <c r="J3288" s="277">
        <f t="shared" si="102"/>
        <v>1084293.301893004</v>
      </c>
      <c r="L3288" s="277">
        <f t="shared" si="103"/>
        <v>159.83097020828478</v>
      </c>
    </row>
    <row r="3289" spans="1:12" x14ac:dyDescent="0.25">
      <c r="A3289" s="274" t="s">
        <v>606</v>
      </c>
      <c r="B3289" s="274" t="s">
        <v>588</v>
      </c>
      <c r="C3289" s="274" t="s">
        <v>604</v>
      </c>
      <c r="D3289" s="274" t="s">
        <v>603</v>
      </c>
      <c r="E3289" s="274">
        <v>3</v>
      </c>
      <c r="F3289" s="274">
        <v>1985</v>
      </c>
      <c r="G3289" s="277">
        <v>692</v>
      </c>
      <c r="H3289" s="277">
        <v>34164.78</v>
      </c>
      <c r="I3289" s="277">
        <f>INDEX(HWI!$F$6:$I$131,MATCH(F3289,HWI!$A$6:$A$131,0),MATCH(D3289,HWI!$F$5:$I$5,0))</f>
        <v>6.9918032786885247</v>
      </c>
      <c r="J3289" s="277">
        <f t="shared" si="102"/>
        <v>238873.42081967212</v>
      </c>
      <c r="L3289" s="277">
        <f t="shared" si="103"/>
        <v>345.19280465270538</v>
      </c>
    </row>
    <row r="3290" spans="1:12" x14ac:dyDescent="0.25">
      <c r="A3290" s="274" t="s">
        <v>606</v>
      </c>
      <c r="B3290" s="274" t="s">
        <v>588</v>
      </c>
      <c r="C3290" s="274" t="s">
        <v>604</v>
      </c>
      <c r="D3290" s="274" t="s">
        <v>603</v>
      </c>
      <c r="E3290" s="274">
        <v>3</v>
      </c>
      <c r="F3290" s="274">
        <v>1986</v>
      </c>
      <c r="G3290" s="277">
        <v>248</v>
      </c>
      <c r="H3290" s="277">
        <v>10624.31</v>
      </c>
      <c r="I3290" s="277">
        <f>INDEX(HWI!$F$6:$I$131,MATCH(F3290,HWI!$A$6:$A$131,0),MATCH(D3290,HWI!$F$5:$I$5,0))</f>
        <v>7.1680672268907566</v>
      </c>
      <c r="J3290" s="277">
        <f t="shared" si="102"/>
        <v>76155.768319327733</v>
      </c>
      <c r="L3290" s="277">
        <f t="shared" si="103"/>
        <v>307.07971096503121</v>
      </c>
    </row>
    <row r="3291" spans="1:12" x14ac:dyDescent="0.25">
      <c r="A3291" s="274" t="s">
        <v>606</v>
      </c>
      <c r="B3291" s="274" t="s">
        <v>588</v>
      </c>
      <c r="C3291" s="274" t="s">
        <v>604</v>
      </c>
      <c r="D3291" s="274" t="s">
        <v>603</v>
      </c>
      <c r="E3291" s="274">
        <v>3</v>
      </c>
      <c r="F3291" s="274">
        <v>1987</v>
      </c>
      <c r="G3291" s="277">
        <v>809</v>
      </c>
      <c r="H3291" s="277">
        <v>51636.380000000005</v>
      </c>
      <c r="I3291" s="277">
        <f>INDEX(HWI!$F$6:$I$131,MATCH(F3291,HWI!$A$6:$A$131,0),MATCH(D3291,HWI!$F$5:$I$5,0))</f>
        <v>6.963265306122449</v>
      </c>
      <c r="J3291" s="277">
        <f t="shared" si="102"/>
        <v>359557.81338775513</v>
      </c>
      <c r="L3291" s="277">
        <f t="shared" si="103"/>
        <v>444.44723533715097</v>
      </c>
    </row>
    <row r="3292" spans="1:12" x14ac:dyDescent="0.25">
      <c r="A3292" s="274" t="s">
        <v>606</v>
      </c>
      <c r="B3292" s="274" t="s">
        <v>588</v>
      </c>
      <c r="C3292" s="274" t="s">
        <v>604</v>
      </c>
      <c r="D3292" s="274" t="s">
        <v>603</v>
      </c>
      <c r="E3292" s="274">
        <v>3</v>
      </c>
      <c r="F3292" s="274">
        <v>1988</v>
      </c>
      <c r="G3292" s="277">
        <v>639</v>
      </c>
      <c r="H3292" s="277">
        <v>28725.510000000002</v>
      </c>
      <c r="I3292" s="277">
        <f>INDEX(HWI!$F$6:$I$131,MATCH(F3292,HWI!$A$6:$A$131,0),MATCH(D3292,HWI!$F$5:$I$5,0))</f>
        <v>6.4316682375117811</v>
      </c>
      <c r="J3292" s="277">
        <f t="shared" si="102"/>
        <v>184752.95027332706</v>
      </c>
      <c r="L3292" s="277">
        <f t="shared" si="103"/>
        <v>289.12824768908774</v>
      </c>
    </row>
    <row r="3293" spans="1:12" x14ac:dyDescent="0.25">
      <c r="A3293" s="274" t="s">
        <v>606</v>
      </c>
      <c r="B3293" s="274" t="s">
        <v>588</v>
      </c>
      <c r="C3293" s="274" t="s">
        <v>604</v>
      </c>
      <c r="D3293" s="274" t="s">
        <v>603</v>
      </c>
      <c r="E3293" s="274">
        <v>3</v>
      </c>
      <c r="F3293" s="274">
        <v>1989</v>
      </c>
      <c r="G3293" s="277">
        <v>365</v>
      </c>
      <c r="H3293" s="277">
        <v>34117.56</v>
      </c>
      <c r="I3293" s="277">
        <f>INDEX(HWI!$F$6:$I$131,MATCH(F3293,HWI!$A$6:$A$131,0),MATCH(D3293,HWI!$F$5:$I$5,0))</f>
        <v>6.0335985853227232</v>
      </c>
      <c r="J3293" s="277">
        <f t="shared" si="102"/>
        <v>205851.6617506631</v>
      </c>
      <c r="L3293" s="277">
        <f t="shared" si="103"/>
        <v>563.97715548126882</v>
      </c>
    </row>
    <row r="3294" spans="1:12" x14ac:dyDescent="0.25">
      <c r="A3294" s="274" t="s">
        <v>606</v>
      </c>
      <c r="B3294" s="274" t="s">
        <v>588</v>
      </c>
      <c r="C3294" s="274" t="s">
        <v>604</v>
      </c>
      <c r="D3294" s="274" t="s">
        <v>603</v>
      </c>
      <c r="E3294" s="274">
        <v>3</v>
      </c>
      <c r="F3294" s="274">
        <v>1990</v>
      </c>
      <c r="G3294" s="277">
        <v>1146</v>
      </c>
      <c r="H3294" s="277">
        <v>66882.38</v>
      </c>
      <c r="I3294" s="277">
        <f>INDEX(HWI!$F$6:$I$131,MATCH(F3294,HWI!$A$6:$A$131,0),MATCH(D3294,HWI!$F$5:$I$5,0))</f>
        <v>5.8827586206896552</v>
      </c>
      <c r="J3294" s="277">
        <f t="shared" si="102"/>
        <v>393452.89751724142</v>
      </c>
      <c r="L3294" s="277">
        <f t="shared" si="103"/>
        <v>343.32713570439915</v>
      </c>
    </row>
    <row r="3295" spans="1:12" x14ac:dyDescent="0.25">
      <c r="A3295" s="274" t="s">
        <v>606</v>
      </c>
      <c r="B3295" s="274" t="s">
        <v>588</v>
      </c>
      <c r="C3295" s="274" t="s">
        <v>604</v>
      </c>
      <c r="D3295" s="274" t="s">
        <v>603</v>
      </c>
      <c r="E3295" s="274">
        <v>3</v>
      </c>
      <c r="F3295" s="274">
        <v>1991</v>
      </c>
      <c r="G3295" s="277">
        <v>1463</v>
      </c>
      <c r="H3295" s="277">
        <v>64687.98</v>
      </c>
      <c r="I3295" s="277">
        <f>INDEX(HWI!$F$6:$I$131,MATCH(F3295,HWI!$A$6:$A$131,0),MATCH(D3295,HWI!$F$5:$I$5,0))</f>
        <v>5.7009189640768589</v>
      </c>
      <c r="J3295" s="277">
        <f t="shared" si="102"/>
        <v>368780.93192982458</v>
      </c>
      <c r="L3295" s="277">
        <f t="shared" si="103"/>
        <v>252.07172380712549</v>
      </c>
    </row>
    <row r="3296" spans="1:12" x14ac:dyDescent="0.25">
      <c r="A3296" s="274" t="s">
        <v>606</v>
      </c>
      <c r="B3296" s="274" t="s">
        <v>588</v>
      </c>
      <c r="C3296" s="274" t="s">
        <v>604</v>
      </c>
      <c r="D3296" s="274" t="s">
        <v>603</v>
      </c>
      <c r="E3296" s="274">
        <v>3</v>
      </c>
      <c r="F3296" s="274">
        <v>1992</v>
      </c>
      <c r="G3296" s="277">
        <v>416</v>
      </c>
      <c r="H3296" s="277">
        <v>33401.56</v>
      </c>
      <c r="I3296" s="277">
        <f>INDEX(HWI!$F$6:$I$131,MATCH(F3296,HWI!$A$6:$A$131,0),MATCH(D3296,HWI!$F$5:$I$5,0))</f>
        <v>5.5479674796747966</v>
      </c>
      <c r="J3296" s="277">
        <f t="shared" si="102"/>
        <v>185310.76865040648</v>
      </c>
      <c r="L3296" s="277">
        <f t="shared" si="103"/>
        <v>445.45857848655402</v>
      </c>
    </row>
    <row r="3297" spans="1:12" x14ac:dyDescent="0.25">
      <c r="A3297" s="274" t="s">
        <v>606</v>
      </c>
      <c r="B3297" s="274" t="s">
        <v>588</v>
      </c>
      <c r="C3297" s="274" t="s">
        <v>604</v>
      </c>
      <c r="D3297" s="274" t="s">
        <v>603</v>
      </c>
      <c r="E3297" s="274">
        <v>3</v>
      </c>
      <c r="F3297" s="274">
        <v>1993</v>
      </c>
      <c r="G3297" s="277">
        <v>543</v>
      </c>
      <c r="H3297" s="277">
        <v>28558.22</v>
      </c>
      <c r="I3297" s="277">
        <f>INDEX(HWI!$F$6:$I$131,MATCH(F3297,HWI!$A$6:$A$131,0),MATCH(D3297,HWI!$F$5:$I$5,0))</f>
        <v>5.3774625689519304</v>
      </c>
      <c r="J3297" s="277">
        <f t="shared" si="102"/>
        <v>153570.75908589442</v>
      </c>
      <c r="L3297" s="277">
        <f t="shared" si="103"/>
        <v>282.81907750625123</v>
      </c>
    </row>
    <row r="3298" spans="1:12" x14ac:dyDescent="0.25">
      <c r="A3298" s="274" t="s">
        <v>606</v>
      </c>
      <c r="B3298" s="274" t="s">
        <v>588</v>
      </c>
      <c r="C3298" s="274" t="s">
        <v>604</v>
      </c>
      <c r="D3298" s="274" t="s">
        <v>603</v>
      </c>
      <c r="E3298" s="274">
        <v>3</v>
      </c>
      <c r="F3298" s="274">
        <v>1994</v>
      </c>
      <c r="G3298" s="277">
        <v>814</v>
      </c>
      <c r="H3298" s="277">
        <v>23416.95</v>
      </c>
      <c r="I3298" s="277">
        <f>INDEX(HWI!$F$6:$I$131,MATCH(F3298,HWI!$A$6:$A$131,0),MATCH(D3298,HWI!$F$5:$I$5,0))</f>
        <v>5.0623145400593472</v>
      </c>
      <c r="J3298" s="277">
        <f t="shared" si="102"/>
        <v>118543.96646884273</v>
      </c>
      <c r="L3298" s="277">
        <f t="shared" si="103"/>
        <v>145.63140843838173</v>
      </c>
    </row>
    <row r="3299" spans="1:12" x14ac:dyDescent="0.25">
      <c r="A3299" s="274" t="s">
        <v>606</v>
      </c>
      <c r="B3299" s="274" t="s">
        <v>588</v>
      </c>
      <c r="C3299" s="274" t="s">
        <v>604</v>
      </c>
      <c r="D3299" s="274" t="s">
        <v>603</v>
      </c>
      <c r="E3299" s="274">
        <v>3</v>
      </c>
      <c r="F3299" s="274">
        <v>1996</v>
      </c>
      <c r="G3299" s="277">
        <v>1048</v>
      </c>
      <c r="H3299" s="277">
        <v>55772.41</v>
      </c>
      <c r="I3299" s="277">
        <f>INDEX(HWI!$F$6:$I$131,MATCH(F3299,HWI!$A$6:$A$131,0),MATCH(D3299,HWI!$F$5:$I$5,0))</f>
        <v>4.8847530422333572</v>
      </c>
      <c r="J3299" s="277">
        <f t="shared" si="102"/>
        <v>272434.44942018611</v>
      </c>
      <c r="L3299" s="277">
        <f t="shared" si="103"/>
        <v>259.95653570628446</v>
      </c>
    </row>
    <row r="3300" spans="1:12" x14ac:dyDescent="0.25">
      <c r="A3300" s="274" t="s">
        <v>606</v>
      </c>
      <c r="B3300" s="274" t="s">
        <v>588</v>
      </c>
      <c r="C3300" s="274" t="s">
        <v>604</v>
      </c>
      <c r="D3300" s="274" t="s">
        <v>603</v>
      </c>
      <c r="E3300" s="274">
        <v>3</v>
      </c>
      <c r="F3300" s="274">
        <v>1997</v>
      </c>
      <c r="G3300" s="277">
        <v>957</v>
      </c>
      <c r="H3300" s="277">
        <v>40402.71</v>
      </c>
      <c r="I3300" s="277">
        <f>INDEX(HWI!$F$6:$I$131,MATCH(F3300,HWI!$A$6:$A$131,0),MATCH(D3300,HWI!$F$5:$I$5,0))</f>
        <v>4.7454798331015295</v>
      </c>
      <c r="J3300" s="277">
        <f t="shared" si="102"/>
        <v>191730.2455076495</v>
      </c>
      <c r="L3300" s="277">
        <f t="shared" si="103"/>
        <v>200.34508412502561</v>
      </c>
    </row>
    <row r="3301" spans="1:12" x14ac:dyDescent="0.25">
      <c r="A3301" s="274" t="s">
        <v>606</v>
      </c>
      <c r="B3301" s="274" t="s">
        <v>588</v>
      </c>
      <c r="C3301" s="274" t="s">
        <v>604</v>
      </c>
      <c r="D3301" s="274" t="s">
        <v>603</v>
      </c>
      <c r="E3301" s="274">
        <v>3</v>
      </c>
      <c r="F3301" s="274">
        <v>1998</v>
      </c>
      <c r="G3301" s="277">
        <v>436</v>
      </c>
      <c r="H3301" s="277">
        <v>19088.010000000002</v>
      </c>
      <c r="I3301" s="277">
        <f>INDEX(HWI!$F$6:$I$131,MATCH(F3301,HWI!$A$6:$A$131,0),MATCH(D3301,HWI!$F$5:$I$5,0))</f>
        <v>4.6580204778156995</v>
      </c>
      <c r="J3301" s="277">
        <f t="shared" si="102"/>
        <v>88912.34146075086</v>
      </c>
      <c r="L3301" s="277">
        <f t="shared" si="103"/>
        <v>203.92738867144692</v>
      </c>
    </row>
    <row r="3302" spans="1:12" x14ac:dyDescent="0.25">
      <c r="A3302" s="274" t="s">
        <v>606</v>
      </c>
      <c r="B3302" s="274" t="s">
        <v>588</v>
      </c>
      <c r="C3302" s="274" t="s">
        <v>604</v>
      </c>
      <c r="D3302" s="274" t="s">
        <v>603</v>
      </c>
      <c r="E3302" s="274">
        <v>3</v>
      </c>
      <c r="F3302" s="274">
        <v>1999</v>
      </c>
      <c r="G3302" s="277">
        <v>1581</v>
      </c>
      <c r="H3302" s="277">
        <v>35604.660000000003</v>
      </c>
      <c r="I3302" s="277">
        <f>INDEX(HWI!$F$6:$I$131,MATCH(F3302,HWI!$A$6:$A$131,0),MATCH(D3302,HWI!$F$5:$I$5,0))</f>
        <v>4.5251989389920428</v>
      </c>
      <c r="J3302" s="277">
        <f t="shared" si="102"/>
        <v>161118.16965517245</v>
      </c>
      <c r="L3302" s="277">
        <f t="shared" si="103"/>
        <v>101.90902571484658</v>
      </c>
    </row>
    <row r="3303" spans="1:12" x14ac:dyDescent="0.25">
      <c r="A3303" s="274" t="s">
        <v>606</v>
      </c>
      <c r="B3303" s="274" t="s">
        <v>588</v>
      </c>
      <c r="C3303" s="274" t="s">
        <v>604</v>
      </c>
      <c r="D3303" s="274" t="s">
        <v>603</v>
      </c>
      <c r="E3303" s="274">
        <v>3</v>
      </c>
      <c r="F3303" s="274">
        <v>2000</v>
      </c>
      <c r="G3303" s="277">
        <v>173</v>
      </c>
      <c r="H3303" s="277">
        <v>5768.85</v>
      </c>
      <c r="I3303" s="277">
        <f>INDEX(HWI!$F$6:$I$131,MATCH(F3303,HWI!$A$6:$A$131,0),MATCH(D3303,HWI!$F$5:$I$5,0))</f>
        <v>4.308080808080808</v>
      </c>
      <c r="J3303" s="277">
        <f t="shared" si="102"/>
        <v>24852.67196969697</v>
      </c>
      <c r="L3303" s="277">
        <f t="shared" si="103"/>
        <v>143.65706340865302</v>
      </c>
    </row>
    <row r="3304" spans="1:12" x14ac:dyDescent="0.25">
      <c r="A3304" s="274" t="s">
        <v>606</v>
      </c>
      <c r="B3304" s="274" t="s">
        <v>588</v>
      </c>
      <c r="C3304" s="274" t="s">
        <v>604</v>
      </c>
      <c r="D3304" s="274" t="s">
        <v>603</v>
      </c>
      <c r="E3304" s="274">
        <v>3</v>
      </c>
      <c r="F3304" s="274">
        <v>2001</v>
      </c>
      <c r="G3304" s="277">
        <v>2129</v>
      </c>
      <c r="H3304" s="277">
        <v>88264.290000000008</v>
      </c>
      <c r="I3304" s="277">
        <f>INDEX(HWI!$F$6:$I$131,MATCH(F3304,HWI!$A$6:$A$131,0),MATCH(D3304,HWI!$F$5:$I$5,0))</f>
        <v>4.217552533992583</v>
      </c>
      <c r="J3304" s="277">
        <f t="shared" si="102"/>
        <v>372259.27995055623</v>
      </c>
      <c r="L3304" s="277">
        <f t="shared" si="103"/>
        <v>174.85170500260978</v>
      </c>
    </row>
    <row r="3305" spans="1:12" x14ac:dyDescent="0.25">
      <c r="A3305" s="274" t="s">
        <v>606</v>
      </c>
      <c r="B3305" s="274" t="s">
        <v>588</v>
      </c>
      <c r="C3305" s="274" t="s">
        <v>604</v>
      </c>
      <c r="D3305" s="274" t="s">
        <v>603</v>
      </c>
      <c r="E3305" s="274">
        <v>3</v>
      </c>
      <c r="F3305" s="274">
        <v>2002</v>
      </c>
      <c r="G3305" s="277">
        <v>577</v>
      </c>
      <c r="H3305" s="277">
        <v>33438.68</v>
      </c>
      <c r="I3305" s="277">
        <f>INDEX(HWI!$F$6:$I$131,MATCH(F3305,HWI!$A$6:$A$131,0),MATCH(D3305,HWI!$F$5:$I$5,0))</f>
        <v>4.1508515815085154</v>
      </c>
      <c r="J3305" s="277">
        <f t="shared" si="102"/>
        <v>138798.99776155717</v>
      </c>
      <c r="L3305" s="277">
        <f t="shared" si="103"/>
        <v>240.55285573926719</v>
      </c>
    </row>
    <row r="3306" spans="1:12" x14ac:dyDescent="0.25">
      <c r="A3306" s="274" t="s">
        <v>606</v>
      </c>
      <c r="B3306" s="274" t="s">
        <v>588</v>
      </c>
      <c r="C3306" s="274" t="s">
        <v>604</v>
      </c>
      <c r="D3306" s="274" t="s">
        <v>603</v>
      </c>
      <c r="E3306" s="274">
        <v>3</v>
      </c>
      <c r="F3306" s="274">
        <v>2003</v>
      </c>
      <c r="G3306" s="277">
        <v>631</v>
      </c>
      <c r="H3306" s="277">
        <v>48268.04</v>
      </c>
      <c r="I3306" s="277">
        <f>INDEX(HWI!$F$6:$I$131,MATCH(F3306,HWI!$A$6:$A$131,0),MATCH(D3306,HWI!$F$5:$I$5,0))</f>
        <v>4.0023460410557181</v>
      </c>
      <c r="J3306" s="277">
        <f t="shared" si="102"/>
        <v>193185.39880351906</v>
      </c>
      <c r="L3306" s="277">
        <f t="shared" si="103"/>
        <v>306.15752583758962</v>
      </c>
    </row>
    <row r="3307" spans="1:12" x14ac:dyDescent="0.25">
      <c r="A3307" s="274" t="s">
        <v>606</v>
      </c>
      <c r="B3307" s="274" t="s">
        <v>588</v>
      </c>
      <c r="C3307" s="274" t="s">
        <v>604</v>
      </c>
      <c r="D3307" s="274" t="s">
        <v>603</v>
      </c>
      <c r="E3307" s="274">
        <v>3</v>
      </c>
      <c r="F3307" s="274">
        <v>2004</v>
      </c>
      <c r="G3307" s="277">
        <v>760</v>
      </c>
      <c r="H3307" s="277">
        <v>74119.14</v>
      </c>
      <c r="I3307" s="277">
        <f>INDEX(HWI!$F$6:$I$131,MATCH(F3307,HWI!$A$6:$A$131,0),MATCH(D3307,HWI!$F$5:$I$5,0))</f>
        <v>3.3748763600395648</v>
      </c>
      <c r="J3307" s="277">
        <f t="shared" si="102"/>
        <v>250142.93341246291</v>
      </c>
      <c r="L3307" s="277">
        <f t="shared" si="103"/>
        <v>329.13543870060909</v>
      </c>
    </row>
    <row r="3308" spans="1:12" x14ac:dyDescent="0.25">
      <c r="A3308" s="274" t="s">
        <v>606</v>
      </c>
      <c r="B3308" s="274" t="s">
        <v>588</v>
      </c>
      <c r="C3308" s="274" t="s">
        <v>604</v>
      </c>
      <c r="D3308" s="274" t="s">
        <v>603</v>
      </c>
      <c r="E3308" s="274">
        <v>3</v>
      </c>
      <c r="F3308" s="274">
        <v>2005</v>
      </c>
      <c r="G3308" s="277">
        <v>1813</v>
      </c>
      <c r="H3308" s="277">
        <v>151353.62</v>
      </c>
      <c r="I3308" s="277">
        <f>INDEX(HWI!$F$6:$I$131,MATCH(F3308,HWI!$A$6:$A$131,0),MATCH(D3308,HWI!$F$5:$I$5,0))</f>
        <v>2.8445185493955814</v>
      </c>
      <c r="J3308" s="277">
        <f t="shared" si="102"/>
        <v>430528.17960817006</v>
      </c>
      <c r="L3308" s="277">
        <f t="shared" si="103"/>
        <v>237.46728053401549</v>
      </c>
    </row>
    <row r="3309" spans="1:12" x14ac:dyDescent="0.25">
      <c r="A3309" s="274" t="s">
        <v>606</v>
      </c>
      <c r="B3309" s="274" t="s">
        <v>588</v>
      </c>
      <c r="C3309" s="274" t="s">
        <v>604</v>
      </c>
      <c r="D3309" s="274" t="s">
        <v>603</v>
      </c>
      <c r="E3309" s="274">
        <v>3</v>
      </c>
      <c r="F3309" s="274">
        <v>2006</v>
      </c>
      <c r="G3309" s="277">
        <v>11</v>
      </c>
      <c r="H3309" s="277">
        <v>735.29</v>
      </c>
      <c r="I3309" s="277">
        <f>INDEX(HWI!$F$6:$I$131,MATCH(F3309,HWI!$A$6:$A$131,0),MATCH(D3309,HWI!$F$5:$I$5,0))</f>
        <v>2.7285085965613756</v>
      </c>
      <c r="J3309" s="277">
        <f t="shared" si="102"/>
        <v>2006.2450859656137</v>
      </c>
      <c r="L3309" s="277">
        <f t="shared" si="103"/>
        <v>182.38591690596488</v>
      </c>
    </row>
    <row r="3310" spans="1:12" x14ac:dyDescent="0.25">
      <c r="A3310" s="274" t="s">
        <v>606</v>
      </c>
      <c r="B3310" s="274" t="s">
        <v>588</v>
      </c>
      <c r="C3310" s="274" t="s">
        <v>604</v>
      </c>
      <c r="D3310" s="274" t="s">
        <v>603</v>
      </c>
      <c r="E3310" s="274">
        <v>3</v>
      </c>
      <c r="F3310" s="274">
        <v>2007</v>
      </c>
      <c r="G3310" s="277">
        <v>67</v>
      </c>
      <c r="H3310" s="277">
        <v>5527.17</v>
      </c>
      <c r="I3310" s="277">
        <f>INDEX(HWI!$F$6:$I$131,MATCH(F3310,HWI!$A$6:$A$131,0),MATCH(D3310,HWI!$F$5:$I$5,0))</f>
        <v>2.7758205436989973</v>
      </c>
      <c r="J3310" s="277">
        <f t="shared" si="102"/>
        <v>15342.432034516787</v>
      </c>
      <c r="L3310" s="277">
        <f t="shared" si="103"/>
        <v>228.99152290323562</v>
      </c>
    </row>
    <row r="3311" spans="1:12" x14ac:dyDescent="0.25">
      <c r="A3311" s="274" t="s">
        <v>606</v>
      </c>
      <c r="B3311" s="274" t="s">
        <v>588</v>
      </c>
      <c r="C3311" s="274" t="s">
        <v>604</v>
      </c>
      <c r="D3311" s="274" t="s">
        <v>603</v>
      </c>
      <c r="E3311" s="274">
        <v>3</v>
      </c>
      <c r="F3311" s="274">
        <v>2008</v>
      </c>
      <c r="G3311" s="277">
        <v>3404</v>
      </c>
      <c r="H3311" s="277">
        <v>223100.9</v>
      </c>
      <c r="I3311" s="277">
        <f>INDEX(HWI!$F$6:$I$131,MATCH(F3311,HWI!$A$6:$A$131,0),MATCH(D3311,HWI!$F$5:$I$5,0))</f>
        <v>2.4362727597286682</v>
      </c>
      <c r="J3311" s="277">
        <f t="shared" si="102"/>
        <v>543534.64534094965</v>
      </c>
      <c r="L3311" s="277">
        <f t="shared" si="103"/>
        <v>159.67527771473257</v>
      </c>
    </row>
    <row r="3312" spans="1:12" x14ac:dyDescent="0.25">
      <c r="A3312" s="274" t="s">
        <v>606</v>
      </c>
      <c r="B3312" s="274" t="s">
        <v>588</v>
      </c>
      <c r="C3312" s="274" t="s">
        <v>604</v>
      </c>
      <c r="D3312" s="274" t="s">
        <v>603</v>
      </c>
      <c r="E3312" s="274">
        <v>3</v>
      </c>
      <c r="F3312" s="274">
        <v>2009</v>
      </c>
      <c r="G3312" s="277">
        <v>1735</v>
      </c>
      <c r="H3312" s="277">
        <v>242413.68</v>
      </c>
      <c r="I3312" s="277">
        <f>INDEX(HWI!$F$6:$I$131,MATCH(F3312,HWI!$A$6:$A$131,0),MATCH(D3312,HWI!$F$5:$I$5,0))</f>
        <v>2.4671005061460591</v>
      </c>
      <c r="J3312" s="277">
        <f t="shared" si="102"/>
        <v>598058.91262472875</v>
      </c>
      <c r="L3312" s="277">
        <f t="shared" si="103"/>
        <v>344.70254329955549</v>
      </c>
    </row>
    <row r="3313" spans="1:12" x14ac:dyDescent="0.25">
      <c r="A3313" s="274" t="s">
        <v>606</v>
      </c>
      <c r="B3313" s="274" t="s">
        <v>588</v>
      </c>
      <c r="C3313" s="274" t="s">
        <v>604</v>
      </c>
      <c r="D3313" s="274" t="s">
        <v>603</v>
      </c>
      <c r="E3313" s="274">
        <v>3</v>
      </c>
      <c r="F3313" s="274">
        <v>2010</v>
      </c>
      <c r="G3313" s="277">
        <v>1504</v>
      </c>
      <c r="H3313" s="277">
        <v>222041.75</v>
      </c>
      <c r="I3313" s="277">
        <f>INDEX(HWI!$F$6:$I$131,MATCH(F3313,HWI!$A$6:$A$131,0),MATCH(D3313,HWI!$F$5:$I$5,0))</f>
        <v>2.375217542638357</v>
      </c>
      <c r="J3313" s="277">
        <f t="shared" si="102"/>
        <v>527397.45979812043</v>
      </c>
      <c r="L3313" s="277">
        <f t="shared" si="103"/>
        <v>350.66320465300561</v>
      </c>
    </row>
    <row r="3314" spans="1:12" x14ac:dyDescent="0.25">
      <c r="A3314" s="274" t="s">
        <v>606</v>
      </c>
      <c r="B3314" s="274" t="s">
        <v>588</v>
      </c>
      <c r="C3314" s="274" t="s">
        <v>604</v>
      </c>
      <c r="D3314" s="274" t="s">
        <v>603</v>
      </c>
      <c r="E3314" s="274">
        <v>3</v>
      </c>
      <c r="F3314" s="274">
        <v>2011</v>
      </c>
      <c r="G3314" s="277">
        <v>79</v>
      </c>
      <c r="H3314" s="277">
        <v>9279.7900000000009</v>
      </c>
      <c r="I3314" s="277">
        <f>INDEX(HWI!$F$6:$I$131,MATCH(F3314,HWI!$A$6:$A$131,0),MATCH(D3314,HWI!$F$5:$I$5,0))</f>
        <v>2.1499684940138626</v>
      </c>
      <c r="J3314" s="277">
        <f t="shared" si="102"/>
        <v>19951.256131064903</v>
      </c>
      <c r="L3314" s="277">
        <f t="shared" si="103"/>
        <v>252.54754596284687</v>
      </c>
    </row>
    <row r="3315" spans="1:12" x14ac:dyDescent="0.25">
      <c r="A3315" s="274" t="s">
        <v>606</v>
      </c>
      <c r="B3315" s="274" t="s">
        <v>588</v>
      </c>
      <c r="C3315" s="274" t="s">
        <v>604</v>
      </c>
      <c r="D3315" s="274" t="s">
        <v>603</v>
      </c>
      <c r="E3315" s="274">
        <v>3</v>
      </c>
      <c r="F3315" s="274">
        <v>2012</v>
      </c>
      <c r="G3315" s="277">
        <v>33</v>
      </c>
      <c r="H3315" s="277">
        <v>3510.42</v>
      </c>
      <c r="I3315" s="277">
        <f>INDEX(HWI!$F$6:$I$131,MATCH(F3315,HWI!$A$6:$A$131,0),MATCH(D3315,HWI!$F$5:$I$5,0))</f>
        <v>1.9918272037361355</v>
      </c>
      <c r="J3315" s="277">
        <f t="shared" si="102"/>
        <v>6992.1500525394049</v>
      </c>
      <c r="L3315" s="277">
        <f t="shared" si="103"/>
        <v>211.88333492543651</v>
      </c>
    </row>
    <row r="3316" spans="1:12" x14ac:dyDescent="0.25">
      <c r="A3316" s="274" t="s">
        <v>606</v>
      </c>
      <c r="B3316" s="274" t="s">
        <v>588</v>
      </c>
      <c r="C3316" s="274" t="s">
        <v>604</v>
      </c>
      <c r="D3316" s="274" t="s">
        <v>603</v>
      </c>
      <c r="E3316" s="274">
        <v>3</v>
      </c>
      <c r="F3316" s="274">
        <v>2013</v>
      </c>
      <c r="G3316" s="277">
        <v>201</v>
      </c>
      <c r="H3316" s="277">
        <v>21497.9</v>
      </c>
      <c r="I3316" s="277">
        <f>INDEX(HWI!$F$6:$I$131,MATCH(F3316,HWI!$A$6:$A$131,0),MATCH(D3316,HWI!$F$5:$I$5,0))</f>
        <v>2.0159527326440179</v>
      </c>
      <c r="J3316" s="277">
        <f t="shared" si="102"/>
        <v>43338.750251107835</v>
      </c>
      <c r="L3316" s="277">
        <f t="shared" si="103"/>
        <v>215.61567289108376</v>
      </c>
    </row>
    <row r="3317" spans="1:12" x14ac:dyDescent="0.25">
      <c r="A3317" s="274" t="s">
        <v>606</v>
      </c>
      <c r="B3317" s="274" t="s">
        <v>588</v>
      </c>
      <c r="C3317" s="274" t="s">
        <v>604</v>
      </c>
      <c r="D3317" s="274" t="s">
        <v>603</v>
      </c>
      <c r="E3317" s="274">
        <v>3</v>
      </c>
      <c r="F3317" s="274">
        <v>2015</v>
      </c>
      <c r="G3317" s="277">
        <v>30</v>
      </c>
      <c r="H3317" s="277">
        <v>11806.800000000001</v>
      </c>
      <c r="I3317" s="277">
        <f>INDEX(HWI!$F$6:$I$131,MATCH(F3317,HWI!$A$6:$A$131,0),MATCH(D3317,HWI!$F$5:$I$5,0))</f>
        <v>2.0455635491606716</v>
      </c>
      <c r="J3317" s="277">
        <f t="shared" si="102"/>
        <v>24151.559712230221</v>
      </c>
      <c r="L3317" s="277">
        <f t="shared" si="103"/>
        <v>805.051990407674</v>
      </c>
    </row>
    <row r="3318" spans="1:12" x14ac:dyDescent="0.25">
      <c r="A3318" s="274" t="s">
        <v>606</v>
      </c>
      <c r="B3318" s="274" t="s">
        <v>588</v>
      </c>
      <c r="C3318" s="274" t="s">
        <v>604</v>
      </c>
      <c r="D3318" s="274" t="s">
        <v>603</v>
      </c>
      <c r="E3318" s="274">
        <v>3</v>
      </c>
      <c r="F3318" s="274">
        <v>2019</v>
      </c>
      <c r="G3318" s="277">
        <v>1974</v>
      </c>
      <c r="H3318" s="277">
        <v>113747.29000000001</v>
      </c>
      <c r="I3318" s="277">
        <f>INDEX(HWI!$F$6:$I$131,MATCH(F3318,HWI!$A$6:$A$131,0),MATCH(D3318,HWI!$F$5:$I$5,0))</f>
        <v>1.760577915376677</v>
      </c>
      <c r="J3318" s="277">
        <f t="shared" si="102"/>
        <v>200260.96670794635</v>
      </c>
      <c r="L3318" s="277">
        <f t="shared" si="103"/>
        <v>101.44932457342773</v>
      </c>
    </row>
    <row r="3319" spans="1:12" x14ac:dyDescent="0.25">
      <c r="A3319" s="274" t="s">
        <v>606</v>
      </c>
      <c r="B3319" s="274" t="s">
        <v>588</v>
      </c>
      <c r="C3319" s="274" t="s">
        <v>604</v>
      </c>
      <c r="D3319" s="274" t="s">
        <v>603</v>
      </c>
      <c r="E3319" s="274">
        <v>3</v>
      </c>
      <c r="F3319" s="274">
        <v>2021</v>
      </c>
      <c r="G3319" s="277">
        <v>0</v>
      </c>
      <c r="H3319" s="277">
        <v>121414.52</v>
      </c>
      <c r="I3319" s="277">
        <f>INDEX(HWI!$F$6:$I$131,MATCH(F3319,HWI!$A$6:$A$131,0),MATCH(D3319,HWI!$F$5:$I$5,0))</f>
        <v>1.439662447257384</v>
      </c>
      <c r="J3319" s="277">
        <f t="shared" si="102"/>
        <v>174795.9249957806</v>
      </c>
      <c r="L3319" s="277" t="e">
        <f t="shared" si="103"/>
        <v>#DIV/0!</v>
      </c>
    </row>
    <row r="3320" spans="1:12" x14ac:dyDescent="0.25">
      <c r="A3320" s="274" t="s">
        <v>606</v>
      </c>
      <c r="B3320" s="274" t="s">
        <v>588</v>
      </c>
      <c r="C3320" s="274" t="s">
        <v>604</v>
      </c>
      <c r="D3320" s="274" t="s">
        <v>603</v>
      </c>
      <c r="E3320" s="274">
        <v>3</v>
      </c>
      <c r="F3320" s="274">
        <v>2023</v>
      </c>
      <c r="G3320" s="277">
        <v>1</v>
      </c>
      <c r="H3320" s="277">
        <v>5365.14</v>
      </c>
      <c r="I3320" s="277">
        <f>INDEX(HWI!$F$6:$I$131,MATCH(F3320,HWI!$A$6:$A$131,0),MATCH(D3320,HWI!$F$5:$I$5,0))</f>
        <v>1.045503294009499</v>
      </c>
      <c r="J3320" s="277">
        <f t="shared" si="102"/>
        <v>5609.2715428221236</v>
      </c>
      <c r="L3320" s="277">
        <f t="shared" si="103"/>
        <v>5609.2715428221236</v>
      </c>
    </row>
    <row r="3321" spans="1:12" x14ac:dyDescent="0.25">
      <c r="A3321" s="274" t="s">
        <v>606</v>
      </c>
      <c r="B3321" s="274" t="s">
        <v>588</v>
      </c>
      <c r="C3321" s="274" t="s">
        <v>604</v>
      </c>
      <c r="D3321" s="274" t="s">
        <v>603</v>
      </c>
      <c r="E3321" s="274">
        <v>3</v>
      </c>
      <c r="F3321" s="274">
        <v>2024</v>
      </c>
      <c r="G3321" s="277">
        <v>626</v>
      </c>
      <c r="H3321" s="277">
        <v>76733.3</v>
      </c>
      <c r="I3321" s="277">
        <f>INDEX(HWI!$F$6:$I$131,MATCH(F3321,HWI!$A$6:$A$131,0),MATCH(D3321,HWI!$F$5:$I$5,0))</f>
        <v>1.0312830587879704</v>
      </c>
      <c r="J3321" s="277">
        <f t="shared" si="102"/>
        <v>79133.752334894976</v>
      </c>
      <c r="L3321" s="277">
        <f t="shared" si="103"/>
        <v>126.41174494392169</v>
      </c>
    </row>
    <row r="3322" spans="1:12" x14ac:dyDescent="0.25">
      <c r="A3322" s="274" t="s">
        <v>606</v>
      </c>
      <c r="B3322" s="274" t="s">
        <v>588</v>
      </c>
      <c r="C3322" s="274" t="s">
        <v>604</v>
      </c>
      <c r="D3322" s="274" t="s">
        <v>603</v>
      </c>
      <c r="E3322" s="274">
        <v>30</v>
      </c>
      <c r="F3322" s="274">
        <v>1903</v>
      </c>
      <c r="G3322" s="277">
        <v>549</v>
      </c>
      <c r="H3322" s="277">
        <v>2279.85</v>
      </c>
      <c r="I3322" s="277">
        <f>INDEX(HWI!$F$6:$I$131,MATCH(F3322,HWI!$A$6:$A$131,0),MATCH(D3322,HWI!$F$5:$I$5,0))</f>
        <v>243.71428571428572</v>
      </c>
      <c r="J3322" s="277">
        <f t="shared" si="102"/>
        <v>555632.01428571425</v>
      </c>
      <c r="L3322" s="277">
        <f t="shared" si="103"/>
        <v>1012.0801717408274</v>
      </c>
    </row>
    <row r="3323" spans="1:12" x14ac:dyDescent="0.25">
      <c r="A3323" s="274" t="s">
        <v>606</v>
      </c>
      <c r="B3323" s="274" t="s">
        <v>588</v>
      </c>
      <c r="C3323" s="274" t="s">
        <v>604</v>
      </c>
      <c r="D3323" s="274" t="s">
        <v>603</v>
      </c>
      <c r="E3323" s="274">
        <v>30</v>
      </c>
      <c r="F3323" s="274">
        <v>1969</v>
      </c>
      <c r="G3323" s="277">
        <v>19130</v>
      </c>
      <c r="H3323" s="277">
        <v>143234.4</v>
      </c>
      <c r="I3323" s="277">
        <f>INDEX(HWI!$F$6:$I$131,MATCH(F3323,HWI!$A$6:$A$131,0),MATCH(D3323,HWI!$F$5:$I$5,0))</f>
        <v>22.44736842105263</v>
      </c>
      <c r="J3323" s="277">
        <f t="shared" si="102"/>
        <v>3215235.3473684206</v>
      </c>
      <c r="L3323" s="277">
        <f t="shared" si="103"/>
        <v>168.07294027017358</v>
      </c>
    </row>
    <row r="3324" spans="1:12" x14ac:dyDescent="0.25">
      <c r="A3324" s="274" t="s">
        <v>606</v>
      </c>
      <c r="B3324" s="274" t="s">
        <v>588</v>
      </c>
      <c r="C3324" s="274" t="s">
        <v>604</v>
      </c>
      <c r="D3324" s="274" t="s">
        <v>603</v>
      </c>
      <c r="E3324" s="274">
        <v>30</v>
      </c>
      <c r="F3324" s="274">
        <v>1970</v>
      </c>
      <c r="G3324" s="277">
        <v>20847</v>
      </c>
      <c r="H3324" s="277">
        <v>177218.88</v>
      </c>
      <c r="I3324" s="277">
        <f>INDEX(HWI!$F$6:$I$131,MATCH(F3324,HWI!$A$6:$A$131,0),MATCH(D3324,HWI!$F$5:$I$5,0))</f>
        <v>21.594936708860761</v>
      </c>
      <c r="J3324" s="277">
        <f t="shared" si="102"/>
        <v>3827030.4972151904</v>
      </c>
      <c r="L3324" s="277">
        <f t="shared" si="103"/>
        <v>183.57703732984078</v>
      </c>
    </row>
    <row r="3325" spans="1:12" x14ac:dyDescent="0.25">
      <c r="A3325" s="274" t="s">
        <v>606</v>
      </c>
      <c r="B3325" s="274" t="s">
        <v>588</v>
      </c>
      <c r="C3325" s="274" t="s">
        <v>604</v>
      </c>
      <c r="D3325" s="274" t="s">
        <v>603</v>
      </c>
      <c r="E3325" s="274">
        <v>30</v>
      </c>
      <c r="F3325" s="274">
        <v>1971</v>
      </c>
      <c r="G3325" s="277">
        <v>1708</v>
      </c>
      <c r="H3325" s="277">
        <v>25097.11</v>
      </c>
      <c r="I3325" s="277">
        <f>INDEX(HWI!$F$6:$I$131,MATCH(F3325,HWI!$A$6:$A$131,0),MATCH(D3325,HWI!$F$5:$I$5,0))</f>
        <v>19.386363636363637</v>
      </c>
      <c r="J3325" s="277">
        <f t="shared" si="102"/>
        <v>486541.70068181818</v>
      </c>
      <c r="L3325" s="277">
        <f t="shared" si="103"/>
        <v>284.86048049286779</v>
      </c>
    </row>
    <row r="3326" spans="1:12" x14ac:dyDescent="0.25">
      <c r="A3326" s="274" t="s">
        <v>606</v>
      </c>
      <c r="B3326" s="274" t="s">
        <v>588</v>
      </c>
      <c r="C3326" s="274" t="s">
        <v>604</v>
      </c>
      <c r="D3326" s="274" t="s">
        <v>603</v>
      </c>
      <c r="E3326" s="274">
        <v>30</v>
      </c>
      <c r="F3326" s="274">
        <v>1974</v>
      </c>
      <c r="G3326" s="277">
        <v>828</v>
      </c>
      <c r="H3326" s="277">
        <v>14221.36</v>
      </c>
      <c r="I3326" s="277">
        <f>INDEX(HWI!$F$6:$I$131,MATCH(F3326,HWI!$A$6:$A$131,0),MATCH(D3326,HWI!$F$5:$I$5,0))</f>
        <v>14.964912280701755</v>
      </c>
      <c r="J3326" s="277">
        <f t="shared" si="102"/>
        <v>212821.40491228073</v>
      </c>
      <c r="L3326" s="277">
        <f t="shared" si="103"/>
        <v>257.0306822612086</v>
      </c>
    </row>
    <row r="3327" spans="1:12" x14ac:dyDescent="0.25">
      <c r="A3327" s="274" t="s">
        <v>606</v>
      </c>
      <c r="B3327" s="274" t="s">
        <v>588</v>
      </c>
      <c r="C3327" s="274" t="s">
        <v>604</v>
      </c>
      <c r="D3327" s="274" t="s">
        <v>603</v>
      </c>
      <c r="E3327" s="274">
        <v>30</v>
      </c>
      <c r="F3327" s="274">
        <v>1976</v>
      </c>
      <c r="G3327" s="277">
        <v>13</v>
      </c>
      <c r="H3327" s="277">
        <v>133.28</v>
      </c>
      <c r="I3327" s="277">
        <f>INDEX(HWI!$F$6:$I$131,MATCH(F3327,HWI!$A$6:$A$131,0),MATCH(D3327,HWI!$F$5:$I$5,0))</f>
        <v>12.544117647058824</v>
      </c>
      <c r="J3327" s="277">
        <f t="shared" si="102"/>
        <v>1671.88</v>
      </c>
      <c r="L3327" s="277">
        <f t="shared" si="103"/>
        <v>128.60615384615386</v>
      </c>
    </row>
    <row r="3328" spans="1:12" x14ac:dyDescent="0.25">
      <c r="A3328" s="274" t="s">
        <v>606</v>
      </c>
      <c r="B3328" s="274" t="s">
        <v>588</v>
      </c>
      <c r="C3328" s="274" t="s">
        <v>604</v>
      </c>
      <c r="D3328" s="274" t="s">
        <v>603</v>
      </c>
      <c r="E3328" s="274">
        <v>30</v>
      </c>
      <c r="F3328" s="274">
        <v>1979</v>
      </c>
      <c r="G3328" s="277">
        <v>6</v>
      </c>
      <c r="H3328" s="277">
        <v>98.2</v>
      </c>
      <c r="I3328" s="277">
        <f>INDEX(HWI!$F$6:$I$131,MATCH(F3328,HWI!$A$6:$A$131,0),MATCH(D3328,HWI!$F$5:$I$5,0))</f>
        <v>9.8612716763005785</v>
      </c>
      <c r="J3328" s="277">
        <f t="shared" si="102"/>
        <v>968.37687861271684</v>
      </c>
      <c r="L3328" s="277">
        <f t="shared" si="103"/>
        <v>161.39614643545281</v>
      </c>
    </row>
    <row r="3329" spans="1:12" x14ac:dyDescent="0.25">
      <c r="A3329" s="274" t="s">
        <v>606</v>
      </c>
      <c r="B3329" s="274" t="s">
        <v>588</v>
      </c>
      <c r="C3329" s="274" t="s">
        <v>604</v>
      </c>
      <c r="D3329" s="274" t="s">
        <v>603</v>
      </c>
      <c r="E3329" s="274">
        <v>30</v>
      </c>
      <c r="F3329" s="274">
        <v>1981</v>
      </c>
      <c r="G3329" s="277">
        <v>4</v>
      </c>
      <c r="H3329" s="277">
        <v>320.77</v>
      </c>
      <c r="I3329" s="277">
        <f>INDEX(HWI!$F$6:$I$131,MATCH(F3329,HWI!$A$6:$A$131,0),MATCH(D3329,HWI!$F$5:$I$5,0))</f>
        <v>8.3219512195121954</v>
      </c>
      <c r="J3329" s="277">
        <f t="shared" si="102"/>
        <v>2669.4322926829268</v>
      </c>
      <c r="L3329" s="277">
        <f t="shared" si="103"/>
        <v>667.3580731707317</v>
      </c>
    </row>
    <row r="3330" spans="1:12" x14ac:dyDescent="0.25">
      <c r="A3330" s="274" t="s">
        <v>606</v>
      </c>
      <c r="B3330" s="274" t="s">
        <v>588</v>
      </c>
      <c r="C3330" s="274" t="s">
        <v>604</v>
      </c>
      <c r="D3330" s="274" t="s">
        <v>603</v>
      </c>
      <c r="E3330" s="274">
        <v>30</v>
      </c>
      <c r="F3330" s="274">
        <v>1982</v>
      </c>
      <c r="G3330" s="277">
        <v>15</v>
      </c>
      <c r="H3330" s="277">
        <v>737.68000000000006</v>
      </c>
      <c r="I3330" s="277">
        <f>INDEX(HWI!$F$6:$I$131,MATCH(F3330,HWI!$A$6:$A$131,0),MATCH(D3330,HWI!$F$5:$I$5,0))</f>
        <v>7.6502242152466371</v>
      </c>
      <c r="J3330" s="277">
        <f t="shared" ref="J3330:J3393" si="104">I3330*H3330</f>
        <v>5643.4173991031394</v>
      </c>
      <c r="L3330" s="277">
        <f t="shared" ref="L3330:L3393" si="105">J3330/G3330</f>
        <v>376.22782660687596</v>
      </c>
    </row>
    <row r="3331" spans="1:12" x14ac:dyDescent="0.25">
      <c r="A3331" s="274" t="s">
        <v>606</v>
      </c>
      <c r="B3331" s="274" t="s">
        <v>588</v>
      </c>
      <c r="C3331" s="274" t="s">
        <v>604</v>
      </c>
      <c r="D3331" s="274" t="s">
        <v>603</v>
      </c>
      <c r="E3331" s="274">
        <v>30</v>
      </c>
      <c r="F3331" s="274">
        <v>1984</v>
      </c>
      <c r="G3331" s="277">
        <v>3219</v>
      </c>
      <c r="H3331" s="277">
        <v>97406.5</v>
      </c>
      <c r="I3331" s="277">
        <f>INDEX(HWI!$F$6:$I$131,MATCH(F3331,HWI!$A$6:$A$131,0),MATCH(D3331,HWI!$F$5:$I$5,0))</f>
        <v>7.0205761316872426</v>
      </c>
      <c r="J3331" s="277">
        <f t="shared" si="104"/>
        <v>683849.74897119345</v>
      </c>
      <c r="L3331" s="277">
        <f t="shared" si="105"/>
        <v>212.44167411344935</v>
      </c>
    </row>
    <row r="3332" spans="1:12" x14ac:dyDescent="0.25">
      <c r="A3332" s="274" t="s">
        <v>606</v>
      </c>
      <c r="B3332" s="274" t="s">
        <v>588</v>
      </c>
      <c r="C3332" s="274" t="s">
        <v>604</v>
      </c>
      <c r="D3332" s="274" t="s">
        <v>603</v>
      </c>
      <c r="E3332" s="274">
        <v>30</v>
      </c>
      <c r="F3332" s="274">
        <v>1985</v>
      </c>
      <c r="G3332" s="277">
        <v>3577</v>
      </c>
      <c r="H3332" s="277">
        <v>212831.95</v>
      </c>
      <c r="I3332" s="277">
        <f>INDEX(HWI!$F$6:$I$131,MATCH(F3332,HWI!$A$6:$A$131,0),MATCH(D3332,HWI!$F$5:$I$5,0))</f>
        <v>6.9918032786885247</v>
      </c>
      <c r="J3332" s="277">
        <f t="shared" si="104"/>
        <v>1488079.1258196721</v>
      </c>
      <c r="L3332" s="277">
        <f t="shared" si="105"/>
        <v>416.01317467701205</v>
      </c>
    </row>
    <row r="3333" spans="1:12" x14ac:dyDescent="0.25">
      <c r="A3333" s="274" t="s">
        <v>606</v>
      </c>
      <c r="B3333" s="274" t="s">
        <v>588</v>
      </c>
      <c r="C3333" s="274" t="s">
        <v>604</v>
      </c>
      <c r="D3333" s="274" t="s">
        <v>603</v>
      </c>
      <c r="E3333" s="274">
        <v>30</v>
      </c>
      <c r="F3333" s="274">
        <v>1986</v>
      </c>
      <c r="G3333" s="277">
        <v>2797</v>
      </c>
      <c r="H3333" s="277">
        <v>85441.47</v>
      </c>
      <c r="I3333" s="277">
        <f>INDEX(HWI!$F$6:$I$131,MATCH(F3333,HWI!$A$6:$A$131,0),MATCH(D3333,HWI!$F$5:$I$5,0))</f>
        <v>7.1680672268907566</v>
      </c>
      <c r="J3333" s="277">
        <f t="shared" si="104"/>
        <v>612450.20092436974</v>
      </c>
      <c r="L3333" s="277">
        <f t="shared" si="105"/>
        <v>218.96682192505176</v>
      </c>
    </row>
    <row r="3334" spans="1:12" x14ac:dyDescent="0.25">
      <c r="A3334" s="274" t="s">
        <v>606</v>
      </c>
      <c r="B3334" s="274" t="s">
        <v>588</v>
      </c>
      <c r="C3334" s="274" t="s">
        <v>604</v>
      </c>
      <c r="D3334" s="274" t="s">
        <v>603</v>
      </c>
      <c r="E3334" s="274">
        <v>30</v>
      </c>
      <c r="F3334" s="274">
        <v>1987</v>
      </c>
      <c r="G3334" s="277">
        <v>2579</v>
      </c>
      <c r="H3334" s="277">
        <v>160491.42000000001</v>
      </c>
      <c r="I3334" s="277">
        <f>INDEX(HWI!$F$6:$I$131,MATCH(F3334,HWI!$A$6:$A$131,0),MATCH(D3334,HWI!$F$5:$I$5,0))</f>
        <v>6.963265306122449</v>
      </c>
      <c r="J3334" s="277">
        <f t="shared" si="104"/>
        <v>1117544.3368163267</v>
      </c>
      <c r="L3334" s="277">
        <f t="shared" si="105"/>
        <v>433.32467499663699</v>
      </c>
    </row>
    <row r="3335" spans="1:12" x14ac:dyDescent="0.25">
      <c r="A3335" s="274" t="s">
        <v>606</v>
      </c>
      <c r="B3335" s="274" t="s">
        <v>588</v>
      </c>
      <c r="C3335" s="274" t="s">
        <v>604</v>
      </c>
      <c r="D3335" s="274" t="s">
        <v>603</v>
      </c>
      <c r="E3335" s="274">
        <v>30</v>
      </c>
      <c r="F3335" s="274">
        <v>1988</v>
      </c>
      <c r="G3335" s="277">
        <v>6</v>
      </c>
      <c r="H3335" s="277">
        <v>180.19</v>
      </c>
      <c r="I3335" s="277">
        <f>INDEX(HWI!$F$6:$I$131,MATCH(F3335,HWI!$A$6:$A$131,0),MATCH(D3335,HWI!$F$5:$I$5,0))</f>
        <v>6.4316682375117811</v>
      </c>
      <c r="J3335" s="277">
        <f t="shared" si="104"/>
        <v>1158.9222997172478</v>
      </c>
      <c r="L3335" s="277">
        <f t="shared" si="105"/>
        <v>193.15371661954131</v>
      </c>
    </row>
    <row r="3336" spans="1:12" x14ac:dyDescent="0.25">
      <c r="A3336" s="274" t="s">
        <v>606</v>
      </c>
      <c r="B3336" s="274" t="s">
        <v>588</v>
      </c>
      <c r="C3336" s="274" t="s">
        <v>604</v>
      </c>
      <c r="D3336" s="274" t="s">
        <v>603</v>
      </c>
      <c r="E3336" s="274">
        <v>30</v>
      </c>
      <c r="F3336" s="274">
        <v>1991</v>
      </c>
      <c r="G3336" s="277">
        <v>14</v>
      </c>
      <c r="H3336" s="277">
        <v>502.67</v>
      </c>
      <c r="I3336" s="277">
        <f>INDEX(HWI!$F$6:$I$131,MATCH(F3336,HWI!$A$6:$A$131,0),MATCH(D3336,HWI!$F$5:$I$5,0))</f>
        <v>5.7009189640768589</v>
      </c>
      <c r="J3336" s="277">
        <f t="shared" si="104"/>
        <v>2865.6809356725148</v>
      </c>
      <c r="L3336" s="277">
        <f t="shared" si="105"/>
        <v>204.69149540517964</v>
      </c>
    </row>
    <row r="3337" spans="1:12" x14ac:dyDescent="0.25">
      <c r="A3337" s="274" t="s">
        <v>606</v>
      </c>
      <c r="B3337" s="274" t="s">
        <v>588</v>
      </c>
      <c r="C3337" s="274" t="s">
        <v>604</v>
      </c>
      <c r="D3337" s="274" t="s">
        <v>603</v>
      </c>
      <c r="E3337" s="274">
        <v>30</v>
      </c>
      <c r="F3337" s="274">
        <v>1992</v>
      </c>
      <c r="G3337" s="277">
        <v>23</v>
      </c>
      <c r="H3337" s="277">
        <v>991.84</v>
      </c>
      <c r="I3337" s="277">
        <f>INDEX(HWI!$F$6:$I$131,MATCH(F3337,HWI!$A$6:$A$131,0),MATCH(D3337,HWI!$F$5:$I$5,0))</f>
        <v>5.5479674796747966</v>
      </c>
      <c r="J3337" s="277">
        <f t="shared" si="104"/>
        <v>5502.6960650406509</v>
      </c>
      <c r="L3337" s="277">
        <f t="shared" si="105"/>
        <v>239.24765500176744</v>
      </c>
    </row>
    <row r="3338" spans="1:12" x14ac:dyDescent="0.25">
      <c r="A3338" s="274" t="s">
        <v>606</v>
      </c>
      <c r="B3338" s="274" t="s">
        <v>588</v>
      </c>
      <c r="C3338" s="274" t="s">
        <v>604</v>
      </c>
      <c r="D3338" s="274" t="s">
        <v>603</v>
      </c>
      <c r="E3338" s="274">
        <v>30</v>
      </c>
      <c r="F3338" s="274">
        <v>1999</v>
      </c>
      <c r="G3338" s="277">
        <v>1133</v>
      </c>
      <c r="H3338" s="277">
        <v>28400.690000000002</v>
      </c>
      <c r="I3338" s="277">
        <f>INDEX(HWI!$F$6:$I$131,MATCH(F3338,HWI!$A$6:$A$131,0),MATCH(D3338,HWI!$F$5:$I$5,0))</f>
        <v>4.5251989389920428</v>
      </c>
      <c r="J3338" s="277">
        <f t="shared" si="104"/>
        <v>128518.77225464192</v>
      </c>
      <c r="L3338" s="277">
        <f t="shared" si="105"/>
        <v>113.43227913031062</v>
      </c>
    </row>
    <row r="3339" spans="1:12" x14ac:dyDescent="0.25">
      <c r="A3339" s="274" t="s">
        <v>606</v>
      </c>
      <c r="B3339" s="274" t="s">
        <v>588</v>
      </c>
      <c r="C3339" s="274" t="s">
        <v>604</v>
      </c>
      <c r="D3339" s="274" t="s">
        <v>603</v>
      </c>
      <c r="E3339" s="274">
        <v>30</v>
      </c>
      <c r="F3339" s="274">
        <v>2000</v>
      </c>
      <c r="G3339" s="277">
        <v>242</v>
      </c>
      <c r="H3339" s="277">
        <v>8069.72</v>
      </c>
      <c r="I3339" s="277">
        <f>INDEX(HWI!$F$6:$I$131,MATCH(F3339,HWI!$A$6:$A$131,0),MATCH(D3339,HWI!$F$5:$I$5,0))</f>
        <v>4.308080808080808</v>
      </c>
      <c r="J3339" s="277">
        <f t="shared" si="104"/>
        <v>34765.005858585857</v>
      </c>
      <c r="L3339" s="277">
        <f t="shared" si="105"/>
        <v>143.65704900242091</v>
      </c>
    </row>
    <row r="3340" spans="1:12" x14ac:dyDescent="0.25">
      <c r="A3340" s="274" t="s">
        <v>606</v>
      </c>
      <c r="B3340" s="274" t="s">
        <v>588</v>
      </c>
      <c r="C3340" s="274" t="s">
        <v>604</v>
      </c>
      <c r="D3340" s="274" t="s">
        <v>603</v>
      </c>
      <c r="E3340" s="274">
        <v>30</v>
      </c>
      <c r="F3340" s="274">
        <v>2006</v>
      </c>
      <c r="G3340" s="277">
        <v>233</v>
      </c>
      <c r="H3340" s="277">
        <v>14683.92</v>
      </c>
      <c r="I3340" s="277">
        <f>INDEX(HWI!$F$6:$I$131,MATCH(F3340,HWI!$A$6:$A$131,0),MATCH(D3340,HWI!$F$5:$I$5,0))</f>
        <v>2.7285085965613756</v>
      </c>
      <c r="J3340" s="277">
        <f t="shared" si="104"/>
        <v>40065.201951219511</v>
      </c>
      <c r="L3340" s="277">
        <f t="shared" si="105"/>
        <v>171.95365644300219</v>
      </c>
    </row>
    <row r="3341" spans="1:12" x14ac:dyDescent="0.25">
      <c r="A3341" s="274" t="s">
        <v>606</v>
      </c>
      <c r="B3341" s="274" t="s">
        <v>588</v>
      </c>
      <c r="C3341" s="274" t="s">
        <v>604</v>
      </c>
      <c r="D3341" s="274" t="s">
        <v>603</v>
      </c>
      <c r="E3341" s="274">
        <v>30</v>
      </c>
      <c r="F3341" s="274">
        <v>2008</v>
      </c>
      <c r="G3341" s="277">
        <v>180</v>
      </c>
      <c r="H3341" s="277">
        <v>8905.57</v>
      </c>
      <c r="I3341" s="277">
        <f>INDEX(HWI!$F$6:$I$131,MATCH(F3341,HWI!$A$6:$A$131,0),MATCH(D3341,HWI!$F$5:$I$5,0))</f>
        <v>2.4362727597286682</v>
      </c>
      <c r="J3341" s="277">
        <f t="shared" si="104"/>
        <v>21696.397600856835</v>
      </c>
      <c r="L3341" s="277">
        <f t="shared" si="105"/>
        <v>120.53554222698241</v>
      </c>
    </row>
    <row r="3342" spans="1:12" x14ac:dyDescent="0.25">
      <c r="A3342" s="274" t="s">
        <v>606</v>
      </c>
      <c r="B3342" s="274" t="s">
        <v>588</v>
      </c>
      <c r="C3342" s="274" t="s">
        <v>604</v>
      </c>
      <c r="D3342" s="274" t="s">
        <v>603</v>
      </c>
      <c r="E3342" s="274">
        <v>30</v>
      </c>
      <c r="F3342" s="274">
        <v>2009</v>
      </c>
      <c r="G3342" s="277">
        <v>4</v>
      </c>
      <c r="H3342" s="277">
        <v>377.15000000000003</v>
      </c>
      <c r="I3342" s="277">
        <f>INDEX(HWI!$F$6:$I$131,MATCH(F3342,HWI!$A$6:$A$131,0),MATCH(D3342,HWI!$F$5:$I$5,0))</f>
        <v>2.4671005061460591</v>
      </c>
      <c r="J3342" s="277">
        <f t="shared" si="104"/>
        <v>930.46695589298633</v>
      </c>
      <c r="L3342" s="277">
        <f t="shared" si="105"/>
        <v>232.61673897324658</v>
      </c>
    </row>
    <row r="3343" spans="1:12" x14ac:dyDescent="0.25">
      <c r="A3343" s="274" t="s">
        <v>606</v>
      </c>
      <c r="B3343" s="274" t="s">
        <v>588</v>
      </c>
      <c r="C3343" s="274" t="s">
        <v>604</v>
      </c>
      <c r="D3343" s="274" t="s">
        <v>603</v>
      </c>
      <c r="E3343" s="274">
        <v>36</v>
      </c>
      <c r="F3343" s="274">
        <v>1903</v>
      </c>
      <c r="G3343" s="277">
        <v>1486</v>
      </c>
      <c r="H3343" s="277">
        <v>986.39</v>
      </c>
      <c r="I3343" s="277">
        <f>INDEX(HWI!$F$6:$I$131,MATCH(F3343,HWI!$A$6:$A$131,0),MATCH(D3343,HWI!$F$5:$I$5,0))</f>
        <v>243.71428571428572</v>
      </c>
      <c r="J3343" s="277">
        <f t="shared" si="104"/>
        <v>240397.33428571429</v>
      </c>
      <c r="L3343" s="277">
        <f t="shared" si="105"/>
        <v>161.77478754085752</v>
      </c>
    </row>
    <row r="3344" spans="1:12" x14ac:dyDescent="0.25">
      <c r="A3344" s="274" t="s">
        <v>606</v>
      </c>
      <c r="B3344" s="274" t="s">
        <v>588</v>
      </c>
      <c r="C3344" s="274" t="s">
        <v>604</v>
      </c>
      <c r="D3344" s="274" t="s">
        <v>603</v>
      </c>
      <c r="E3344" s="274">
        <v>36</v>
      </c>
      <c r="F3344" s="274">
        <v>1977</v>
      </c>
      <c r="G3344" s="277">
        <v>6</v>
      </c>
      <c r="H3344" s="277">
        <v>150.27000000000001</v>
      </c>
      <c r="I3344" s="277">
        <f>INDEX(HWI!$F$6:$I$131,MATCH(F3344,HWI!$A$6:$A$131,0),MATCH(D3344,HWI!$F$5:$I$5,0))</f>
        <v>11.605442176870747</v>
      </c>
      <c r="J3344" s="277">
        <f t="shared" si="104"/>
        <v>1743.9497959183673</v>
      </c>
      <c r="L3344" s="277">
        <f t="shared" si="105"/>
        <v>290.65829931972786</v>
      </c>
    </row>
    <row r="3345" spans="1:12" x14ac:dyDescent="0.25">
      <c r="A3345" s="274" t="s">
        <v>606</v>
      </c>
      <c r="B3345" s="274" t="s">
        <v>588</v>
      </c>
      <c r="C3345" s="274" t="s">
        <v>604</v>
      </c>
      <c r="D3345" s="274" t="s">
        <v>603</v>
      </c>
      <c r="E3345" s="274">
        <v>36</v>
      </c>
      <c r="F3345" s="274">
        <v>1978</v>
      </c>
      <c r="G3345" s="277">
        <v>4</v>
      </c>
      <c r="H3345" s="277">
        <v>18.260000000000002</v>
      </c>
      <c r="I3345" s="277">
        <f>INDEX(HWI!$F$6:$I$131,MATCH(F3345,HWI!$A$6:$A$131,0),MATCH(D3345,HWI!$F$5:$I$5,0))</f>
        <v>10.6625</v>
      </c>
      <c r="J3345" s="277">
        <f t="shared" si="104"/>
        <v>194.69725</v>
      </c>
      <c r="L3345" s="277">
        <f t="shared" si="105"/>
        <v>48.674312499999999</v>
      </c>
    </row>
    <row r="3346" spans="1:12" x14ac:dyDescent="0.25">
      <c r="A3346" s="274" t="s">
        <v>606</v>
      </c>
      <c r="B3346" s="274" t="s">
        <v>588</v>
      </c>
      <c r="C3346" s="274" t="s">
        <v>604</v>
      </c>
      <c r="D3346" s="274" t="s">
        <v>603</v>
      </c>
      <c r="E3346" s="274">
        <v>36</v>
      </c>
      <c r="F3346" s="274">
        <v>1980</v>
      </c>
      <c r="G3346" s="277">
        <v>5</v>
      </c>
      <c r="H3346" s="277">
        <v>225.84</v>
      </c>
      <c r="I3346" s="277">
        <f>INDEX(HWI!$F$6:$I$131,MATCH(F3346,HWI!$A$6:$A$131,0),MATCH(D3346,HWI!$F$5:$I$5,0))</f>
        <v>9.172043010752688</v>
      </c>
      <c r="J3346" s="277">
        <f t="shared" si="104"/>
        <v>2071.4141935483872</v>
      </c>
      <c r="L3346" s="277">
        <f t="shared" si="105"/>
        <v>414.28283870967743</v>
      </c>
    </row>
    <row r="3347" spans="1:12" x14ac:dyDescent="0.25">
      <c r="A3347" s="274" t="s">
        <v>606</v>
      </c>
      <c r="B3347" s="274" t="s">
        <v>588</v>
      </c>
      <c r="C3347" s="274" t="s">
        <v>604</v>
      </c>
      <c r="D3347" s="274" t="s">
        <v>603</v>
      </c>
      <c r="E3347" s="274">
        <v>4</v>
      </c>
      <c r="F3347" s="274">
        <v>1902</v>
      </c>
      <c r="G3347" s="277">
        <v>3178</v>
      </c>
      <c r="H3347" s="277">
        <v>2689.89</v>
      </c>
      <c r="I3347" s="277">
        <f>INDEX(HWI!$F$6:$I$131,MATCH(F3347,HWI!$A$6:$A$131,0),MATCH(D3347,HWI!$F$5:$I$5,0))</f>
        <v>243.71428571428572</v>
      </c>
      <c r="J3347" s="277">
        <f t="shared" si="104"/>
        <v>655564.62</v>
      </c>
      <c r="L3347" s="277">
        <f t="shared" si="105"/>
        <v>206.28213341724356</v>
      </c>
    </row>
    <row r="3348" spans="1:12" x14ac:dyDescent="0.25">
      <c r="A3348" s="274" t="s">
        <v>606</v>
      </c>
      <c r="B3348" s="274" t="s">
        <v>588</v>
      </c>
      <c r="C3348" s="274" t="s">
        <v>604</v>
      </c>
      <c r="D3348" s="274" t="s">
        <v>603</v>
      </c>
      <c r="E3348" s="274">
        <v>4</v>
      </c>
      <c r="F3348" s="274">
        <v>1903</v>
      </c>
      <c r="G3348" s="277">
        <v>7</v>
      </c>
      <c r="H3348" s="277">
        <v>3.27</v>
      </c>
      <c r="I3348" s="277">
        <f>INDEX(HWI!$F$6:$I$131,MATCH(F3348,HWI!$A$6:$A$131,0),MATCH(D3348,HWI!$F$5:$I$5,0))</f>
        <v>243.71428571428572</v>
      </c>
      <c r="J3348" s="277">
        <f t="shared" si="104"/>
        <v>796.9457142857143</v>
      </c>
      <c r="L3348" s="277">
        <f t="shared" si="105"/>
        <v>113.84938775510204</v>
      </c>
    </row>
    <row r="3349" spans="1:12" x14ac:dyDescent="0.25">
      <c r="A3349" s="274" t="s">
        <v>606</v>
      </c>
      <c r="B3349" s="274" t="s">
        <v>588</v>
      </c>
      <c r="C3349" s="274" t="s">
        <v>604</v>
      </c>
      <c r="D3349" s="274" t="s">
        <v>603</v>
      </c>
      <c r="E3349" s="274">
        <v>4</v>
      </c>
      <c r="F3349" s="274">
        <v>1904</v>
      </c>
      <c r="G3349" s="277">
        <v>9</v>
      </c>
      <c r="H3349" s="277">
        <v>4.21</v>
      </c>
      <c r="I3349" s="277">
        <f>INDEX(HWI!$F$6:$I$131,MATCH(F3349,HWI!$A$6:$A$131,0),MATCH(D3349,HWI!$F$5:$I$5,0))</f>
        <v>243.71428571428572</v>
      </c>
      <c r="J3349" s="277">
        <f t="shared" si="104"/>
        <v>1026.037142857143</v>
      </c>
      <c r="L3349" s="277">
        <f t="shared" si="105"/>
        <v>114.004126984127</v>
      </c>
    </row>
    <row r="3350" spans="1:12" x14ac:dyDescent="0.25">
      <c r="A3350" s="274" t="s">
        <v>606</v>
      </c>
      <c r="B3350" s="274" t="s">
        <v>588</v>
      </c>
      <c r="C3350" s="274" t="s">
        <v>604</v>
      </c>
      <c r="D3350" s="274" t="s">
        <v>603</v>
      </c>
      <c r="E3350" s="274">
        <v>4</v>
      </c>
      <c r="F3350" s="274">
        <v>1905</v>
      </c>
      <c r="G3350" s="277">
        <v>201</v>
      </c>
      <c r="H3350" s="277">
        <v>117.60000000000001</v>
      </c>
      <c r="I3350" s="277">
        <f>INDEX(HWI!$F$6:$I$131,MATCH(F3350,HWI!$A$6:$A$131,0),MATCH(D3350,HWI!$F$5:$I$5,0))</f>
        <v>243.71428571428572</v>
      </c>
      <c r="J3350" s="277">
        <f t="shared" si="104"/>
        <v>28660.800000000003</v>
      </c>
      <c r="L3350" s="277">
        <f t="shared" si="105"/>
        <v>142.59104477611942</v>
      </c>
    </row>
    <row r="3351" spans="1:12" x14ac:dyDescent="0.25">
      <c r="A3351" s="274" t="s">
        <v>606</v>
      </c>
      <c r="B3351" s="274" t="s">
        <v>588</v>
      </c>
      <c r="C3351" s="274" t="s">
        <v>604</v>
      </c>
      <c r="D3351" s="274" t="s">
        <v>603</v>
      </c>
      <c r="E3351" s="274">
        <v>4</v>
      </c>
      <c r="F3351" s="274">
        <v>1906</v>
      </c>
      <c r="G3351" s="277">
        <v>281</v>
      </c>
      <c r="H3351" s="277">
        <v>133</v>
      </c>
      <c r="I3351" s="277">
        <f>INDEX(HWI!$F$6:$I$131,MATCH(F3351,HWI!$A$6:$A$131,0),MATCH(D3351,HWI!$F$5:$I$5,0))</f>
        <v>243.71428571428572</v>
      </c>
      <c r="J3351" s="277">
        <f t="shared" si="104"/>
        <v>32414</v>
      </c>
      <c r="L3351" s="277">
        <f t="shared" si="105"/>
        <v>115.35231316725978</v>
      </c>
    </row>
    <row r="3352" spans="1:12" x14ac:dyDescent="0.25">
      <c r="A3352" s="274" t="s">
        <v>606</v>
      </c>
      <c r="B3352" s="274" t="s">
        <v>588</v>
      </c>
      <c r="C3352" s="274" t="s">
        <v>604</v>
      </c>
      <c r="D3352" s="274" t="s">
        <v>603</v>
      </c>
      <c r="E3352" s="274">
        <v>4</v>
      </c>
      <c r="F3352" s="274">
        <v>1907</v>
      </c>
      <c r="G3352" s="277">
        <v>519</v>
      </c>
      <c r="H3352" s="277">
        <v>350.14</v>
      </c>
      <c r="I3352" s="277">
        <f>INDEX(HWI!$F$6:$I$131,MATCH(F3352,HWI!$A$6:$A$131,0),MATCH(D3352,HWI!$F$5:$I$5,0))</f>
        <v>243.71428571428572</v>
      </c>
      <c r="J3352" s="277">
        <f t="shared" si="104"/>
        <v>85334.12</v>
      </c>
      <c r="L3352" s="277">
        <f t="shared" si="105"/>
        <v>164.4202697495183</v>
      </c>
    </row>
    <row r="3353" spans="1:12" x14ac:dyDescent="0.25">
      <c r="A3353" s="274" t="s">
        <v>606</v>
      </c>
      <c r="B3353" s="274" t="s">
        <v>588</v>
      </c>
      <c r="C3353" s="274" t="s">
        <v>604</v>
      </c>
      <c r="D3353" s="274" t="s">
        <v>603</v>
      </c>
      <c r="E3353" s="274">
        <v>4</v>
      </c>
      <c r="F3353" s="274">
        <v>1909</v>
      </c>
      <c r="G3353" s="277">
        <v>1654</v>
      </c>
      <c r="H3353" s="277">
        <v>351.57</v>
      </c>
      <c r="I3353" s="277">
        <f>INDEX(HWI!$F$6:$I$131,MATCH(F3353,HWI!$A$6:$A$131,0),MATCH(D3353,HWI!$F$5:$I$5,0))</f>
        <v>243.71428571428572</v>
      </c>
      <c r="J3353" s="277">
        <f t="shared" si="104"/>
        <v>85682.631428571432</v>
      </c>
      <c r="L3353" s="277">
        <f t="shared" si="105"/>
        <v>51.803283814130246</v>
      </c>
    </row>
    <row r="3354" spans="1:12" x14ac:dyDescent="0.25">
      <c r="A3354" s="274" t="s">
        <v>606</v>
      </c>
      <c r="B3354" s="274" t="s">
        <v>588</v>
      </c>
      <c r="C3354" s="274" t="s">
        <v>604</v>
      </c>
      <c r="D3354" s="274" t="s">
        <v>603</v>
      </c>
      <c r="E3354" s="274">
        <v>4</v>
      </c>
      <c r="F3354" s="274">
        <v>1910</v>
      </c>
      <c r="G3354" s="277">
        <v>56</v>
      </c>
      <c r="H3354" s="277">
        <v>32.39</v>
      </c>
      <c r="I3354" s="277">
        <f>INDEX(HWI!$F$6:$I$131,MATCH(F3354,HWI!$A$6:$A$131,0),MATCH(D3354,HWI!$F$5:$I$5,0))</f>
        <v>243.71428571428572</v>
      </c>
      <c r="J3354" s="277">
        <f t="shared" si="104"/>
        <v>7893.9057142857146</v>
      </c>
      <c r="L3354" s="277">
        <f t="shared" si="105"/>
        <v>140.96260204081634</v>
      </c>
    </row>
    <row r="3355" spans="1:12" x14ac:dyDescent="0.25">
      <c r="A3355" s="274" t="s">
        <v>606</v>
      </c>
      <c r="B3355" s="274" t="s">
        <v>588</v>
      </c>
      <c r="C3355" s="274" t="s">
        <v>604</v>
      </c>
      <c r="D3355" s="274" t="s">
        <v>603</v>
      </c>
      <c r="E3355" s="274">
        <v>4</v>
      </c>
      <c r="F3355" s="274">
        <v>1911</v>
      </c>
      <c r="G3355" s="277">
        <v>733</v>
      </c>
      <c r="H3355" s="277">
        <v>226.04</v>
      </c>
      <c r="I3355" s="277">
        <f>INDEX(HWI!$F$6:$I$131,MATCH(F3355,HWI!$A$6:$A$131,0),MATCH(D3355,HWI!$F$5:$I$5,0))</f>
        <v>243.71428571428572</v>
      </c>
      <c r="J3355" s="277">
        <f t="shared" si="104"/>
        <v>55089.177142857145</v>
      </c>
      <c r="L3355" s="277">
        <f t="shared" si="105"/>
        <v>75.15576690703567</v>
      </c>
    </row>
    <row r="3356" spans="1:12" x14ac:dyDescent="0.25">
      <c r="A3356" s="274" t="s">
        <v>606</v>
      </c>
      <c r="B3356" s="274" t="s">
        <v>588</v>
      </c>
      <c r="C3356" s="274" t="s">
        <v>604</v>
      </c>
      <c r="D3356" s="274" t="s">
        <v>603</v>
      </c>
      <c r="E3356" s="274">
        <v>4</v>
      </c>
      <c r="F3356" s="274">
        <v>1912</v>
      </c>
      <c r="G3356" s="277">
        <v>2478</v>
      </c>
      <c r="H3356" s="277">
        <v>2607.2600000000002</v>
      </c>
      <c r="I3356" s="277">
        <f>INDEX(HWI!$F$6:$I$131,MATCH(F3356,HWI!$A$6:$A$131,0),MATCH(D3356,HWI!$F$5:$I$5,0))</f>
        <v>243.71428571428572</v>
      </c>
      <c r="J3356" s="277">
        <f t="shared" si="104"/>
        <v>635426.5085714286</v>
      </c>
      <c r="L3356" s="277">
        <f t="shared" si="105"/>
        <v>256.42716245820361</v>
      </c>
    </row>
    <row r="3357" spans="1:12" x14ac:dyDescent="0.25">
      <c r="A3357" s="274" t="s">
        <v>606</v>
      </c>
      <c r="B3357" s="274" t="s">
        <v>588</v>
      </c>
      <c r="C3357" s="274" t="s">
        <v>604</v>
      </c>
      <c r="D3357" s="274" t="s">
        <v>603</v>
      </c>
      <c r="E3357" s="274">
        <v>4</v>
      </c>
      <c r="F3357" s="274">
        <v>1913</v>
      </c>
      <c r="G3357" s="277">
        <v>9516</v>
      </c>
      <c r="H3357" s="277">
        <v>823.25</v>
      </c>
      <c r="I3357" s="277">
        <f>INDEX(HWI!$F$6:$I$131,MATCH(F3357,HWI!$A$6:$A$131,0),MATCH(D3357,HWI!$F$5:$I$5,0))</f>
        <v>243.71428571428572</v>
      </c>
      <c r="J3357" s="277">
        <f t="shared" si="104"/>
        <v>200637.78571428571</v>
      </c>
      <c r="L3357" s="277">
        <f t="shared" si="105"/>
        <v>21.084256590404131</v>
      </c>
    </row>
    <row r="3358" spans="1:12" x14ac:dyDescent="0.25">
      <c r="A3358" s="274" t="s">
        <v>606</v>
      </c>
      <c r="B3358" s="274" t="s">
        <v>588</v>
      </c>
      <c r="C3358" s="274" t="s">
        <v>604</v>
      </c>
      <c r="D3358" s="274" t="s">
        <v>603</v>
      </c>
      <c r="E3358" s="274">
        <v>4</v>
      </c>
      <c r="F3358" s="274">
        <v>1914</v>
      </c>
      <c r="G3358" s="277">
        <v>4552</v>
      </c>
      <c r="H3358" s="277">
        <v>1047.8700000000001</v>
      </c>
      <c r="I3358" s="277">
        <f>INDEX(HWI!$F$6:$I$131,MATCH(F3358,HWI!$A$6:$A$131,0),MATCH(D3358,HWI!$F$5:$I$5,0))</f>
        <v>243.71428571428572</v>
      </c>
      <c r="J3358" s="277">
        <f t="shared" si="104"/>
        <v>255380.8885714286</v>
      </c>
      <c r="L3358" s="277">
        <f t="shared" si="105"/>
        <v>56.103007155410502</v>
      </c>
    </row>
    <row r="3359" spans="1:12" x14ac:dyDescent="0.25">
      <c r="A3359" s="274" t="s">
        <v>606</v>
      </c>
      <c r="B3359" s="274" t="s">
        <v>588</v>
      </c>
      <c r="C3359" s="274" t="s">
        <v>604</v>
      </c>
      <c r="D3359" s="274" t="s">
        <v>603</v>
      </c>
      <c r="E3359" s="274">
        <v>4</v>
      </c>
      <c r="F3359" s="274">
        <v>1915</v>
      </c>
      <c r="G3359" s="277">
        <v>803</v>
      </c>
      <c r="H3359" s="277">
        <v>321.20999999999998</v>
      </c>
      <c r="I3359" s="277">
        <f>INDEX(HWI!$F$6:$I$131,MATCH(F3359,HWI!$A$6:$A$131,0),MATCH(D3359,HWI!$F$5:$I$5,0))</f>
        <v>243.71428571428572</v>
      </c>
      <c r="J3359" s="277">
        <f t="shared" si="104"/>
        <v>78283.465714285718</v>
      </c>
      <c r="L3359" s="277">
        <f t="shared" si="105"/>
        <v>97.48874933285893</v>
      </c>
    </row>
    <row r="3360" spans="1:12" x14ac:dyDescent="0.25">
      <c r="A3360" s="274" t="s">
        <v>606</v>
      </c>
      <c r="B3360" s="274" t="s">
        <v>588</v>
      </c>
      <c r="C3360" s="274" t="s">
        <v>604</v>
      </c>
      <c r="D3360" s="274" t="s">
        <v>603</v>
      </c>
      <c r="E3360" s="274">
        <v>4</v>
      </c>
      <c r="F3360" s="274">
        <v>1916</v>
      </c>
      <c r="G3360" s="277">
        <v>8355</v>
      </c>
      <c r="H3360" s="277">
        <v>2890.06</v>
      </c>
      <c r="I3360" s="277">
        <f>INDEX(HWI!$F$6:$I$131,MATCH(F3360,HWI!$A$6:$A$131,0),MATCH(D3360,HWI!$F$5:$I$5,0))</f>
        <v>189.55555555555554</v>
      </c>
      <c r="J3360" s="277">
        <f t="shared" si="104"/>
        <v>547826.9288888888</v>
      </c>
      <c r="L3360" s="277">
        <f t="shared" si="105"/>
        <v>65.568752709621634</v>
      </c>
    </row>
    <row r="3361" spans="1:12" x14ac:dyDescent="0.25">
      <c r="A3361" s="274" t="s">
        <v>606</v>
      </c>
      <c r="B3361" s="274" t="s">
        <v>588</v>
      </c>
      <c r="C3361" s="274" t="s">
        <v>604</v>
      </c>
      <c r="D3361" s="274" t="s">
        <v>603</v>
      </c>
      <c r="E3361" s="274">
        <v>4</v>
      </c>
      <c r="F3361" s="274">
        <v>1917</v>
      </c>
      <c r="G3361" s="277">
        <v>1389.1000000000001</v>
      </c>
      <c r="H3361" s="277">
        <v>1069.8399999999999</v>
      </c>
      <c r="I3361" s="277">
        <f>INDEX(HWI!$F$6:$I$131,MATCH(F3361,HWI!$A$6:$A$131,0),MATCH(D3361,HWI!$F$5:$I$5,0))</f>
        <v>142.16666666666666</v>
      </c>
      <c r="J3361" s="277">
        <f t="shared" si="104"/>
        <v>152095.58666666664</v>
      </c>
      <c r="L3361" s="277">
        <f t="shared" si="105"/>
        <v>109.49217958870248</v>
      </c>
    </row>
    <row r="3362" spans="1:12" x14ac:dyDescent="0.25">
      <c r="A3362" s="274" t="s">
        <v>606</v>
      </c>
      <c r="B3362" s="274" t="s">
        <v>588</v>
      </c>
      <c r="C3362" s="274" t="s">
        <v>604</v>
      </c>
      <c r="D3362" s="274" t="s">
        <v>603</v>
      </c>
      <c r="E3362" s="274">
        <v>4</v>
      </c>
      <c r="F3362" s="274">
        <v>1918</v>
      </c>
      <c r="G3362" s="277">
        <v>3021</v>
      </c>
      <c r="H3362" s="277">
        <v>2024.07</v>
      </c>
      <c r="I3362" s="277">
        <f>INDEX(HWI!$F$6:$I$131,MATCH(F3362,HWI!$A$6:$A$131,0),MATCH(D3362,HWI!$F$5:$I$5,0))</f>
        <v>121.85714285714286</v>
      </c>
      <c r="J3362" s="277">
        <f t="shared" si="104"/>
        <v>246647.38714285713</v>
      </c>
      <c r="L3362" s="277">
        <f t="shared" si="105"/>
        <v>81.644285714285715</v>
      </c>
    </row>
    <row r="3363" spans="1:12" x14ac:dyDescent="0.25">
      <c r="A3363" s="274" t="s">
        <v>606</v>
      </c>
      <c r="B3363" s="274" t="s">
        <v>588</v>
      </c>
      <c r="C3363" s="274" t="s">
        <v>604</v>
      </c>
      <c r="D3363" s="274" t="s">
        <v>603</v>
      </c>
      <c r="E3363" s="274">
        <v>4</v>
      </c>
      <c r="F3363" s="274">
        <v>1919</v>
      </c>
      <c r="G3363" s="277">
        <v>5363</v>
      </c>
      <c r="H3363" s="277">
        <v>3155.44</v>
      </c>
      <c r="I3363" s="277">
        <f>INDEX(HWI!$F$6:$I$131,MATCH(F3363,HWI!$A$6:$A$131,0),MATCH(D3363,HWI!$F$5:$I$5,0))</f>
        <v>121.85714285714286</v>
      </c>
      <c r="J3363" s="277">
        <f t="shared" si="104"/>
        <v>384512.90285714285</v>
      </c>
      <c r="L3363" s="277">
        <f t="shared" si="105"/>
        <v>71.697352760981332</v>
      </c>
    </row>
    <row r="3364" spans="1:12" x14ac:dyDescent="0.25">
      <c r="A3364" s="274" t="s">
        <v>606</v>
      </c>
      <c r="B3364" s="274" t="s">
        <v>588</v>
      </c>
      <c r="C3364" s="274" t="s">
        <v>604</v>
      </c>
      <c r="D3364" s="274" t="s">
        <v>603</v>
      </c>
      <c r="E3364" s="274">
        <v>4</v>
      </c>
      <c r="F3364" s="274">
        <v>1921</v>
      </c>
      <c r="G3364" s="277">
        <v>10512</v>
      </c>
      <c r="H3364" s="277">
        <v>5806.79</v>
      </c>
      <c r="I3364" s="277">
        <f>INDEX(HWI!$F$6:$I$131,MATCH(F3364,HWI!$A$6:$A$131,0),MATCH(D3364,HWI!$F$5:$I$5,0))</f>
        <v>113.73333333333333</v>
      </c>
      <c r="J3364" s="277">
        <f t="shared" si="104"/>
        <v>660425.58266666671</v>
      </c>
      <c r="L3364" s="277">
        <f t="shared" si="105"/>
        <v>62.825873541349573</v>
      </c>
    </row>
    <row r="3365" spans="1:12" x14ac:dyDescent="0.25">
      <c r="A3365" s="274" t="s">
        <v>606</v>
      </c>
      <c r="B3365" s="274" t="s">
        <v>588</v>
      </c>
      <c r="C3365" s="274" t="s">
        <v>604</v>
      </c>
      <c r="D3365" s="274" t="s">
        <v>603</v>
      </c>
      <c r="E3365" s="274">
        <v>4</v>
      </c>
      <c r="F3365" s="274">
        <v>1922</v>
      </c>
      <c r="G3365" s="277">
        <v>991</v>
      </c>
      <c r="H3365" s="277">
        <v>242.20000000000002</v>
      </c>
      <c r="I3365" s="277">
        <f>INDEX(HWI!$F$6:$I$131,MATCH(F3365,HWI!$A$6:$A$131,0),MATCH(D3365,HWI!$F$5:$I$5,0))</f>
        <v>106.625</v>
      </c>
      <c r="J3365" s="277">
        <f t="shared" si="104"/>
        <v>25824.575000000001</v>
      </c>
      <c r="L3365" s="277">
        <f t="shared" si="105"/>
        <v>26.059106962663975</v>
      </c>
    </row>
    <row r="3366" spans="1:12" x14ac:dyDescent="0.25">
      <c r="A3366" s="274" t="s">
        <v>606</v>
      </c>
      <c r="B3366" s="274" t="s">
        <v>588</v>
      </c>
      <c r="C3366" s="274" t="s">
        <v>604</v>
      </c>
      <c r="D3366" s="274" t="s">
        <v>603</v>
      </c>
      <c r="E3366" s="274">
        <v>4</v>
      </c>
      <c r="F3366" s="274">
        <v>1923</v>
      </c>
      <c r="G3366" s="277">
        <v>862</v>
      </c>
      <c r="H3366" s="277">
        <v>1513.34</v>
      </c>
      <c r="I3366" s="277">
        <f>INDEX(HWI!$F$6:$I$131,MATCH(F3366,HWI!$A$6:$A$131,0),MATCH(D3366,HWI!$F$5:$I$5,0))</f>
        <v>113.73333333333333</v>
      </c>
      <c r="J3366" s="277">
        <f t="shared" si="104"/>
        <v>172117.20266666665</v>
      </c>
      <c r="L3366" s="277">
        <f t="shared" si="105"/>
        <v>199.67192884764111</v>
      </c>
    </row>
    <row r="3367" spans="1:12" x14ac:dyDescent="0.25">
      <c r="A3367" s="274" t="s">
        <v>606</v>
      </c>
      <c r="B3367" s="274" t="s">
        <v>588</v>
      </c>
      <c r="C3367" s="274" t="s">
        <v>604</v>
      </c>
      <c r="D3367" s="274" t="s">
        <v>603</v>
      </c>
      <c r="E3367" s="274">
        <v>4</v>
      </c>
      <c r="F3367" s="274">
        <v>1924</v>
      </c>
      <c r="G3367" s="277">
        <v>5081</v>
      </c>
      <c r="H3367" s="277">
        <v>4878.6099999999997</v>
      </c>
      <c r="I3367" s="277">
        <f>INDEX(HWI!$F$6:$I$131,MATCH(F3367,HWI!$A$6:$A$131,0),MATCH(D3367,HWI!$F$5:$I$5,0))</f>
        <v>113.73333333333333</v>
      </c>
      <c r="J3367" s="277">
        <f t="shared" si="104"/>
        <v>554860.57733333332</v>
      </c>
      <c r="L3367" s="277">
        <f t="shared" si="105"/>
        <v>109.20302643836514</v>
      </c>
    </row>
    <row r="3368" spans="1:12" x14ac:dyDescent="0.25">
      <c r="A3368" s="274" t="s">
        <v>606</v>
      </c>
      <c r="B3368" s="274" t="s">
        <v>588</v>
      </c>
      <c r="C3368" s="274" t="s">
        <v>604</v>
      </c>
      <c r="D3368" s="274" t="s">
        <v>603</v>
      </c>
      <c r="E3368" s="274">
        <v>4</v>
      </c>
      <c r="F3368" s="274">
        <v>1925</v>
      </c>
      <c r="G3368" s="277">
        <v>2037</v>
      </c>
      <c r="H3368" s="277">
        <v>1394.73</v>
      </c>
      <c r="I3368" s="277">
        <f>INDEX(HWI!$F$6:$I$131,MATCH(F3368,HWI!$A$6:$A$131,0),MATCH(D3368,HWI!$F$5:$I$5,0))</f>
        <v>113.73333333333333</v>
      </c>
      <c r="J3368" s="277">
        <f t="shared" si="104"/>
        <v>158627.29200000002</v>
      </c>
      <c r="L3368" s="277">
        <f t="shared" si="105"/>
        <v>77.872995581737854</v>
      </c>
    </row>
    <row r="3369" spans="1:12" x14ac:dyDescent="0.25">
      <c r="A3369" s="274" t="s">
        <v>606</v>
      </c>
      <c r="B3369" s="274" t="s">
        <v>588</v>
      </c>
      <c r="C3369" s="274" t="s">
        <v>604</v>
      </c>
      <c r="D3369" s="274" t="s">
        <v>603</v>
      </c>
      <c r="E3369" s="274">
        <v>4</v>
      </c>
      <c r="F3369" s="274">
        <v>1926</v>
      </c>
      <c r="G3369" s="277">
        <v>3761</v>
      </c>
      <c r="H3369" s="277">
        <v>2581.98</v>
      </c>
      <c r="I3369" s="277">
        <f>INDEX(HWI!$F$6:$I$131,MATCH(F3369,HWI!$A$6:$A$131,0),MATCH(D3369,HWI!$F$5:$I$5,0))</f>
        <v>106.625</v>
      </c>
      <c r="J3369" s="277">
        <f t="shared" si="104"/>
        <v>275303.61749999999</v>
      </c>
      <c r="L3369" s="277">
        <f t="shared" si="105"/>
        <v>73.199579234246215</v>
      </c>
    </row>
    <row r="3370" spans="1:12" x14ac:dyDescent="0.25">
      <c r="A3370" s="274" t="s">
        <v>606</v>
      </c>
      <c r="B3370" s="274" t="s">
        <v>588</v>
      </c>
      <c r="C3370" s="274" t="s">
        <v>604</v>
      </c>
      <c r="D3370" s="274" t="s">
        <v>603</v>
      </c>
      <c r="E3370" s="274">
        <v>4</v>
      </c>
      <c r="F3370" s="274">
        <v>1927</v>
      </c>
      <c r="G3370" s="277">
        <v>2405</v>
      </c>
      <c r="H3370" s="277">
        <v>2700.2400000000002</v>
      </c>
      <c r="I3370" s="277">
        <f>INDEX(HWI!$F$6:$I$131,MATCH(F3370,HWI!$A$6:$A$131,0),MATCH(D3370,HWI!$F$5:$I$5,0))</f>
        <v>106.625</v>
      </c>
      <c r="J3370" s="277">
        <f t="shared" si="104"/>
        <v>287913.09000000003</v>
      </c>
      <c r="L3370" s="277">
        <f t="shared" si="105"/>
        <v>119.71438253638254</v>
      </c>
    </row>
    <row r="3371" spans="1:12" x14ac:dyDescent="0.25">
      <c r="A3371" s="274" t="s">
        <v>606</v>
      </c>
      <c r="B3371" s="274" t="s">
        <v>588</v>
      </c>
      <c r="C3371" s="274" t="s">
        <v>604</v>
      </c>
      <c r="D3371" s="274" t="s">
        <v>603</v>
      </c>
      <c r="E3371" s="274">
        <v>4</v>
      </c>
      <c r="F3371" s="274">
        <v>1928</v>
      </c>
      <c r="G3371" s="277">
        <v>5005</v>
      </c>
      <c r="H3371" s="277">
        <v>2239.38</v>
      </c>
      <c r="I3371" s="277">
        <f>INDEX(HWI!$F$6:$I$131,MATCH(F3371,HWI!$A$6:$A$131,0),MATCH(D3371,HWI!$F$5:$I$5,0))</f>
        <v>106.625</v>
      </c>
      <c r="J3371" s="277">
        <f t="shared" si="104"/>
        <v>238773.89250000002</v>
      </c>
      <c r="L3371" s="277">
        <f t="shared" si="105"/>
        <v>47.707071428571432</v>
      </c>
    </row>
    <row r="3372" spans="1:12" x14ac:dyDescent="0.25">
      <c r="A3372" s="274" t="s">
        <v>606</v>
      </c>
      <c r="B3372" s="274" t="s">
        <v>588</v>
      </c>
      <c r="C3372" s="274" t="s">
        <v>604</v>
      </c>
      <c r="D3372" s="274" t="s">
        <v>603</v>
      </c>
      <c r="E3372" s="274">
        <v>4</v>
      </c>
      <c r="F3372" s="274">
        <v>1929</v>
      </c>
      <c r="G3372" s="277">
        <v>6120</v>
      </c>
      <c r="H3372" s="277">
        <v>2987.8</v>
      </c>
      <c r="I3372" s="277">
        <f>INDEX(HWI!$F$6:$I$131,MATCH(F3372,HWI!$A$6:$A$131,0),MATCH(D3372,HWI!$F$5:$I$5,0))</f>
        <v>106.625</v>
      </c>
      <c r="J3372" s="277">
        <f t="shared" si="104"/>
        <v>318574.17500000005</v>
      </c>
      <c r="L3372" s="277">
        <f t="shared" si="105"/>
        <v>52.054603758169939</v>
      </c>
    </row>
    <row r="3373" spans="1:12" x14ac:dyDescent="0.25">
      <c r="A3373" s="274" t="s">
        <v>606</v>
      </c>
      <c r="B3373" s="274" t="s">
        <v>588</v>
      </c>
      <c r="C3373" s="274" t="s">
        <v>604</v>
      </c>
      <c r="D3373" s="274" t="s">
        <v>603</v>
      </c>
      <c r="E3373" s="274">
        <v>4</v>
      </c>
      <c r="F3373" s="274">
        <v>1930</v>
      </c>
      <c r="G3373" s="277">
        <v>5630</v>
      </c>
      <c r="H3373" s="277">
        <v>3344.27</v>
      </c>
      <c r="I3373" s="277">
        <f>INDEX(HWI!$F$6:$I$131,MATCH(F3373,HWI!$A$6:$A$131,0),MATCH(D3373,HWI!$F$5:$I$5,0))</f>
        <v>106.625</v>
      </c>
      <c r="J3373" s="277">
        <f t="shared" si="104"/>
        <v>356582.78875000001</v>
      </c>
      <c r="L3373" s="277">
        <f t="shared" si="105"/>
        <v>63.336196936056837</v>
      </c>
    </row>
    <row r="3374" spans="1:12" x14ac:dyDescent="0.25">
      <c r="A3374" s="274" t="s">
        <v>606</v>
      </c>
      <c r="B3374" s="274" t="s">
        <v>588</v>
      </c>
      <c r="C3374" s="274" t="s">
        <v>604</v>
      </c>
      <c r="D3374" s="274" t="s">
        <v>603</v>
      </c>
      <c r="E3374" s="274">
        <v>4</v>
      </c>
      <c r="F3374" s="274">
        <v>1931</v>
      </c>
      <c r="G3374" s="277">
        <v>2380</v>
      </c>
      <c r="H3374" s="277">
        <v>2191.6</v>
      </c>
      <c r="I3374" s="277">
        <f>INDEX(HWI!$F$6:$I$131,MATCH(F3374,HWI!$A$6:$A$131,0),MATCH(D3374,HWI!$F$5:$I$5,0))</f>
        <v>106.625</v>
      </c>
      <c r="J3374" s="277">
        <f t="shared" si="104"/>
        <v>233679.34999999998</v>
      </c>
      <c r="L3374" s="277">
        <f t="shared" si="105"/>
        <v>98.184600840336131</v>
      </c>
    </row>
    <row r="3375" spans="1:12" x14ac:dyDescent="0.25">
      <c r="A3375" s="274" t="s">
        <v>606</v>
      </c>
      <c r="B3375" s="274" t="s">
        <v>588</v>
      </c>
      <c r="C3375" s="274" t="s">
        <v>604</v>
      </c>
      <c r="D3375" s="274" t="s">
        <v>603</v>
      </c>
      <c r="E3375" s="274">
        <v>4</v>
      </c>
      <c r="F3375" s="274">
        <v>1932</v>
      </c>
      <c r="G3375" s="277">
        <v>13922</v>
      </c>
      <c r="H3375" s="277">
        <v>6566.9400000000005</v>
      </c>
      <c r="I3375" s="277">
        <f>INDEX(HWI!$F$6:$I$131,MATCH(F3375,HWI!$A$6:$A$131,0),MATCH(D3375,HWI!$F$5:$I$5,0))</f>
        <v>113.73333333333333</v>
      </c>
      <c r="J3375" s="277">
        <f t="shared" si="104"/>
        <v>746879.97600000002</v>
      </c>
      <c r="L3375" s="277">
        <f t="shared" si="105"/>
        <v>53.647462720873442</v>
      </c>
    </row>
    <row r="3376" spans="1:12" x14ac:dyDescent="0.25">
      <c r="A3376" s="274" t="s">
        <v>606</v>
      </c>
      <c r="B3376" s="274" t="s">
        <v>588</v>
      </c>
      <c r="C3376" s="274" t="s">
        <v>604</v>
      </c>
      <c r="D3376" s="274" t="s">
        <v>603</v>
      </c>
      <c r="E3376" s="274">
        <v>4</v>
      </c>
      <c r="F3376" s="274">
        <v>1933</v>
      </c>
      <c r="G3376" s="277">
        <v>345</v>
      </c>
      <c r="H3376" s="277">
        <v>243.68</v>
      </c>
      <c r="I3376" s="277">
        <f>INDEX(HWI!$F$6:$I$131,MATCH(F3376,HWI!$A$6:$A$131,0),MATCH(D3376,HWI!$F$5:$I$5,0))</f>
        <v>121.85714285714286</v>
      </c>
      <c r="J3376" s="277">
        <f t="shared" si="104"/>
        <v>29694.148571428574</v>
      </c>
      <c r="L3376" s="277">
        <f t="shared" si="105"/>
        <v>86.06999585921325</v>
      </c>
    </row>
    <row r="3377" spans="1:12" x14ac:dyDescent="0.25">
      <c r="A3377" s="274" t="s">
        <v>606</v>
      </c>
      <c r="B3377" s="274" t="s">
        <v>588</v>
      </c>
      <c r="C3377" s="274" t="s">
        <v>604</v>
      </c>
      <c r="D3377" s="274" t="s">
        <v>603</v>
      </c>
      <c r="E3377" s="274">
        <v>4</v>
      </c>
      <c r="F3377" s="274">
        <v>1934</v>
      </c>
      <c r="G3377" s="277">
        <v>1726</v>
      </c>
      <c r="H3377" s="277">
        <v>1519.07</v>
      </c>
      <c r="I3377" s="277">
        <f>INDEX(HWI!$F$6:$I$131,MATCH(F3377,HWI!$A$6:$A$131,0),MATCH(D3377,HWI!$F$5:$I$5,0))</f>
        <v>113.73333333333333</v>
      </c>
      <c r="J3377" s="277">
        <f t="shared" si="104"/>
        <v>172768.89466666666</v>
      </c>
      <c r="L3377" s="277">
        <f t="shared" si="105"/>
        <v>100.09785322518347</v>
      </c>
    </row>
    <row r="3378" spans="1:12" x14ac:dyDescent="0.25">
      <c r="A3378" s="274" t="s">
        <v>606</v>
      </c>
      <c r="B3378" s="274" t="s">
        <v>588</v>
      </c>
      <c r="C3378" s="274" t="s">
        <v>604</v>
      </c>
      <c r="D3378" s="274" t="s">
        <v>603</v>
      </c>
      <c r="E3378" s="274">
        <v>4</v>
      </c>
      <c r="F3378" s="274">
        <v>1935</v>
      </c>
      <c r="G3378" s="277">
        <v>3926</v>
      </c>
      <c r="H3378" s="277">
        <v>5499.56</v>
      </c>
      <c r="I3378" s="277">
        <f>INDEX(HWI!$F$6:$I$131,MATCH(F3378,HWI!$A$6:$A$131,0),MATCH(D3378,HWI!$F$5:$I$5,0))</f>
        <v>113.73333333333333</v>
      </c>
      <c r="J3378" s="277">
        <f t="shared" si="104"/>
        <v>625483.2906666667</v>
      </c>
      <c r="L3378" s="277">
        <f t="shared" si="105"/>
        <v>159.31820954321617</v>
      </c>
    </row>
    <row r="3379" spans="1:12" x14ac:dyDescent="0.25">
      <c r="A3379" s="274" t="s">
        <v>606</v>
      </c>
      <c r="B3379" s="274" t="s">
        <v>588</v>
      </c>
      <c r="C3379" s="274" t="s">
        <v>604</v>
      </c>
      <c r="D3379" s="274" t="s">
        <v>603</v>
      </c>
      <c r="E3379" s="274">
        <v>4</v>
      </c>
      <c r="F3379" s="274">
        <v>1936</v>
      </c>
      <c r="G3379" s="277">
        <v>587</v>
      </c>
      <c r="H3379" s="277">
        <v>882.27</v>
      </c>
      <c r="I3379" s="277">
        <f>INDEX(HWI!$F$6:$I$131,MATCH(F3379,HWI!$A$6:$A$131,0),MATCH(D3379,HWI!$F$5:$I$5,0))</f>
        <v>113.73333333333333</v>
      </c>
      <c r="J3379" s="277">
        <f t="shared" si="104"/>
        <v>100343.508</v>
      </c>
      <c r="L3379" s="277">
        <f t="shared" si="105"/>
        <v>170.94294378194209</v>
      </c>
    </row>
    <row r="3380" spans="1:12" x14ac:dyDescent="0.25">
      <c r="A3380" s="274" t="s">
        <v>606</v>
      </c>
      <c r="B3380" s="274" t="s">
        <v>588</v>
      </c>
      <c r="C3380" s="274" t="s">
        <v>604</v>
      </c>
      <c r="D3380" s="274" t="s">
        <v>603</v>
      </c>
      <c r="E3380" s="274">
        <v>4</v>
      </c>
      <c r="F3380" s="274">
        <v>1937</v>
      </c>
      <c r="G3380" s="277">
        <v>15823</v>
      </c>
      <c r="H3380" s="277">
        <v>11485.75</v>
      </c>
      <c r="I3380" s="277">
        <f>INDEX(HWI!$F$6:$I$131,MATCH(F3380,HWI!$A$6:$A$131,0),MATCH(D3380,HWI!$F$5:$I$5,0))</f>
        <v>106.625</v>
      </c>
      <c r="J3380" s="277">
        <f t="shared" si="104"/>
        <v>1224668.09375</v>
      </c>
      <c r="L3380" s="277">
        <f t="shared" si="105"/>
        <v>77.397970912595582</v>
      </c>
    </row>
    <row r="3381" spans="1:12" x14ac:dyDescent="0.25">
      <c r="A3381" s="274" t="s">
        <v>606</v>
      </c>
      <c r="B3381" s="274" t="s">
        <v>588</v>
      </c>
      <c r="C3381" s="274" t="s">
        <v>604</v>
      </c>
      <c r="D3381" s="274" t="s">
        <v>603</v>
      </c>
      <c r="E3381" s="274">
        <v>4</v>
      </c>
      <c r="F3381" s="274">
        <v>1938</v>
      </c>
      <c r="G3381" s="277">
        <v>13303</v>
      </c>
      <c r="H3381" s="277">
        <v>4761.58</v>
      </c>
      <c r="I3381" s="277">
        <f>INDEX(HWI!$F$6:$I$131,MATCH(F3381,HWI!$A$6:$A$131,0),MATCH(D3381,HWI!$F$5:$I$5,0))</f>
        <v>106.625</v>
      </c>
      <c r="J3381" s="277">
        <f t="shared" si="104"/>
        <v>507703.46749999997</v>
      </c>
      <c r="L3381" s="277">
        <f t="shared" si="105"/>
        <v>38.164584492219795</v>
      </c>
    </row>
    <row r="3382" spans="1:12" x14ac:dyDescent="0.25">
      <c r="A3382" s="274" t="s">
        <v>606</v>
      </c>
      <c r="B3382" s="274" t="s">
        <v>588</v>
      </c>
      <c r="C3382" s="274" t="s">
        <v>604</v>
      </c>
      <c r="D3382" s="274" t="s">
        <v>603</v>
      </c>
      <c r="E3382" s="274">
        <v>4</v>
      </c>
      <c r="F3382" s="274">
        <v>1939</v>
      </c>
      <c r="G3382" s="277">
        <v>1464</v>
      </c>
      <c r="H3382" s="277">
        <v>2267.7200000000003</v>
      </c>
      <c r="I3382" s="277">
        <f>INDEX(HWI!$F$6:$I$131,MATCH(F3382,HWI!$A$6:$A$131,0),MATCH(D3382,HWI!$F$5:$I$5,0))</f>
        <v>106.625</v>
      </c>
      <c r="J3382" s="277">
        <f t="shared" si="104"/>
        <v>241795.64500000002</v>
      </c>
      <c r="L3382" s="277">
        <f t="shared" si="105"/>
        <v>165.16095969945357</v>
      </c>
    </row>
    <row r="3383" spans="1:12" x14ac:dyDescent="0.25">
      <c r="A3383" s="274" t="s">
        <v>606</v>
      </c>
      <c r="B3383" s="274" t="s">
        <v>588</v>
      </c>
      <c r="C3383" s="274" t="s">
        <v>604</v>
      </c>
      <c r="D3383" s="274" t="s">
        <v>603</v>
      </c>
      <c r="E3383" s="274">
        <v>4</v>
      </c>
      <c r="F3383" s="274">
        <v>1940</v>
      </c>
      <c r="G3383" s="277">
        <v>19252</v>
      </c>
      <c r="H3383" s="277">
        <v>19523.18</v>
      </c>
      <c r="I3383" s="277">
        <f>INDEX(HWI!$F$6:$I$131,MATCH(F3383,HWI!$A$6:$A$131,0),MATCH(D3383,HWI!$F$5:$I$5,0))</f>
        <v>100.35294117647059</v>
      </c>
      <c r="J3383" s="277">
        <f t="shared" si="104"/>
        <v>1959208.5341176472</v>
      </c>
      <c r="L3383" s="277">
        <f t="shared" si="105"/>
        <v>101.76649356522165</v>
      </c>
    </row>
    <row r="3384" spans="1:12" x14ac:dyDescent="0.25">
      <c r="A3384" s="274" t="s">
        <v>606</v>
      </c>
      <c r="B3384" s="274" t="s">
        <v>588</v>
      </c>
      <c r="C3384" s="274" t="s">
        <v>604</v>
      </c>
      <c r="D3384" s="274" t="s">
        <v>603</v>
      </c>
      <c r="E3384" s="274">
        <v>4</v>
      </c>
      <c r="F3384" s="274">
        <v>1941</v>
      </c>
      <c r="G3384" s="277">
        <v>26511</v>
      </c>
      <c r="H3384" s="277">
        <v>26088.65</v>
      </c>
      <c r="I3384" s="277">
        <f>INDEX(HWI!$F$6:$I$131,MATCH(F3384,HWI!$A$6:$A$131,0),MATCH(D3384,HWI!$F$5:$I$5,0))</f>
        <v>100.35294117647059</v>
      </c>
      <c r="J3384" s="277">
        <f t="shared" si="104"/>
        <v>2618072.7588235298</v>
      </c>
      <c r="L3384" s="277">
        <f t="shared" si="105"/>
        <v>98.75420613419071</v>
      </c>
    </row>
    <row r="3385" spans="1:12" x14ac:dyDescent="0.25">
      <c r="A3385" s="274" t="s">
        <v>606</v>
      </c>
      <c r="B3385" s="274" t="s">
        <v>588</v>
      </c>
      <c r="C3385" s="274" t="s">
        <v>604</v>
      </c>
      <c r="D3385" s="274" t="s">
        <v>603</v>
      </c>
      <c r="E3385" s="274">
        <v>4</v>
      </c>
      <c r="F3385" s="274">
        <v>1942</v>
      </c>
      <c r="G3385" s="277">
        <v>4222</v>
      </c>
      <c r="H3385" s="277">
        <v>10006.120000000001</v>
      </c>
      <c r="I3385" s="277">
        <f>INDEX(HWI!$F$6:$I$131,MATCH(F3385,HWI!$A$6:$A$131,0),MATCH(D3385,HWI!$F$5:$I$5,0))</f>
        <v>94.777777777777771</v>
      </c>
      <c r="J3385" s="277">
        <f t="shared" si="104"/>
        <v>948357.81777777779</v>
      </c>
      <c r="L3385" s="277">
        <f t="shared" si="105"/>
        <v>224.62288436233487</v>
      </c>
    </row>
    <row r="3386" spans="1:12" x14ac:dyDescent="0.25">
      <c r="A3386" s="274" t="s">
        <v>606</v>
      </c>
      <c r="B3386" s="274" t="s">
        <v>588</v>
      </c>
      <c r="C3386" s="274" t="s">
        <v>604</v>
      </c>
      <c r="D3386" s="274" t="s">
        <v>603</v>
      </c>
      <c r="E3386" s="274">
        <v>4</v>
      </c>
      <c r="F3386" s="274">
        <v>1943</v>
      </c>
      <c r="G3386" s="277">
        <v>2874</v>
      </c>
      <c r="H3386" s="277">
        <v>986.56000000000006</v>
      </c>
      <c r="I3386" s="277">
        <f>INDEX(HWI!$F$6:$I$131,MATCH(F3386,HWI!$A$6:$A$131,0),MATCH(D3386,HWI!$F$5:$I$5,0))</f>
        <v>89.78947368421052</v>
      </c>
      <c r="J3386" s="277">
        <f t="shared" si="104"/>
        <v>88582.703157894735</v>
      </c>
      <c r="L3386" s="277">
        <f t="shared" si="105"/>
        <v>30.822095740394829</v>
      </c>
    </row>
    <row r="3387" spans="1:12" x14ac:dyDescent="0.25">
      <c r="A3387" s="274" t="s">
        <v>606</v>
      </c>
      <c r="B3387" s="274" t="s">
        <v>588</v>
      </c>
      <c r="C3387" s="274" t="s">
        <v>604</v>
      </c>
      <c r="D3387" s="274" t="s">
        <v>603</v>
      </c>
      <c r="E3387" s="274">
        <v>4</v>
      </c>
      <c r="F3387" s="274">
        <v>1945</v>
      </c>
      <c r="G3387" s="277">
        <v>10180</v>
      </c>
      <c r="H3387" s="277">
        <v>18629.88</v>
      </c>
      <c r="I3387" s="277">
        <f>INDEX(HWI!$F$6:$I$131,MATCH(F3387,HWI!$A$6:$A$131,0),MATCH(D3387,HWI!$F$5:$I$5,0))</f>
        <v>89.78947368421052</v>
      </c>
      <c r="J3387" s="277">
        <f t="shared" si="104"/>
        <v>1672767.1199999999</v>
      </c>
      <c r="L3387" s="277">
        <f t="shared" si="105"/>
        <v>164.31897053045185</v>
      </c>
    </row>
    <row r="3388" spans="1:12" x14ac:dyDescent="0.25">
      <c r="A3388" s="274" t="s">
        <v>606</v>
      </c>
      <c r="B3388" s="274" t="s">
        <v>588</v>
      </c>
      <c r="C3388" s="274" t="s">
        <v>604</v>
      </c>
      <c r="D3388" s="274" t="s">
        <v>603</v>
      </c>
      <c r="E3388" s="274">
        <v>4</v>
      </c>
      <c r="F3388" s="274">
        <v>1946</v>
      </c>
      <c r="G3388" s="277">
        <v>13355</v>
      </c>
      <c r="H3388" s="277">
        <v>20888.43</v>
      </c>
      <c r="I3388" s="277">
        <f>INDEX(HWI!$F$6:$I$131,MATCH(F3388,HWI!$A$6:$A$131,0),MATCH(D3388,HWI!$F$5:$I$5,0))</f>
        <v>81.238095238095241</v>
      </c>
      <c r="J3388" s="277">
        <f t="shared" si="104"/>
        <v>1696936.2657142859</v>
      </c>
      <c r="L3388" s="277">
        <f t="shared" si="105"/>
        <v>127.06374134887952</v>
      </c>
    </row>
    <row r="3389" spans="1:12" x14ac:dyDescent="0.25">
      <c r="A3389" s="274" t="s">
        <v>606</v>
      </c>
      <c r="B3389" s="274" t="s">
        <v>588</v>
      </c>
      <c r="C3389" s="274" t="s">
        <v>604</v>
      </c>
      <c r="D3389" s="274" t="s">
        <v>603</v>
      </c>
      <c r="E3389" s="274">
        <v>4</v>
      </c>
      <c r="F3389" s="274">
        <v>1947</v>
      </c>
      <c r="G3389" s="277">
        <v>18109.87</v>
      </c>
      <c r="H3389" s="277">
        <v>18190.98</v>
      </c>
      <c r="I3389" s="277">
        <f>INDEX(HWI!$F$6:$I$131,MATCH(F3389,HWI!$A$6:$A$131,0),MATCH(D3389,HWI!$F$5:$I$5,0))</f>
        <v>71.083333333333329</v>
      </c>
      <c r="J3389" s="277">
        <f t="shared" si="104"/>
        <v>1293075.4949999999</v>
      </c>
      <c r="L3389" s="277">
        <f t="shared" si="105"/>
        <v>71.401699460018207</v>
      </c>
    </row>
    <row r="3390" spans="1:12" x14ac:dyDescent="0.25">
      <c r="A3390" s="274" t="s">
        <v>606</v>
      </c>
      <c r="B3390" s="274" t="s">
        <v>588</v>
      </c>
      <c r="C3390" s="274" t="s">
        <v>604</v>
      </c>
      <c r="D3390" s="274" t="s">
        <v>603</v>
      </c>
      <c r="E3390" s="274">
        <v>4</v>
      </c>
      <c r="F3390" s="274">
        <v>1948</v>
      </c>
      <c r="G3390" s="277">
        <v>2423.2000000000003</v>
      </c>
      <c r="H3390" s="277">
        <v>4769.8900000000003</v>
      </c>
      <c r="I3390" s="277">
        <f>INDEX(HWI!$F$6:$I$131,MATCH(F3390,HWI!$A$6:$A$131,0),MATCH(D3390,HWI!$F$5:$I$5,0))</f>
        <v>60.928571428571431</v>
      </c>
      <c r="J3390" s="277">
        <f t="shared" si="104"/>
        <v>290622.58357142861</v>
      </c>
      <c r="L3390" s="277">
        <f t="shared" si="105"/>
        <v>119.93338707965854</v>
      </c>
    </row>
    <row r="3391" spans="1:12" x14ac:dyDescent="0.25">
      <c r="A3391" s="274" t="s">
        <v>606</v>
      </c>
      <c r="B3391" s="274" t="s">
        <v>588</v>
      </c>
      <c r="C3391" s="274" t="s">
        <v>604</v>
      </c>
      <c r="D3391" s="274" t="s">
        <v>603</v>
      </c>
      <c r="E3391" s="274">
        <v>4</v>
      </c>
      <c r="F3391" s="274">
        <v>1949</v>
      </c>
      <c r="G3391" s="277">
        <v>17347</v>
      </c>
      <c r="H3391" s="277">
        <v>30354.52</v>
      </c>
      <c r="I3391" s="277">
        <f>INDEX(HWI!$F$6:$I$131,MATCH(F3391,HWI!$A$6:$A$131,0),MATCH(D3391,HWI!$F$5:$I$5,0))</f>
        <v>56.866666666666667</v>
      </c>
      <c r="J3391" s="277">
        <f t="shared" si="104"/>
        <v>1726160.3706666667</v>
      </c>
      <c r="L3391" s="277">
        <f t="shared" si="105"/>
        <v>99.507717222958817</v>
      </c>
    </row>
    <row r="3392" spans="1:12" x14ac:dyDescent="0.25">
      <c r="A3392" s="274" t="s">
        <v>606</v>
      </c>
      <c r="B3392" s="274" t="s">
        <v>588</v>
      </c>
      <c r="C3392" s="274" t="s">
        <v>604</v>
      </c>
      <c r="D3392" s="274" t="s">
        <v>603</v>
      </c>
      <c r="E3392" s="274">
        <v>4</v>
      </c>
      <c r="F3392" s="274">
        <v>1950</v>
      </c>
      <c r="G3392" s="277">
        <v>13867</v>
      </c>
      <c r="H3392" s="277">
        <v>35394.6</v>
      </c>
      <c r="I3392" s="277">
        <f>INDEX(HWI!$F$6:$I$131,MATCH(F3392,HWI!$A$6:$A$131,0),MATCH(D3392,HWI!$F$5:$I$5,0))</f>
        <v>53.3125</v>
      </c>
      <c r="J3392" s="277">
        <f t="shared" si="104"/>
        <v>1886974.6124999998</v>
      </c>
      <c r="L3392" s="277">
        <f t="shared" si="105"/>
        <v>136.07662886709454</v>
      </c>
    </row>
    <row r="3393" spans="1:12" x14ac:dyDescent="0.25">
      <c r="A3393" s="274" t="s">
        <v>606</v>
      </c>
      <c r="B3393" s="274" t="s">
        <v>588</v>
      </c>
      <c r="C3393" s="274" t="s">
        <v>604</v>
      </c>
      <c r="D3393" s="274" t="s">
        <v>603</v>
      </c>
      <c r="E3393" s="274">
        <v>4</v>
      </c>
      <c r="F3393" s="274">
        <v>1951</v>
      </c>
      <c r="G3393" s="277">
        <v>21921</v>
      </c>
      <c r="H3393" s="277">
        <v>87014.61</v>
      </c>
      <c r="I3393" s="277">
        <f>INDEX(HWI!$F$6:$I$131,MATCH(F3393,HWI!$A$6:$A$131,0),MATCH(D3393,HWI!$F$5:$I$5,0))</f>
        <v>51.696969696969695</v>
      </c>
      <c r="J3393" s="277">
        <f t="shared" si="104"/>
        <v>4498391.6563636363</v>
      </c>
      <c r="L3393" s="277">
        <f t="shared" si="105"/>
        <v>205.20923572663821</v>
      </c>
    </row>
    <row r="3394" spans="1:12" x14ac:dyDescent="0.25">
      <c r="A3394" s="274" t="s">
        <v>606</v>
      </c>
      <c r="B3394" s="274" t="s">
        <v>588</v>
      </c>
      <c r="C3394" s="274" t="s">
        <v>604</v>
      </c>
      <c r="D3394" s="274" t="s">
        <v>603</v>
      </c>
      <c r="E3394" s="274">
        <v>4</v>
      </c>
      <c r="F3394" s="274">
        <v>1952</v>
      </c>
      <c r="G3394" s="277">
        <v>20428.59</v>
      </c>
      <c r="H3394" s="277">
        <v>67526.25</v>
      </c>
      <c r="I3394" s="277">
        <f>INDEX(HWI!$F$6:$I$131,MATCH(F3394,HWI!$A$6:$A$131,0),MATCH(D3394,HWI!$F$5:$I$5,0))</f>
        <v>50.176470588235297</v>
      </c>
      <c r="J3394" s="277">
        <f t="shared" ref="J3394:J3457" si="106">I3394*H3394</f>
        <v>3388228.8970588236</v>
      </c>
      <c r="L3394" s="277">
        <f t="shared" ref="L3394:L3457" si="107">J3394/G3394</f>
        <v>165.85720781800524</v>
      </c>
    </row>
    <row r="3395" spans="1:12" x14ac:dyDescent="0.25">
      <c r="A3395" s="274" t="s">
        <v>606</v>
      </c>
      <c r="B3395" s="274" t="s">
        <v>588</v>
      </c>
      <c r="C3395" s="274" t="s">
        <v>604</v>
      </c>
      <c r="D3395" s="274" t="s">
        <v>603</v>
      </c>
      <c r="E3395" s="274">
        <v>4</v>
      </c>
      <c r="F3395" s="274">
        <v>1953</v>
      </c>
      <c r="G3395" s="277">
        <v>19921</v>
      </c>
      <c r="H3395" s="277">
        <v>71638.19</v>
      </c>
      <c r="I3395" s="277">
        <f>INDEX(HWI!$F$6:$I$131,MATCH(F3395,HWI!$A$6:$A$131,0),MATCH(D3395,HWI!$F$5:$I$5,0))</f>
        <v>46.108108108108105</v>
      </c>
      <c r="J3395" s="277">
        <f t="shared" si="106"/>
        <v>3303101.4091891893</v>
      </c>
      <c r="L3395" s="277">
        <f t="shared" si="107"/>
        <v>165.81002003861198</v>
      </c>
    </row>
    <row r="3396" spans="1:12" x14ac:dyDescent="0.25">
      <c r="A3396" s="274" t="s">
        <v>606</v>
      </c>
      <c r="B3396" s="274" t="s">
        <v>588</v>
      </c>
      <c r="C3396" s="274" t="s">
        <v>604</v>
      </c>
      <c r="D3396" s="274" t="s">
        <v>603</v>
      </c>
      <c r="E3396" s="274">
        <v>4</v>
      </c>
      <c r="F3396" s="274">
        <v>1954</v>
      </c>
      <c r="G3396" s="277">
        <v>4595</v>
      </c>
      <c r="H3396" s="277">
        <v>16239.99</v>
      </c>
      <c r="I3396" s="277">
        <f>INDEX(HWI!$F$6:$I$131,MATCH(F3396,HWI!$A$6:$A$131,0),MATCH(D3396,HWI!$F$5:$I$5,0))</f>
        <v>43.743589743589745</v>
      </c>
      <c r="J3396" s="277">
        <f t="shared" si="106"/>
        <v>710395.46</v>
      </c>
      <c r="L3396" s="277">
        <f t="shared" si="107"/>
        <v>154.60184113166486</v>
      </c>
    </row>
    <row r="3397" spans="1:12" x14ac:dyDescent="0.25">
      <c r="A3397" s="274" t="s">
        <v>606</v>
      </c>
      <c r="B3397" s="274" t="s">
        <v>588</v>
      </c>
      <c r="C3397" s="274" t="s">
        <v>604</v>
      </c>
      <c r="D3397" s="274" t="s">
        <v>603</v>
      </c>
      <c r="E3397" s="274">
        <v>4</v>
      </c>
      <c r="F3397" s="274">
        <v>1955</v>
      </c>
      <c r="G3397" s="277">
        <v>71777.2</v>
      </c>
      <c r="H3397" s="277">
        <v>196732.79</v>
      </c>
      <c r="I3397" s="277">
        <f>INDEX(HWI!$F$6:$I$131,MATCH(F3397,HWI!$A$6:$A$131,0),MATCH(D3397,HWI!$F$5:$I$5,0))</f>
        <v>41.609756097560975</v>
      </c>
      <c r="J3397" s="277">
        <f t="shared" si="106"/>
        <v>8186003.4082926828</v>
      </c>
      <c r="L3397" s="277">
        <f t="shared" si="107"/>
        <v>114.04740514108495</v>
      </c>
    </row>
    <row r="3398" spans="1:12" x14ac:dyDescent="0.25">
      <c r="A3398" s="274" t="s">
        <v>606</v>
      </c>
      <c r="B3398" s="274" t="s">
        <v>588</v>
      </c>
      <c r="C3398" s="274" t="s">
        <v>604</v>
      </c>
      <c r="D3398" s="274" t="s">
        <v>603</v>
      </c>
      <c r="E3398" s="274">
        <v>4</v>
      </c>
      <c r="F3398" s="274">
        <v>1956</v>
      </c>
      <c r="G3398" s="277">
        <v>115757</v>
      </c>
      <c r="H3398" s="277">
        <v>377045.33</v>
      </c>
      <c r="I3398" s="277">
        <f>INDEX(HWI!$F$6:$I$131,MATCH(F3398,HWI!$A$6:$A$131,0),MATCH(D3398,HWI!$F$5:$I$5,0))</f>
        <v>39.674418604651166</v>
      </c>
      <c r="J3398" s="277">
        <f t="shared" si="106"/>
        <v>14959054.255348839</v>
      </c>
      <c r="L3398" s="277">
        <f t="shared" si="107"/>
        <v>129.22807480626517</v>
      </c>
    </row>
    <row r="3399" spans="1:12" x14ac:dyDescent="0.25">
      <c r="A3399" s="274" t="s">
        <v>606</v>
      </c>
      <c r="B3399" s="274" t="s">
        <v>588</v>
      </c>
      <c r="C3399" s="274" t="s">
        <v>604</v>
      </c>
      <c r="D3399" s="274" t="s">
        <v>603</v>
      </c>
      <c r="E3399" s="274">
        <v>4</v>
      </c>
      <c r="F3399" s="274">
        <v>1957</v>
      </c>
      <c r="G3399" s="277">
        <v>80551</v>
      </c>
      <c r="H3399" s="277">
        <v>282184.17</v>
      </c>
      <c r="I3399" s="277">
        <f>INDEX(HWI!$F$6:$I$131,MATCH(F3399,HWI!$A$6:$A$131,0),MATCH(D3399,HWI!$F$5:$I$5,0))</f>
        <v>37.086956521739133</v>
      </c>
      <c r="J3399" s="277">
        <f t="shared" si="106"/>
        <v>10465352.043913044</v>
      </c>
      <c r="L3399" s="277">
        <f t="shared" si="107"/>
        <v>129.92206234451521</v>
      </c>
    </row>
    <row r="3400" spans="1:12" x14ac:dyDescent="0.25">
      <c r="A3400" s="274" t="s">
        <v>606</v>
      </c>
      <c r="B3400" s="274" t="s">
        <v>588</v>
      </c>
      <c r="C3400" s="274" t="s">
        <v>604</v>
      </c>
      <c r="D3400" s="274" t="s">
        <v>603</v>
      </c>
      <c r="E3400" s="274">
        <v>4</v>
      </c>
      <c r="F3400" s="274">
        <v>1958</v>
      </c>
      <c r="G3400" s="277">
        <v>120886</v>
      </c>
      <c r="H3400" s="277">
        <v>525488.68000000005</v>
      </c>
      <c r="I3400" s="277">
        <f>INDEX(HWI!$F$6:$I$131,MATCH(F3400,HWI!$A$6:$A$131,0),MATCH(D3400,HWI!$F$5:$I$5,0))</f>
        <v>34.816326530612244</v>
      </c>
      <c r="J3400" s="277">
        <f t="shared" si="106"/>
        <v>18295585.471020408</v>
      </c>
      <c r="L3400" s="277">
        <f t="shared" si="107"/>
        <v>151.34577594610136</v>
      </c>
    </row>
    <row r="3401" spans="1:12" x14ac:dyDescent="0.25">
      <c r="A3401" s="274" t="s">
        <v>606</v>
      </c>
      <c r="B3401" s="274" t="s">
        <v>588</v>
      </c>
      <c r="C3401" s="274" t="s">
        <v>604</v>
      </c>
      <c r="D3401" s="274" t="s">
        <v>603</v>
      </c>
      <c r="E3401" s="274">
        <v>4</v>
      </c>
      <c r="F3401" s="274">
        <v>1959</v>
      </c>
      <c r="G3401" s="277">
        <v>135667</v>
      </c>
      <c r="H3401" s="277">
        <v>644716.48</v>
      </c>
      <c r="I3401" s="277">
        <f>INDEX(HWI!$F$6:$I$131,MATCH(F3401,HWI!$A$6:$A$131,0),MATCH(D3401,HWI!$F$5:$I$5,0))</f>
        <v>33.450980392156865</v>
      </c>
      <c r="J3401" s="277">
        <f t="shared" si="106"/>
        <v>21566398.330980394</v>
      </c>
      <c r="L3401" s="277">
        <f t="shared" si="107"/>
        <v>158.96569048464545</v>
      </c>
    </row>
    <row r="3402" spans="1:12" x14ac:dyDescent="0.25">
      <c r="A3402" s="274" t="s">
        <v>606</v>
      </c>
      <c r="B3402" s="274" t="s">
        <v>588</v>
      </c>
      <c r="C3402" s="274" t="s">
        <v>604</v>
      </c>
      <c r="D3402" s="274" t="s">
        <v>603</v>
      </c>
      <c r="E3402" s="274">
        <v>4</v>
      </c>
      <c r="F3402" s="274">
        <v>1960</v>
      </c>
      <c r="G3402" s="277">
        <v>139990</v>
      </c>
      <c r="H3402" s="277">
        <v>496516.91000000003</v>
      </c>
      <c r="I3402" s="277">
        <f>INDEX(HWI!$F$6:$I$131,MATCH(F3402,HWI!$A$6:$A$131,0),MATCH(D3402,HWI!$F$5:$I$5,0))</f>
        <v>32.188679245283019</v>
      </c>
      <c r="J3402" s="277">
        <f t="shared" si="106"/>
        <v>15982223.555849059</v>
      </c>
      <c r="L3402" s="277">
        <f t="shared" si="107"/>
        <v>114.16689446281205</v>
      </c>
    </row>
    <row r="3403" spans="1:12" x14ac:dyDescent="0.25">
      <c r="A3403" s="274" t="s">
        <v>606</v>
      </c>
      <c r="B3403" s="274" t="s">
        <v>588</v>
      </c>
      <c r="C3403" s="274" t="s">
        <v>604</v>
      </c>
      <c r="D3403" s="274" t="s">
        <v>603</v>
      </c>
      <c r="E3403" s="274">
        <v>4</v>
      </c>
      <c r="F3403" s="274">
        <v>1961</v>
      </c>
      <c r="G3403" s="277">
        <v>165488</v>
      </c>
      <c r="H3403" s="277">
        <v>570751.18000000005</v>
      </c>
      <c r="I3403" s="277">
        <f>INDEX(HWI!$F$6:$I$131,MATCH(F3403,HWI!$A$6:$A$131,0),MATCH(D3403,HWI!$F$5:$I$5,0))</f>
        <v>31.018181818181819</v>
      </c>
      <c r="J3403" s="277">
        <f t="shared" si="106"/>
        <v>17703663.874181822</v>
      </c>
      <c r="L3403" s="277">
        <f t="shared" si="107"/>
        <v>106.97853544777762</v>
      </c>
    </row>
    <row r="3404" spans="1:12" x14ac:dyDescent="0.25">
      <c r="A3404" s="274" t="s">
        <v>606</v>
      </c>
      <c r="B3404" s="274" t="s">
        <v>588</v>
      </c>
      <c r="C3404" s="274" t="s">
        <v>604</v>
      </c>
      <c r="D3404" s="274" t="s">
        <v>603</v>
      </c>
      <c r="E3404" s="274">
        <v>4</v>
      </c>
      <c r="F3404" s="274">
        <v>1962</v>
      </c>
      <c r="G3404" s="277">
        <v>125552</v>
      </c>
      <c r="H3404" s="277">
        <v>645552.76</v>
      </c>
      <c r="I3404" s="277">
        <f>INDEX(HWI!$F$6:$I$131,MATCH(F3404,HWI!$A$6:$A$131,0),MATCH(D3404,HWI!$F$5:$I$5,0))</f>
        <v>30.464285714285715</v>
      </c>
      <c r="J3404" s="277">
        <f t="shared" si="106"/>
        <v>19666303.724285714</v>
      </c>
      <c r="L3404" s="277">
        <f t="shared" si="107"/>
        <v>156.63871323663275</v>
      </c>
    </row>
    <row r="3405" spans="1:12" x14ac:dyDescent="0.25">
      <c r="A3405" s="274" t="s">
        <v>606</v>
      </c>
      <c r="B3405" s="274" t="s">
        <v>588</v>
      </c>
      <c r="C3405" s="274" t="s">
        <v>604</v>
      </c>
      <c r="D3405" s="274" t="s">
        <v>603</v>
      </c>
      <c r="E3405" s="274">
        <v>4</v>
      </c>
      <c r="F3405" s="274">
        <v>1963</v>
      </c>
      <c r="G3405" s="277">
        <v>94749</v>
      </c>
      <c r="H3405" s="277">
        <v>468025.2</v>
      </c>
      <c r="I3405" s="277">
        <f>INDEX(HWI!$F$6:$I$131,MATCH(F3405,HWI!$A$6:$A$131,0),MATCH(D3405,HWI!$F$5:$I$5,0))</f>
        <v>29.413793103448278</v>
      </c>
      <c r="J3405" s="277">
        <f t="shared" si="106"/>
        <v>13766396.4</v>
      </c>
      <c r="L3405" s="277">
        <f t="shared" si="107"/>
        <v>145.29331602444353</v>
      </c>
    </row>
    <row r="3406" spans="1:12" x14ac:dyDescent="0.25">
      <c r="A3406" s="274" t="s">
        <v>606</v>
      </c>
      <c r="B3406" s="274" t="s">
        <v>588</v>
      </c>
      <c r="C3406" s="274" t="s">
        <v>604</v>
      </c>
      <c r="D3406" s="274" t="s">
        <v>603</v>
      </c>
      <c r="E3406" s="274">
        <v>4</v>
      </c>
      <c r="F3406" s="274">
        <v>1964</v>
      </c>
      <c r="G3406" s="277">
        <v>90119</v>
      </c>
      <c r="H3406" s="277">
        <v>494683.66000000003</v>
      </c>
      <c r="I3406" s="277">
        <f>INDEX(HWI!$F$6:$I$131,MATCH(F3406,HWI!$A$6:$A$131,0),MATCH(D3406,HWI!$F$5:$I$5,0))</f>
        <v>28.433333333333334</v>
      </c>
      <c r="J3406" s="277">
        <f t="shared" si="106"/>
        <v>14065505.399333334</v>
      </c>
      <c r="L3406" s="277">
        <f t="shared" si="107"/>
        <v>156.07702481533676</v>
      </c>
    </row>
    <row r="3407" spans="1:12" x14ac:dyDescent="0.25">
      <c r="A3407" s="274" t="s">
        <v>606</v>
      </c>
      <c r="B3407" s="274" t="s">
        <v>588</v>
      </c>
      <c r="C3407" s="274" t="s">
        <v>604</v>
      </c>
      <c r="D3407" s="274" t="s">
        <v>603</v>
      </c>
      <c r="E3407" s="274">
        <v>4</v>
      </c>
      <c r="F3407" s="274">
        <v>1965</v>
      </c>
      <c r="G3407" s="277">
        <v>82127</v>
      </c>
      <c r="H3407" s="277">
        <v>525003.51</v>
      </c>
      <c r="I3407" s="277">
        <f>INDEX(HWI!$F$6:$I$131,MATCH(F3407,HWI!$A$6:$A$131,0),MATCH(D3407,HWI!$F$5:$I$5,0))</f>
        <v>27.516129032258064</v>
      </c>
      <c r="J3407" s="277">
        <f t="shared" si="106"/>
        <v>14446064.323548388</v>
      </c>
      <c r="L3407" s="277">
        <f t="shared" si="107"/>
        <v>175.89908706696198</v>
      </c>
    </row>
    <row r="3408" spans="1:12" x14ac:dyDescent="0.25">
      <c r="A3408" s="274" t="s">
        <v>606</v>
      </c>
      <c r="B3408" s="274" t="s">
        <v>588</v>
      </c>
      <c r="C3408" s="274" t="s">
        <v>604</v>
      </c>
      <c r="D3408" s="274" t="s">
        <v>603</v>
      </c>
      <c r="E3408" s="274">
        <v>4</v>
      </c>
      <c r="F3408" s="274">
        <v>1966</v>
      </c>
      <c r="G3408" s="277">
        <v>108330</v>
      </c>
      <c r="H3408" s="277">
        <v>795252.73</v>
      </c>
      <c r="I3408" s="277">
        <f>INDEX(HWI!$F$6:$I$131,MATCH(F3408,HWI!$A$6:$A$131,0),MATCH(D3408,HWI!$F$5:$I$5,0))</f>
        <v>26.246153846153845</v>
      </c>
      <c r="J3408" s="277">
        <f t="shared" si="106"/>
        <v>20872325.498153847</v>
      </c>
      <c r="L3408" s="277">
        <f t="shared" si="107"/>
        <v>192.67354839983241</v>
      </c>
    </row>
    <row r="3409" spans="1:12" x14ac:dyDescent="0.25">
      <c r="A3409" s="274" t="s">
        <v>606</v>
      </c>
      <c r="B3409" s="274" t="s">
        <v>588</v>
      </c>
      <c r="C3409" s="274" t="s">
        <v>604</v>
      </c>
      <c r="D3409" s="274" t="s">
        <v>603</v>
      </c>
      <c r="E3409" s="274">
        <v>4</v>
      </c>
      <c r="F3409" s="274">
        <v>1967</v>
      </c>
      <c r="G3409" s="277">
        <v>156311</v>
      </c>
      <c r="H3409" s="277">
        <v>1015448.54</v>
      </c>
      <c r="I3409" s="277">
        <f>INDEX(HWI!$F$6:$I$131,MATCH(F3409,HWI!$A$6:$A$131,0),MATCH(D3409,HWI!$F$5:$I$5,0))</f>
        <v>25.088235294117649</v>
      </c>
      <c r="J3409" s="277">
        <f t="shared" si="106"/>
        <v>25475811.900588237</v>
      </c>
      <c r="L3409" s="277">
        <f t="shared" si="107"/>
        <v>162.98156815955522</v>
      </c>
    </row>
    <row r="3410" spans="1:12" x14ac:dyDescent="0.25">
      <c r="A3410" s="274" t="s">
        <v>606</v>
      </c>
      <c r="B3410" s="274" t="s">
        <v>588</v>
      </c>
      <c r="C3410" s="274" t="s">
        <v>604</v>
      </c>
      <c r="D3410" s="274" t="s">
        <v>603</v>
      </c>
      <c r="E3410" s="274">
        <v>4</v>
      </c>
      <c r="F3410" s="274">
        <v>1968</v>
      </c>
      <c r="G3410" s="277">
        <v>134617.26</v>
      </c>
      <c r="H3410" s="277">
        <v>873594.31</v>
      </c>
      <c r="I3410" s="277">
        <f>INDEX(HWI!$F$6:$I$131,MATCH(F3410,HWI!$A$6:$A$131,0),MATCH(D3410,HWI!$F$5:$I$5,0))</f>
        <v>24.028169014084508</v>
      </c>
      <c r="J3410" s="277">
        <f t="shared" si="106"/>
        <v>20990871.730422538</v>
      </c>
      <c r="L3410" s="277">
        <f t="shared" si="107"/>
        <v>155.93001766952125</v>
      </c>
    </row>
    <row r="3411" spans="1:12" x14ac:dyDescent="0.25">
      <c r="A3411" s="274" t="s">
        <v>606</v>
      </c>
      <c r="B3411" s="274" t="s">
        <v>588</v>
      </c>
      <c r="C3411" s="274" t="s">
        <v>604</v>
      </c>
      <c r="D3411" s="274" t="s">
        <v>603</v>
      </c>
      <c r="E3411" s="274">
        <v>4</v>
      </c>
      <c r="F3411" s="274">
        <v>1969</v>
      </c>
      <c r="G3411" s="277">
        <v>122081</v>
      </c>
      <c r="H3411" s="277">
        <v>742711.82000000007</v>
      </c>
      <c r="I3411" s="277">
        <f>INDEX(HWI!$F$6:$I$131,MATCH(F3411,HWI!$A$6:$A$131,0),MATCH(D3411,HWI!$F$5:$I$5,0))</f>
        <v>22.44736842105263</v>
      </c>
      <c r="J3411" s="277">
        <f t="shared" si="106"/>
        <v>16671925.854210526</v>
      </c>
      <c r="L3411" s="277">
        <f t="shared" si="107"/>
        <v>136.56446010608141</v>
      </c>
    </row>
    <row r="3412" spans="1:12" x14ac:dyDescent="0.25">
      <c r="A3412" s="274" t="s">
        <v>606</v>
      </c>
      <c r="B3412" s="274" t="s">
        <v>588</v>
      </c>
      <c r="C3412" s="274" t="s">
        <v>604</v>
      </c>
      <c r="D3412" s="274" t="s">
        <v>603</v>
      </c>
      <c r="E3412" s="274">
        <v>4</v>
      </c>
      <c r="F3412" s="274">
        <v>1970</v>
      </c>
      <c r="G3412" s="277">
        <v>63418</v>
      </c>
      <c r="H3412" s="277">
        <v>488911.58</v>
      </c>
      <c r="I3412" s="277">
        <f>INDEX(HWI!$F$6:$I$131,MATCH(F3412,HWI!$A$6:$A$131,0),MATCH(D3412,HWI!$F$5:$I$5,0))</f>
        <v>21.594936708860761</v>
      </c>
      <c r="J3412" s="277">
        <f t="shared" si="106"/>
        <v>10558014.626329115</v>
      </c>
      <c r="L3412" s="277">
        <f t="shared" si="107"/>
        <v>166.48293270568473</v>
      </c>
    </row>
    <row r="3413" spans="1:12" x14ac:dyDescent="0.25">
      <c r="A3413" s="274" t="s">
        <v>606</v>
      </c>
      <c r="B3413" s="274" t="s">
        <v>588</v>
      </c>
      <c r="C3413" s="274" t="s">
        <v>604</v>
      </c>
      <c r="D3413" s="274" t="s">
        <v>603</v>
      </c>
      <c r="E3413" s="274">
        <v>4</v>
      </c>
      <c r="F3413" s="274">
        <v>1971</v>
      </c>
      <c r="G3413" s="277">
        <v>67994</v>
      </c>
      <c r="H3413" s="277">
        <v>708319.9</v>
      </c>
      <c r="I3413" s="277">
        <f>INDEX(HWI!$F$6:$I$131,MATCH(F3413,HWI!$A$6:$A$131,0),MATCH(D3413,HWI!$F$5:$I$5,0))</f>
        <v>19.386363636363637</v>
      </c>
      <c r="J3413" s="277">
        <f t="shared" si="106"/>
        <v>13731747.152272727</v>
      </c>
      <c r="L3413" s="277">
        <f t="shared" si="107"/>
        <v>201.95527770498467</v>
      </c>
    </row>
    <row r="3414" spans="1:12" x14ac:dyDescent="0.25">
      <c r="A3414" s="274" t="s">
        <v>606</v>
      </c>
      <c r="B3414" s="274" t="s">
        <v>588</v>
      </c>
      <c r="C3414" s="274" t="s">
        <v>604</v>
      </c>
      <c r="D3414" s="274" t="s">
        <v>603</v>
      </c>
      <c r="E3414" s="274">
        <v>4</v>
      </c>
      <c r="F3414" s="274">
        <v>1972</v>
      </c>
      <c r="G3414" s="277">
        <v>90488</v>
      </c>
      <c r="H3414" s="277">
        <v>868724.93</v>
      </c>
      <c r="I3414" s="277">
        <f>INDEX(HWI!$F$6:$I$131,MATCH(F3414,HWI!$A$6:$A$131,0),MATCH(D3414,HWI!$F$5:$I$5,0))</f>
        <v>17.587628865979383</v>
      </c>
      <c r="J3414" s="277">
        <f t="shared" si="106"/>
        <v>15278811.655463919</v>
      </c>
      <c r="L3414" s="277">
        <f t="shared" si="107"/>
        <v>168.84903694925205</v>
      </c>
    </row>
    <row r="3415" spans="1:12" x14ac:dyDescent="0.25">
      <c r="A3415" s="274" t="s">
        <v>606</v>
      </c>
      <c r="B3415" s="274" t="s">
        <v>588</v>
      </c>
      <c r="C3415" s="274" t="s">
        <v>604</v>
      </c>
      <c r="D3415" s="274" t="s">
        <v>603</v>
      </c>
      <c r="E3415" s="274">
        <v>4</v>
      </c>
      <c r="F3415" s="274">
        <v>1973</v>
      </c>
      <c r="G3415" s="277">
        <v>40179</v>
      </c>
      <c r="H3415" s="277">
        <v>597808.96</v>
      </c>
      <c r="I3415" s="277">
        <f>INDEX(HWI!$F$6:$I$131,MATCH(F3415,HWI!$A$6:$A$131,0),MATCH(D3415,HWI!$F$5:$I$5,0))</f>
        <v>17.059999999999999</v>
      </c>
      <c r="J3415" s="277">
        <f t="shared" si="106"/>
        <v>10198620.857599998</v>
      </c>
      <c r="L3415" s="277">
        <f t="shared" si="107"/>
        <v>253.82963382861689</v>
      </c>
    </row>
    <row r="3416" spans="1:12" x14ac:dyDescent="0.25">
      <c r="A3416" s="274" t="s">
        <v>606</v>
      </c>
      <c r="B3416" s="274" t="s">
        <v>588</v>
      </c>
      <c r="C3416" s="274" t="s">
        <v>604</v>
      </c>
      <c r="D3416" s="274" t="s">
        <v>603</v>
      </c>
      <c r="E3416" s="274">
        <v>4</v>
      </c>
      <c r="F3416" s="274">
        <v>1974</v>
      </c>
      <c r="G3416" s="277">
        <v>47597</v>
      </c>
      <c r="H3416" s="277">
        <v>439333.53</v>
      </c>
      <c r="I3416" s="277">
        <f>INDEX(HWI!$F$6:$I$131,MATCH(F3416,HWI!$A$6:$A$131,0),MATCH(D3416,HWI!$F$5:$I$5,0))</f>
        <v>14.964912280701755</v>
      </c>
      <c r="J3416" s="277">
        <f t="shared" si="106"/>
        <v>6574587.7384210536</v>
      </c>
      <c r="L3416" s="277">
        <f t="shared" si="107"/>
        <v>138.13029683427641</v>
      </c>
    </row>
    <row r="3417" spans="1:12" x14ac:dyDescent="0.25">
      <c r="A3417" s="274" t="s">
        <v>606</v>
      </c>
      <c r="B3417" s="274" t="s">
        <v>588</v>
      </c>
      <c r="C3417" s="274" t="s">
        <v>604</v>
      </c>
      <c r="D3417" s="274" t="s">
        <v>603</v>
      </c>
      <c r="E3417" s="274">
        <v>4</v>
      </c>
      <c r="F3417" s="274">
        <v>1975</v>
      </c>
      <c r="G3417" s="277">
        <v>8022</v>
      </c>
      <c r="H3417" s="277">
        <v>138042.83000000002</v>
      </c>
      <c r="I3417" s="277">
        <f>INDEX(HWI!$F$6:$I$131,MATCH(F3417,HWI!$A$6:$A$131,0),MATCH(D3417,HWI!$F$5:$I$5,0))</f>
        <v>13.53968253968254</v>
      </c>
      <c r="J3417" s="277">
        <f t="shared" si="106"/>
        <v>1869056.0950793652</v>
      </c>
      <c r="L3417" s="277">
        <f t="shared" si="107"/>
        <v>232.99128584883636</v>
      </c>
    </row>
    <row r="3418" spans="1:12" x14ac:dyDescent="0.25">
      <c r="A3418" s="274" t="s">
        <v>606</v>
      </c>
      <c r="B3418" s="274" t="s">
        <v>588</v>
      </c>
      <c r="C3418" s="274" t="s">
        <v>604</v>
      </c>
      <c r="D3418" s="274" t="s">
        <v>603</v>
      </c>
      <c r="E3418" s="274">
        <v>4</v>
      </c>
      <c r="F3418" s="274">
        <v>1976</v>
      </c>
      <c r="G3418" s="277">
        <v>7952</v>
      </c>
      <c r="H3418" s="277">
        <v>113157.82</v>
      </c>
      <c r="I3418" s="277">
        <f>INDEX(HWI!$F$6:$I$131,MATCH(F3418,HWI!$A$6:$A$131,0),MATCH(D3418,HWI!$F$5:$I$5,0))</f>
        <v>12.544117647058824</v>
      </c>
      <c r="J3418" s="277">
        <f t="shared" si="106"/>
        <v>1419465.006764706</v>
      </c>
      <c r="L3418" s="277">
        <f t="shared" si="107"/>
        <v>178.50415075008877</v>
      </c>
    </row>
    <row r="3419" spans="1:12" x14ac:dyDescent="0.25">
      <c r="A3419" s="274" t="s">
        <v>606</v>
      </c>
      <c r="B3419" s="274" t="s">
        <v>588</v>
      </c>
      <c r="C3419" s="274" t="s">
        <v>604</v>
      </c>
      <c r="D3419" s="274" t="s">
        <v>603</v>
      </c>
      <c r="E3419" s="274">
        <v>4</v>
      </c>
      <c r="F3419" s="274">
        <v>1977</v>
      </c>
      <c r="G3419" s="277">
        <v>7309</v>
      </c>
      <c r="H3419" s="277">
        <v>91741.23</v>
      </c>
      <c r="I3419" s="277">
        <f>INDEX(HWI!$F$6:$I$131,MATCH(F3419,HWI!$A$6:$A$131,0),MATCH(D3419,HWI!$F$5:$I$5,0))</f>
        <v>11.605442176870747</v>
      </c>
      <c r="J3419" s="277">
        <f t="shared" si="106"/>
        <v>1064697.5399999998</v>
      </c>
      <c r="L3419" s="277">
        <f t="shared" si="107"/>
        <v>145.6693856888767</v>
      </c>
    </row>
    <row r="3420" spans="1:12" x14ac:dyDescent="0.25">
      <c r="A3420" s="274" t="s">
        <v>606</v>
      </c>
      <c r="B3420" s="274" t="s">
        <v>588</v>
      </c>
      <c r="C3420" s="274" t="s">
        <v>604</v>
      </c>
      <c r="D3420" s="274" t="s">
        <v>603</v>
      </c>
      <c r="E3420" s="274">
        <v>4</v>
      </c>
      <c r="F3420" s="274">
        <v>1978</v>
      </c>
      <c r="G3420" s="277">
        <v>6139</v>
      </c>
      <c r="H3420" s="277">
        <v>105485.25</v>
      </c>
      <c r="I3420" s="277">
        <f>INDEX(HWI!$F$6:$I$131,MATCH(F3420,HWI!$A$6:$A$131,0),MATCH(D3420,HWI!$F$5:$I$5,0))</f>
        <v>10.6625</v>
      </c>
      <c r="J3420" s="277">
        <f t="shared" si="106"/>
        <v>1124736.4781249999</v>
      </c>
      <c r="L3420" s="277">
        <f t="shared" si="107"/>
        <v>183.21167586333277</v>
      </c>
    </row>
    <row r="3421" spans="1:12" x14ac:dyDescent="0.25">
      <c r="A3421" s="274" t="s">
        <v>606</v>
      </c>
      <c r="B3421" s="274" t="s">
        <v>588</v>
      </c>
      <c r="C3421" s="274" t="s">
        <v>604</v>
      </c>
      <c r="D3421" s="274" t="s">
        <v>603</v>
      </c>
      <c r="E3421" s="274">
        <v>4</v>
      </c>
      <c r="F3421" s="274">
        <v>1979</v>
      </c>
      <c r="G3421" s="277">
        <v>7168</v>
      </c>
      <c r="H3421" s="277">
        <v>109317.59</v>
      </c>
      <c r="I3421" s="277">
        <f>INDEX(HWI!$F$6:$I$131,MATCH(F3421,HWI!$A$6:$A$131,0),MATCH(D3421,HWI!$F$5:$I$5,0))</f>
        <v>9.8612716763005785</v>
      </c>
      <c r="J3421" s="277">
        <f t="shared" si="106"/>
        <v>1078010.4539884394</v>
      </c>
      <c r="L3421" s="277">
        <f t="shared" si="107"/>
        <v>150.39208342472648</v>
      </c>
    </row>
    <row r="3422" spans="1:12" x14ac:dyDescent="0.25">
      <c r="A3422" s="274" t="s">
        <v>606</v>
      </c>
      <c r="B3422" s="274" t="s">
        <v>588</v>
      </c>
      <c r="C3422" s="274" t="s">
        <v>604</v>
      </c>
      <c r="D3422" s="274" t="s">
        <v>603</v>
      </c>
      <c r="E3422" s="274">
        <v>4</v>
      </c>
      <c r="F3422" s="274">
        <v>1980</v>
      </c>
      <c r="G3422" s="277">
        <v>4870</v>
      </c>
      <c r="H3422" s="277">
        <v>185435.41</v>
      </c>
      <c r="I3422" s="277">
        <f>INDEX(HWI!$F$6:$I$131,MATCH(F3422,HWI!$A$6:$A$131,0),MATCH(D3422,HWI!$F$5:$I$5,0))</f>
        <v>9.172043010752688</v>
      </c>
      <c r="J3422" s="277">
        <f t="shared" si="106"/>
        <v>1700821.5562365591</v>
      </c>
      <c r="L3422" s="277">
        <f t="shared" si="107"/>
        <v>349.24467273851315</v>
      </c>
    </row>
    <row r="3423" spans="1:12" x14ac:dyDescent="0.25">
      <c r="A3423" s="274" t="s">
        <v>606</v>
      </c>
      <c r="B3423" s="274" t="s">
        <v>588</v>
      </c>
      <c r="C3423" s="274" t="s">
        <v>604</v>
      </c>
      <c r="D3423" s="274" t="s">
        <v>603</v>
      </c>
      <c r="E3423" s="274">
        <v>4</v>
      </c>
      <c r="F3423" s="274">
        <v>1981</v>
      </c>
      <c r="G3423" s="277">
        <v>20785</v>
      </c>
      <c r="H3423" s="277">
        <v>432865.82</v>
      </c>
      <c r="I3423" s="277">
        <f>INDEX(HWI!$F$6:$I$131,MATCH(F3423,HWI!$A$6:$A$131,0),MATCH(D3423,HWI!$F$5:$I$5,0))</f>
        <v>8.3219512195121954</v>
      </c>
      <c r="J3423" s="277">
        <f t="shared" si="106"/>
        <v>3602288.2386341467</v>
      </c>
      <c r="L3423" s="277">
        <f t="shared" si="107"/>
        <v>173.31191910676674</v>
      </c>
    </row>
    <row r="3424" spans="1:12" x14ac:dyDescent="0.25">
      <c r="A3424" s="274" t="s">
        <v>606</v>
      </c>
      <c r="B3424" s="274" t="s">
        <v>588</v>
      </c>
      <c r="C3424" s="274" t="s">
        <v>604</v>
      </c>
      <c r="D3424" s="274" t="s">
        <v>603</v>
      </c>
      <c r="E3424" s="274">
        <v>4</v>
      </c>
      <c r="F3424" s="274">
        <v>1982</v>
      </c>
      <c r="G3424" s="277">
        <v>4206</v>
      </c>
      <c r="H3424" s="277">
        <v>202318.36000000002</v>
      </c>
      <c r="I3424" s="277">
        <f>INDEX(HWI!$F$6:$I$131,MATCH(F3424,HWI!$A$6:$A$131,0),MATCH(D3424,HWI!$F$5:$I$5,0))</f>
        <v>7.6502242152466371</v>
      </c>
      <c r="J3424" s="277">
        <f t="shared" si="106"/>
        <v>1547780.8168609866</v>
      </c>
      <c r="L3424" s="277">
        <f t="shared" si="107"/>
        <v>367.9935370568204</v>
      </c>
    </row>
    <row r="3425" spans="1:12" x14ac:dyDescent="0.25">
      <c r="A3425" s="274" t="s">
        <v>606</v>
      </c>
      <c r="B3425" s="274" t="s">
        <v>588</v>
      </c>
      <c r="C3425" s="274" t="s">
        <v>604</v>
      </c>
      <c r="D3425" s="274" t="s">
        <v>603</v>
      </c>
      <c r="E3425" s="274">
        <v>4</v>
      </c>
      <c r="F3425" s="274">
        <v>1983</v>
      </c>
      <c r="G3425" s="277">
        <v>3066</v>
      </c>
      <c r="H3425" s="277">
        <v>118565.41</v>
      </c>
      <c r="I3425" s="277">
        <f>INDEX(HWI!$F$6:$I$131,MATCH(F3425,HWI!$A$6:$A$131,0),MATCH(D3425,HWI!$F$5:$I$5,0))</f>
        <v>7.3534482758620694</v>
      </c>
      <c r="J3425" s="277">
        <f t="shared" si="106"/>
        <v>871864.60974137939</v>
      </c>
      <c r="L3425" s="277">
        <f t="shared" si="107"/>
        <v>284.36549567559666</v>
      </c>
    </row>
    <row r="3426" spans="1:12" x14ac:dyDescent="0.25">
      <c r="A3426" s="274" t="s">
        <v>606</v>
      </c>
      <c r="B3426" s="274" t="s">
        <v>588</v>
      </c>
      <c r="C3426" s="274" t="s">
        <v>604</v>
      </c>
      <c r="D3426" s="274" t="s">
        <v>603</v>
      </c>
      <c r="E3426" s="274">
        <v>4</v>
      </c>
      <c r="F3426" s="274">
        <v>1984</v>
      </c>
      <c r="G3426" s="277">
        <v>182</v>
      </c>
      <c r="H3426" s="277">
        <v>5507.25</v>
      </c>
      <c r="I3426" s="277">
        <f>INDEX(HWI!$F$6:$I$131,MATCH(F3426,HWI!$A$6:$A$131,0),MATCH(D3426,HWI!$F$5:$I$5,0))</f>
        <v>7.0205761316872426</v>
      </c>
      <c r="J3426" s="277">
        <f t="shared" si="106"/>
        <v>38664.067901234564</v>
      </c>
      <c r="L3426" s="277">
        <f t="shared" si="107"/>
        <v>212.43993352326683</v>
      </c>
    </row>
    <row r="3427" spans="1:12" x14ac:dyDescent="0.25">
      <c r="A3427" s="274" t="s">
        <v>606</v>
      </c>
      <c r="B3427" s="274" t="s">
        <v>588</v>
      </c>
      <c r="C3427" s="274" t="s">
        <v>604</v>
      </c>
      <c r="D3427" s="274" t="s">
        <v>603</v>
      </c>
      <c r="E3427" s="274">
        <v>4</v>
      </c>
      <c r="F3427" s="274">
        <v>1985</v>
      </c>
      <c r="G3427" s="277">
        <v>395</v>
      </c>
      <c r="H3427" s="277">
        <v>26782.959999999999</v>
      </c>
      <c r="I3427" s="277">
        <f>INDEX(HWI!$F$6:$I$131,MATCH(F3427,HWI!$A$6:$A$131,0),MATCH(D3427,HWI!$F$5:$I$5,0))</f>
        <v>6.9918032786885247</v>
      </c>
      <c r="J3427" s="277">
        <f t="shared" si="106"/>
        <v>187261.18754098361</v>
      </c>
      <c r="L3427" s="277">
        <f t="shared" si="107"/>
        <v>474.07895579995852</v>
      </c>
    </row>
    <row r="3428" spans="1:12" x14ac:dyDescent="0.25">
      <c r="A3428" s="274" t="s">
        <v>606</v>
      </c>
      <c r="B3428" s="274" t="s">
        <v>588</v>
      </c>
      <c r="C3428" s="274" t="s">
        <v>604</v>
      </c>
      <c r="D3428" s="274" t="s">
        <v>603</v>
      </c>
      <c r="E3428" s="274">
        <v>4</v>
      </c>
      <c r="F3428" s="274">
        <v>1986</v>
      </c>
      <c r="G3428" s="277">
        <v>157</v>
      </c>
      <c r="H3428" s="277">
        <v>5224.5200000000004</v>
      </c>
      <c r="I3428" s="277">
        <f>INDEX(HWI!$F$6:$I$131,MATCH(F3428,HWI!$A$6:$A$131,0),MATCH(D3428,HWI!$F$5:$I$5,0))</f>
        <v>7.1680672268907566</v>
      </c>
      <c r="J3428" s="277">
        <f t="shared" si="106"/>
        <v>37449.710588235299</v>
      </c>
      <c r="L3428" s="277">
        <f t="shared" si="107"/>
        <v>238.53318846009745</v>
      </c>
    </row>
    <row r="3429" spans="1:12" x14ac:dyDescent="0.25">
      <c r="A3429" s="274" t="s">
        <v>606</v>
      </c>
      <c r="B3429" s="274" t="s">
        <v>588</v>
      </c>
      <c r="C3429" s="274" t="s">
        <v>604</v>
      </c>
      <c r="D3429" s="274" t="s">
        <v>603</v>
      </c>
      <c r="E3429" s="274">
        <v>4</v>
      </c>
      <c r="F3429" s="274">
        <v>1987</v>
      </c>
      <c r="G3429" s="277">
        <v>4090</v>
      </c>
      <c r="H3429" s="277">
        <v>133679.71</v>
      </c>
      <c r="I3429" s="277">
        <f>INDEX(HWI!$F$6:$I$131,MATCH(F3429,HWI!$A$6:$A$131,0),MATCH(D3429,HWI!$F$5:$I$5,0))</f>
        <v>6.963265306122449</v>
      </c>
      <c r="J3429" s="277">
        <f t="shared" si="106"/>
        <v>930847.28677551018</v>
      </c>
      <c r="L3429" s="277">
        <f t="shared" si="107"/>
        <v>227.59102366149392</v>
      </c>
    </row>
    <row r="3430" spans="1:12" x14ac:dyDescent="0.25">
      <c r="A3430" s="274" t="s">
        <v>606</v>
      </c>
      <c r="B3430" s="274" t="s">
        <v>588</v>
      </c>
      <c r="C3430" s="274" t="s">
        <v>604</v>
      </c>
      <c r="D3430" s="274" t="s">
        <v>603</v>
      </c>
      <c r="E3430" s="274">
        <v>4</v>
      </c>
      <c r="F3430" s="274">
        <v>1988</v>
      </c>
      <c r="G3430" s="277">
        <v>844</v>
      </c>
      <c r="H3430" s="277">
        <v>55437.270000000004</v>
      </c>
      <c r="I3430" s="277">
        <f>INDEX(HWI!$F$6:$I$131,MATCH(F3430,HWI!$A$6:$A$131,0),MATCH(D3430,HWI!$F$5:$I$5,0))</f>
        <v>6.4316682375117811</v>
      </c>
      <c r="J3430" s="277">
        <f t="shared" si="106"/>
        <v>356554.12863336474</v>
      </c>
      <c r="L3430" s="277">
        <f t="shared" si="107"/>
        <v>422.45749838076392</v>
      </c>
    </row>
    <row r="3431" spans="1:12" x14ac:dyDescent="0.25">
      <c r="A3431" s="274" t="s">
        <v>606</v>
      </c>
      <c r="B3431" s="274" t="s">
        <v>588</v>
      </c>
      <c r="C3431" s="274" t="s">
        <v>604</v>
      </c>
      <c r="D3431" s="274" t="s">
        <v>603</v>
      </c>
      <c r="E3431" s="274">
        <v>4</v>
      </c>
      <c r="F3431" s="274">
        <v>1989</v>
      </c>
      <c r="G3431" s="277">
        <v>4148</v>
      </c>
      <c r="H3431" s="277">
        <v>103648.38</v>
      </c>
      <c r="I3431" s="277">
        <f>INDEX(HWI!$F$6:$I$131,MATCH(F3431,HWI!$A$6:$A$131,0),MATCH(D3431,HWI!$F$5:$I$5,0))</f>
        <v>6.0335985853227232</v>
      </c>
      <c r="J3431" s="277">
        <f t="shared" si="106"/>
        <v>625372.71893899201</v>
      </c>
      <c r="L3431" s="277">
        <f t="shared" si="107"/>
        <v>150.76487920419288</v>
      </c>
    </row>
    <row r="3432" spans="1:12" x14ac:dyDescent="0.25">
      <c r="A3432" s="274" t="s">
        <v>606</v>
      </c>
      <c r="B3432" s="274" t="s">
        <v>588</v>
      </c>
      <c r="C3432" s="274" t="s">
        <v>604</v>
      </c>
      <c r="D3432" s="274" t="s">
        <v>603</v>
      </c>
      <c r="E3432" s="274">
        <v>4</v>
      </c>
      <c r="F3432" s="274">
        <v>1990</v>
      </c>
      <c r="G3432" s="277">
        <v>1894</v>
      </c>
      <c r="H3432" s="277">
        <v>84236.39</v>
      </c>
      <c r="I3432" s="277">
        <f>INDEX(HWI!$F$6:$I$131,MATCH(F3432,HWI!$A$6:$A$131,0),MATCH(D3432,HWI!$F$5:$I$5,0))</f>
        <v>5.8827586206896552</v>
      </c>
      <c r="J3432" s="277">
        <f t="shared" si="106"/>
        <v>495542.34944827587</v>
      </c>
      <c r="L3432" s="277">
        <f t="shared" si="107"/>
        <v>261.6379880930707</v>
      </c>
    </row>
    <row r="3433" spans="1:12" x14ac:dyDescent="0.25">
      <c r="A3433" s="274" t="s">
        <v>606</v>
      </c>
      <c r="B3433" s="274" t="s">
        <v>588</v>
      </c>
      <c r="C3433" s="274" t="s">
        <v>604</v>
      </c>
      <c r="D3433" s="274" t="s">
        <v>603</v>
      </c>
      <c r="E3433" s="274">
        <v>4</v>
      </c>
      <c r="F3433" s="274">
        <v>1991</v>
      </c>
      <c r="G3433" s="277">
        <v>2779</v>
      </c>
      <c r="H3433" s="277">
        <v>142880.4</v>
      </c>
      <c r="I3433" s="277">
        <f>INDEX(HWI!$F$6:$I$131,MATCH(F3433,HWI!$A$6:$A$131,0),MATCH(D3433,HWI!$F$5:$I$5,0))</f>
        <v>5.7009189640768589</v>
      </c>
      <c r="J3433" s="277">
        <f t="shared" si="106"/>
        <v>814549.58195488725</v>
      </c>
      <c r="L3433" s="277">
        <f t="shared" si="107"/>
        <v>293.10888159585721</v>
      </c>
    </row>
    <row r="3434" spans="1:12" x14ac:dyDescent="0.25">
      <c r="A3434" s="274" t="s">
        <v>606</v>
      </c>
      <c r="B3434" s="274" t="s">
        <v>588</v>
      </c>
      <c r="C3434" s="274" t="s">
        <v>604</v>
      </c>
      <c r="D3434" s="274" t="s">
        <v>603</v>
      </c>
      <c r="E3434" s="274">
        <v>4</v>
      </c>
      <c r="F3434" s="274">
        <v>1992</v>
      </c>
      <c r="G3434" s="277">
        <v>4205</v>
      </c>
      <c r="H3434" s="277">
        <v>216381</v>
      </c>
      <c r="I3434" s="277">
        <f>INDEX(HWI!$F$6:$I$131,MATCH(F3434,HWI!$A$6:$A$131,0),MATCH(D3434,HWI!$F$5:$I$5,0))</f>
        <v>5.5479674796747966</v>
      </c>
      <c r="J3434" s="277">
        <f t="shared" si="106"/>
        <v>1200474.7512195122</v>
      </c>
      <c r="L3434" s="277">
        <f t="shared" si="107"/>
        <v>285.48745570024073</v>
      </c>
    </row>
    <row r="3435" spans="1:12" x14ac:dyDescent="0.25">
      <c r="A3435" s="274" t="s">
        <v>606</v>
      </c>
      <c r="B3435" s="274" t="s">
        <v>588</v>
      </c>
      <c r="C3435" s="274" t="s">
        <v>604</v>
      </c>
      <c r="D3435" s="274" t="s">
        <v>603</v>
      </c>
      <c r="E3435" s="274">
        <v>4</v>
      </c>
      <c r="F3435" s="274">
        <v>1993</v>
      </c>
      <c r="G3435" s="277">
        <v>483</v>
      </c>
      <c r="H3435" s="277">
        <v>42587.5</v>
      </c>
      <c r="I3435" s="277">
        <f>INDEX(HWI!$F$6:$I$131,MATCH(F3435,HWI!$A$6:$A$131,0),MATCH(D3435,HWI!$F$5:$I$5,0))</f>
        <v>5.3774625689519304</v>
      </c>
      <c r="J3435" s="277">
        <f t="shared" si="106"/>
        <v>229012.68715524033</v>
      </c>
      <c r="L3435" s="277">
        <f t="shared" si="107"/>
        <v>474.14635021788888</v>
      </c>
    </row>
    <row r="3436" spans="1:12" x14ac:dyDescent="0.25">
      <c r="A3436" s="274" t="s">
        <v>606</v>
      </c>
      <c r="B3436" s="274" t="s">
        <v>588</v>
      </c>
      <c r="C3436" s="274" t="s">
        <v>604</v>
      </c>
      <c r="D3436" s="274" t="s">
        <v>603</v>
      </c>
      <c r="E3436" s="274">
        <v>4</v>
      </c>
      <c r="F3436" s="274">
        <v>1994</v>
      </c>
      <c r="G3436" s="277">
        <v>2152</v>
      </c>
      <c r="H3436" s="277">
        <v>59226.37</v>
      </c>
      <c r="I3436" s="277">
        <f>INDEX(HWI!$F$6:$I$131,MATCH(F3436,HWI!$A$6:$A$131,0),MATCH(D3436,HWI!$F$5:$I$5,0))</f>
        <v>5.0623145400593472</v>
      </c>
      <c r="J3436" s="277">
        <f t="shared" si="106"/>
        <v>299822.51400593476</v>
      </c>
      <c r="L3436" s="277">
        <f t="shared" si="107"/>
        <v>139.32272955666113</v>
      </c>
    </row>
    <row r="3437" spans="1:12" x14ac:dyDescent="0.25">
      <c r="A3437" s="274" t="s">
        <v>606</v>
      </c>
      <c r="B3437" s="274" t="s">
        <v>588</v>
      </c>
      <c r="C3437" s="274" t="s">
        <v>604</v>
      </c>
      <c r="D3437" s="274" t="s">
        <v>603</v>
      </c>
      <c r="E3437" s="274">
        <v>4</v>
      </c>
      <c r="F3437" s="274">
        <v>1995</v>
      </c>
      <c r="G3437" s="277">
        <v>748</v>
      </c>
      <c r="H3437" s="277">
        <v>67996.259999999995</v>
      </c>
      <c r="I3437" s="277">
        <f>INDEX(HWI!$F$6:$I$131,MATCH(F3437,HWI!$A$6:$A$131,0),MATCH(D3437,HWI!$F$5:$I$5,0))</f>
        <v>4.9342010122921183</v>
      </c>
      <c r="J3437" s="277">
        <f t="shared" si="106"/>
        <v>335507.21492407803</v>
      </c>
      <c r="L3437" s="277">
        <f t="shared" si="107"/>
        <v>448.53905738513106</v>
      </c>
    </row>
    <row r="3438" spans="1:12" x14ac:dyDescent="0.25">
      <c r="A3438" s="274" t="s">
        <v>606</v>
      </c>
      <c r="B3438" s="274" t="s">
        <v>588</v>
      </c>
      <c r="C3438" s="274" t="s">
        <v>604</v>
      </c>
      <c r="D3438" s="274" t="s">
        <v>603</v>
      </c>
      <c r="E3438" s="274">
        <v>4</v>
      </c>
      <c r="F3438" s="274">
        <v>1996</v>
      </c>
      <c r="G3438" s="277">
        <v>577</v>
      </c>
      <c r="H3438" s="277">
        <v>34885.07</v>
      </c>
      <c r="I3438" s="277">
        <f>INDEX(HWI!$F$6:$I$131,MATCH(F3438,HWI!$A$6:$A$131,0),MATCH(D3438,HWI!$F$5:$I$5,0))</f>
        <v>4.8847530422333572</v>
      </c>
      <c r="J3438" s="277">
        <f t="shared" si="106"/>
        <v>170404.95181102361</v>
      </c>
      <c r="L3438" s="277">
        <f t="shared" si="107"/>
        <v>295.32920591165271</v>
      </c>
    </row>
    <row r="3439" spans="1:12" x14ac:dyDescent="0.25">
      <c r="A3439" s="274" t="s">
        <v>606</v>
      </c>
      <c r="B3439" s="274" t="s">
        <v>588</v>
      </c>
      <c r="C3439" s="274" t="s">
        <v>604</v>
      </c>
      <c r="D3439" s="274" t="s">
        <v>603</v>
      </c>
      <c r="E3439" s="274">
        <v>4</v>
      </c>
      <c r="F3439" s="274">
        <v>1997</v>
      </c>
      <c r="G3439" s="277">
        <v>675</v>
      </c>
      <c r="H3439" s="277">
        <v>29395.66</v>
      </c>
      <c r="I3439" s="277">
        <f>INDEX(HWI!$F$6:$I$131,MATCH(F3439,HWI!$A$6:$A$131,0),MATCH(D3439,HWI!$F$5:$I$5,0))</f>
        <v>4.7454798331015295</v>
      </c>
      <c r="J3439" s="277">
        <f t="shared" si="106"/>
        <v>139496.51171070931</v>
      </c>
      <c r="L3439" s="277">
        <f t="shared" si="107"/>
        <v>206.66149883068047</v>
      </c>
    </row>
    <row r="3440" spans="1:12" x14ac:dyDescent="0.25">
      <c r="A3440" s="274" t="s">
        <v>606</v>
      </c>
      <c r="B3440" s="274" t="s">
        <v>588</v>
      </c>
      <c r="C3440" s="274" t="s">
        <v>604</v>
      </c>
      <c r="D3440" s="274" t="s">
        <v>603</v>
      </c>
      <c r="E3440" s="274">
        <v>4</v>
      </c>
      <c r="F3440" s="274">
        <v>1998</v>
      </c>
      <c r="G3440" s="277">
        <v>429</v>
      </c>
      <c r="H3440" s="277">
        <v>17807.310000000001</v>
      </c>
      <c r="I3440" s="277">
        <f>INDEX(HWI!$F$6:$I$131,MATCH(F3440,HWI!$A$6:$A$131,0),MATCH(D3440,HWI!$F$5:$I$5,0))</f>
        <v>4.6580204778156995</v>
      </c>
      <c r="J3440" s="277">
        <f t="shared" si="106"/>
        <v>82946.814634812283</v>
      </c>
      <c r="L3440" s="277">
        <f t="shared" si="107"/>
        <v>193.34921826296571</v>
      </c>
    </row>
    <row r="3441" spans="1:12" x14ac:dyDescent="0.25">
      <c r="A3441" s="274" t="s">
        <v>606</v>
      </c>
      <c r="B3441" s="274" t="s">
        <v>588</v>
      </c>
      <c r="C3441" s="274" t="s">
        <v>604</v>
      </c>
      <c r="D3441" s="274" t="s">
        <v>603</v>
      </c>
      <c r="E3441" s="274">
        <v>4</v>
      </c>
      <c r="F3441" s="274">
        <v>1999</v>
      </c>
      <c r="G3441" s="277">
        <v>520</v>
      </c>
      <c r="H3441" s="277">
        <v>13091.09</v>
      </c>
      <c r="I3441" s="277">
        <f>INDEX(HWI!$F$6:$I$131,MATCH(F3441,HWI!$A$6:$A$131,0),MATCH(D3441,HWI!$F$5:$I$5,0))</f>
        <v>4.5251989389920428</v>
      </c>
      <c r="J3441" s="277">
        <f t="shared" si="106"/>
        <v>59239.786578249346</v>
      </c>
      <c r="L3441" s="277">
        <f t="shared" si="107"/>
        <v>113.92266649663335</v>
      </c>
    </row>
    <row r="3442" spans="1:12" x14ac:dyDescent="0.25">
      <c r="A3442" s="274" t="s">
        <v>606</v>
      </c>
      <c r="B3442" s="274" t="s">
        <v>588</v>
      </c>
      <c r="C3442" s="274" t="s">
        <v>604</v>
      </c>
      <c r="D3442" s="274" t="s">
        <v>603</v>
      </c>
      <c r="E3442" s="274">
        <v>4</v>
      </c>
      <c r="F3442" s="274">
        <v>2000</v>
      </c>
      <c r="G3442" s="277">
        <v>249</v>
      </c>
      <c r="H3442" s="277">
        <v>8308.880000000001</v>
      </c>
      <c r="I3442" s="277">
        <f>INDEX(HWI!$F$6:$I$131,MATCH(F3442,HWI!$A$6:$A$131,0),MATCH(D3442,HWI!$F$5:$I$5,0))</f>
        <v>4.308080808080808</v>
      </c>
      <c r="J3442" s="277">
        <f t="shared" si="106"/>
        <v>35795.326464646467</v>
      </c>
      <c r="L3442" s="277">
        <f t="shared" si="107"/>
        <v>143.75633118331913</v>
      </c>
    </row>
    <row r="3443" spans="1:12" x14ac:dyDescent="0.25">
      <c r="A3443" s="274" t="s">
        <v>606</v>
      </c>
      <c r="B3443" s="274" t="s">
        <v>588</v>
      </c>
      <c r="C3443" s="274" t="s">
        <v>604</v>
      </c>
      <c r="D3443" s="274" t="s">
        <v>603</v>
      </c>
      <c r="E3443" s="274">
        <v>4</v>
      </c>
      <c r="F3443" s="274">
        <v>2001</v>
      </c>
      <c r="G3443" s="277">
        <v>185</v>
      </c>
      <c r="H3443" s="277">
        <v>10995.5</v>
      </c>
      <c r="I3443" s="277">
        <f>INDEX(HWI!$F$6:$I$131,MATCH(F3443,HWI!$A$6:$A$131,0),MATCH(D3443,HWI!$F$5:$I$5,0))</f>
        <v>4.217552533992583</v>
      </c>
      <c r="J3443" s="277">
        <f t="shared" si="106"/>
        <v>46374.098887515443</v>
      </c>
      <c r="L3443" s="277">
        <f t="shared" si="107"/>
        <v>250.67080479738078</v>
      </c>
    </row>
    <row r="3444" spans="1:12" x14ac:dyDescent="0.25">
      <c r="A3444" s="274" t="s">
        <v>606</v>
      </c>
      <c r="B3444" s="274" t="s">
        <v>588</v>
      </c>
      <c r="C3444" s="274" t="s">
        <v>604</v>
      </c>
      <c r="D3444" s="274" t="s">
        <v>603</v>
      </c>
      <c r="E3444" s="274">
        <v>4</v>
      </c>
      <c r="F3444" s="274">
        <v>2002</v>
      </c>
      <c r="G3444" s="277">
        <v>1399</v>
      </c>
      <c r="H3444" s="277">
        <v>82735.259999999995</v>
      </c>
      <c r="I3444" s="277">
        <f>INDEX(HWI!$F$6:$I$131,MATCH(F3444,HWI!$A$6:$A$131,0),MATCH(D3444,HWI!$F$5:$I$5,0))</f>
        <v>4.1508515815085154</v>
      </c>
      <c r="J3444" s="277">
        <f t="shared" si="106"/>
        <v>343421.7848175182</v>
      </c>
      <c r="L3444" s="277">
        <f t="shared" si="107"/>
        <v>245.47661530916241</v>
      </c>
    </row>
    <row r="3445" spans="1:12" x14ac:dyDescent="0.25">
      <c r="A3445" s="274" t="s">
        <v>606</v>
      </c>
      <c r="B3445" s="274" t="s">
        <v>588</v>
      </c>
      <c r="C3445" s="274" t="s">
        <v>604</v>
      </c>
      <c r="D3445" s="274" t="s">
        <v>603</v>
      </c>
      <c r="E3445" s="274">
        <v>4</v>
      </c>
      <c r="F3445" s="274">
        <v>2003</v>
      </c>
      <c r="G3445" s="277">
        <v>517</v>
      </c>
      <c r="H3445" s="277">
        <v>33972.93</v>
      </c>
      <c r="I3445" s="277">
        <f>INDEX(HWI!$F$6:$I$131,MATCH(F3445,HWI!$A$6:$A$131,0),MATCH(D3445,HWI!$F$5:$I$5,0))</f>
        <v>4.0023460410557181</v>
      </c>
      <c r="J3445" s="277">
        <f t="shared" si="106"/>
        <v>135971.42188856303</v>
      </c>
      <c r="L3445" s="277">
        <f t="shared" si="107"/>
        <v>263.00081603203682</v>
      </c>
    </row>
    <row r="3446" spans="1:12" x14ac:dyDescent="0.25">
      <c r="A3446" s="274" t="s">
        <v>606</v>
      </c>
      <c r="B3446" s="274" t="s">
        <v>588</v>
      </c>
      <c r="C3446" s="274" t="s">
        <v>604</v>
      </c>
      <c r="D3446" s="274" t="s">
        <v>603</v>
      </c>
      <c r="E3446" s="274">
        <v>4</v>
      </c>
      <c r="F3446" s="274">
        <v>2004</v>
      </c>
      <c r="G3446" s="277">
        <v>116</v>
      </c>
      <c r="H3446" s="277">
        <v>7174.05</v>
      </c>
      <c r="I3446" s="277">
        <f>INDEX(HWI!$F$6:$I$131,MATCH(F3446,HWI!$A$6:$A$131,0),MATCH(D3446,HWI!$F$5:$I$5,0))</f>
        <v>3.3748763600395648</v>
      </c>
      <c r="J3446" s="277">
        <f t="shared" si="106"/>
        <v>24211.53175074184</v>
      </c>
      <c r="L3446" s="277">
        <f t="shared" si="107"/>
        <v>208.72010129949862</v>
      </c>
    </row>
    <row r="3447" spans="1:12" x14ac:dyDescent="0.25">
      <c r="A3447" s="274" t="s">
        <v>606</v>
      </c>
      <c r="B3447" s="274" t="s">
        <v>588</v>
      </c>
      <c r="C3447" s="274" t="s">
        <v>604</v>
      </c>
      <c r="D3447" s="274" t="s">
        <v>603</v>
      </c>
      <c r="E3447" s="274">
        <v>4</v>
      </c>
      <c r="F3447" s="274">
        <v>2005</v>
      </c>
      <c r="G3447" s="277">
        <v>1493</v>
      </c>
      <c r="H3447" s="277">
        <v>86163.77</v>
      </c>
      <c r="I3447" s="277">
        <f>INDEX(HWI!$F$6:$I$131,MATCH(F3447,HWI!$A$6:$A$131,0),MATCH(D3447,HWI!$F$5:$I$5,0))</f>
        <v>2.8445185493955814</v>
      </c>
      <c r="J3447" s="277">
        <f t="shared" si="106"/>
        <v>245094.44205085453</v>
      </c>
      <c r="L3447" s="277">
        <f t="shared" si="107"/>
        <v>164.16238583446386</v>
      </c>
    </row>
    <row r="3448" spans="1:12" x14ac:dyDescent="0.25">
      <c r="A3448" s="274" t="s">
        <v>606</v>
      </c>
      <c r="B3448" s="274" t="s">
        <v>588</v>
      </c>
      <c r="C3448" s="274" t="s">
        <v>604</v>
      </c>
      <c r="D3448" s="274" t="s">
        <v>603</v>
      </c>
      <c r="E3448" s="274">
        <v>4</v>
      </c>
      <c r="F3448" s="274">
        <v>2006</v>
      </c>
      <c r="G3448" s="277">
        <v>460</v>
      </c>
      <c r="H3448" s="277">
        <v>29664.38</v>
      </c>
      <c r="I3448" s="277">
        <f>INDEX(HWI!$F$6:$I$131,MATCH(F3448,HWI!$A$6:$A$131,0),MATCH(D3448,HWI!$F$5:$I$5,0))</f>
        <v>2.7285085965613756</v>
      </c>
      <c r="J3448" s="277">
        <f t="shared" si="106"/>
        <v>80939.515841663335</v>
      </c>
      <c r="L3448" s="277">
        <f t="shared" si="107"/>
        <v>175.95546922100726</v>
      </c>
    </row>
    <row r="3449" spans="1:12" x14ac:dyDescent="0.25">
      <c r="A3449" s="274" t="s">
        <v>606</v>
      </c>
      <c r="B3449" s="274" t="s">
        <v>588</v>
      </c>
      <c r="C3449" s="274" t="s">
        <v>604</v>
      </c>
      <c r="D3449" s="274" t="s">
        <v>603</v>
      </c>
      <c r="E3449" s="274">
        <v>4</v>
      </c>
      <c r="F3449" s="274">
        <v>2007</v>
      </c>
      <c r="G3449" s="277">
        <v>300</v>
      </c>
      <c r="H3449" s="277">
        <v>22410.28</v>
      </c>
      <c r="I3449" s="277">
        <f>INDEX(HWI!$F$6:$I$131,MATCH(F3449,HWI!$A$6:$A$131,0),MATCH(D3449,HWI!$F$5:$I$5,0))</f>
        <v>2.7758205436989973</v>
      </c>
      <c r="J3449" s="277">
        <f t="shared" si="106"/>
        <v>62206.91561404676</v>
      </c>
      <c r="L3449" s="277">
        <f t="shared" si="107"/>
        <v>207.35638538015587</v>
      </c>
    </row>
    <row r="3450" spans="1:12" x14ac:dyDescent="0.25">
      <c r="A3450" s="274" t="s">
        <v>606</v>
      </c>
      <c r="B3450" s="274" t="s">
        <v>588</v>
      </c>
      <c r="C3450" s="274" t="s">
        <v>604</v>
      </c>
      <c r="D3450" s="274" t="s">
        <v>603</v>
      </c>
      <c r="E3450" s="274">
        <v>4</v>
      </c>
      <c r="F3450" s="274">
        <v>2008</v>
      </c>
      <c r="G3450" s="277">
        <v>5644</v>
      </c>
      <c r="H3450" s="277">
        <v>279377.51</v>
      </c>
      <c r="I3450" s="277">
        <f>INDEX(HWI!$F$6:$I$131,MATCH(F3450,HWI!$A$6:$A$131,0),MATCH(D3450,HWI!$F$5:$I$5,0))</f>
        <v>2.4362727597286682</v>
      </c>
      <c r="J3450" s="277">
        <f t="shared" si="106"/>
        <v>680639.81729382358</v>
      </c>
      <c r="L3450" s="277">
        <f t="shared" si="107"/>
        <v>120.5952900945825</v>
      </c>
    </row>
    <row r="3451" spans="1:12" x14ac:dyDescent="0.25">
      <c r="A3451" s="274" t="s">
        <v>606</v>
      </c>
      <c r="B3451" s="274" t="s">
        <v>588</v>
      </c>
      <c r="C3451" s="274" t="s">
        <v>604</v>
      </c>
      <c r="D3451" s="274" t="s">
        <v>603</v>
      </c>
      <c r="E3451" s="274">
        <v>4</v>
      </c>
      <c r="F3451" s="274">
        <v>2009</v>
      </c>
      <c r="G3451" s="277">
        <v>633</v>
      </c>
      <c r="H3451" s="277">
        <v>62549.33</v>
      </c>
      <c r="I3451" s="277">
        <f>INDEX(HWI!$F$6:$I$131,MATCH(F3451,HWI!$A$6:$A$131,0),MATCH(D3451,HWI!$F$5:$I$5,0))</f>
        <v>2.4671005061460591</v>
      </c>
      <c r="J3451" s="277">
        <f t="shared" si="106"/>
        <v>154315.48370209688</v>
      </c>
      <c r="L3451" s="277">
        <f t="shared" si="107"/>
        <v>243.78433444249112</v>
      </c>
    </row>
    <row r="3452" spans="1:12" x14ac:dyDescent="0.25">
      <c r="A3452" s="274" t="s">
        <v>606</v>
      </c>
      <c r="B3452" s="274" t="s">
        <v>588</v>
      </c>
      <c r="C3452" s="274" t="s">
        <v>604</v>
      </c>
      <c r="D3452" s="274" t="s">
        <v>603</v>
      </c>
      <c r="E3452" s="274">
        <v>4</v>
      </c>
      <c r="F3452" s="274">
        <v>2010</v>
      </c>
      <c r="G3452" s="277">
        <v>612</v>
      </c>
      <c r="H3452" s="277">
        <v>52442.340000000004</v>
      </c>
      <c r="I3452" s="277">
        <f>INDEX(HWI!$F$6:$I$131,MATCH(F3452,HWI!$A$6:$A$131,0),MATCH(D3452,HWI!$F$5:$I$5,0))</f>
        <v>2.375217542638357</v>
      </c>
      <c r="J3452" s="277">
        <f t="shared" si="106"/>
        <v>124561.96594500523</v>
      </c>
      <c r="L3452" s="277">
        <f t="shared" si="107"/>
        <v>203.53262409314578</v>
      </c>
    </row>
    <row r="3453" spans="1:12" x14ac:dyDescent="0.25">
      <c r="A3453" s="274" t="s">
        <v>606</v>
      </c>
      <c r="B3453" s="274" t="s">
        <v>588</v>
      </c>
      <c r="C3453" s="274" t="s">
        <v>604</v>
      </c>
      <c r="D3453" s="274" t="s">
        <v>603</v>
      </c>
      <c r="E3453" s="274">
        <v>4</v>
      </c>
      <c r="F3453" s="274">
        <v>2011</v>
      </c>
      <c r="G3453" s="277">
        <v>252</v>
      </c>
      <c r="H3453" s="277">
        <v>36816.78</v>
      </c>
      <c r="I3453" s="277">
        <f>INDEX(HWI!$F$6:$I$131,MATCH(F3453,HWI!$A$6:$A$131,0),MATCH(D3453,HWI!$F$5:$I$5,0))</f>
        <v>2.1499684940138626</v>
      </c>
      <c r="J3453" s="277">
        <f t="shared" si="106"/>
        <v>79154.917051039694</v>
      </c>
      <c r="L3453" s="277">
        <f t="shared" si="107"/>
        <v>314.10681369460195</v>
      </c>
    </row>
    <row r="3454" spans="1:12" x14ac:dyDescent="0.25">
      <c r="A3454" s="274" t="s">
        <v>606</v>
      </c>
      <c r="B3454" s="274" t="s">
        <v>588</v>
      </c>
      <c r="C3454" s="274" t="s">
        <v>604</v>
      </c>
      <c r="D3454" s="274" t="s">
        <v>603</v>
      </c>
      <c r="E3454" s="274">
        <v>4</v>
      </c>
      <c r="F3454" s="274">
        <v>2012</v>
      </c>
      <c r="G3454" s="277">
        <v>89</v>
      </c>
      <c r="H3454" s="277">
        <v>9293.24</v>
      </c>
      <c r="I3454" s="277">
        <f>INDEX(HWI!$F$6:$I$131,MATCH(F3454,HWI!$A$6:$A$131,0),MATCH(D3454,HWI!$F$5:$I$5,0))</f>
        <v>1.9918272037361355</v>
      </c>
      <c r="J3454" s="277">
        <f t="shared" si="106"/>
        <v>18510.528242848803</v>
      </c>
      <c r="L3454" s="277">
        <f t="shared" si="107"/>
        <v>207.98346340279554</v>
      </c>
    </row>
    <row r="3455" spans="1:12" x14ac:dyDescent="0.25">
      <c r="A3455" s="274" t="s">
        <v>606</v>
      </c>
      <c r="B3455" s="274" t="s">
        <v>588</v>
      </c>
      <c r="C3455" s="274" t="s">
        <v>604</v>
      </c>
      <c r="D3455" s="274" t="s">
        <v>603</v>
      </c>
      <c r="E3455" s="274">
        <v>4</v>
      </c>
      <c r="F3455" s="274">
        <v>2013</v>
      </c>
      <c r="G3455" s="277">
        <v>1</v>
      </c>
      <c r="H3455" s="277">
        <v>140.12</v>
      </c>
      <c r="I3455" s="277">
        <f>INDEX(HWI!$F$6:$I$131,MATCH(F3455,HWI!$A$6:$A$131,0),MATCH(D3455,HWI!$F$5:$I$5,0))</f>
        <v>2.0159527326440179</v>
      </c>
      <c r="J3455" s="277">
        <f t="shared" si="106"/>
        <v>282.47529689807982</v>
      </c>
      <c r="L3455" s="277">
        <f t="shared" si="107"/>
        <v>282.47529689807982</v>
      </c>
    </row>
    <row r="3456" spans="1:12" x14ac:dyDescent="0.25">
      <c r="A3456" s="274" t="s">
        <v>606</v>
      </c>
      <c r="B3456" s="274" t="s">
        <v>588</v>
      </c>
      <c r="C3456" s="274" t="s">
        <v>604</v>
      </c>
      <c r="D3456" s="274" t="s">
        <v>603</v>
      </c>
      <c r="E3456" s="274">
        <v>4</v>
      </c>
      <c r="F3456" s="274">
        <v>2014</v>
      </c>
      <c r="G3456" s="277">
        <v>281</v>
      </c>
      <c r="H3456" s="277">
        <v>75960.350000000006</v>
      </c>
      <c r="I3456" s="277">
        <f>INDEX(HWI!$F$6:$I$131,MATCH(F3456,HWI!$A$6:$A$131,0),MATCH(D3456,HWI!$F$5:$I$5,0))</f>
        <v>2.0041116005873714</v>
      </c>
      <c r="J3456" s="277">
        <f t="shared" si="106"/>
        <v>152233.01861967694</v>
      </c>
      <c r="L3456" s="277">
        <f t="shared" si="107"/>
        <v>541.75451466077197</v>
      </c>
    </row>
    <row r="3457" spans="1:12" x14ac:dyDescent="0.25">
      <c r="A3457" s="274" t="s">
        <v>606</v>
      </c>
      <c r="B3457" s="274" t="s">
        <v>588</v>
      </c>
      <c r="C3457" s="274" t="s">
        <v>604</v>
      </c>
      <c r="D3457" s="274" t="s">
        <v>603</v>
      </c>
      <c r="E3457" s="274">
        <v>4</v>
      </c>
      <c r="F3457" s="274">
        <v>2016</v>
      </c>
      <c r="G3457" s="277">
        <v>548</v>
      </c>
      <c r="H3457" s="277">
        <v>23.25</v>
      </c>
      <c r="I3457" s="277">
        <f>INDEX(HWI!$F$6:$I$131,MATCH(F3457,HWI!$A$6:$A$131,0),MATCH(D3457,HWI!$F$5:$I$5,0))</f>
        <v>2.0678787878787879</v>
      </c>
      <c r="J3457" s="277">
        <f t="shared" si="106"/>
        <v>48.078181818181818</v>
      </c>
      <c r="L3457" s="277">
        <f t="shared" si="107"/>
        <v>8.773390842733908E-2</v>
      </c>
    </row>
    <row r="3458" spans="1:12" x14ac:dyDescent="0.25">
      <c r="A3458" s="274" t="s">
        <v>606</v>
      </c>
      <c r="B3458" s="274" t="s">
        <v>588</v>
      </c>
      <c r="C3458" s="274" t="s">
        <v>604</v>
      </c>
      <c r="D3458" s="274" t="s">
        <v>603</v>
      </c>
      <c r="E3458" s="274">
        <v>4</v>
      </c>
      <c r="F3458" s="274">
        <v>2017</v>
      </c>
      <c r="G3458" s="277">
        <v>2</v>
      </c>
      <c r="H3458" s="277">
        <v>618.74</v>
      </c>
      <c r="I3458" s="277">
        <f>INDEX(HWI!$F$6:$I$131,MATCH(F3458,HWI!$A$6:$A$131,0),MATCH(D3458,HWI!$F$5:$I$5,0))</f>
        <v>1.9620471535365152</v>
      </c>
      <c r="J3458" s="277">
        <f t="shared" ref="J3458:J3521" si="108">I3458*H3458</f>
        <v>1213.9970557791835</v>
      </c>
      <c r="L3458" s="277">
        <f t="shared" ref="L3458:L3521" si="109">J3458/G3458</f>
        <v>606.99852788959174</v>
      </c>
    </row>
    <row r="3459" spans="1:12" x14ac:dyDescent="0.25">
      <c r="A3459" s="274" t="s">
        <v>606</v>
      </c>
      <c r="B3459" s="274" t="s">
        <v>588</v>
      </c>
      <c r="C3459" s="274" t="s">
        <v>604</v>
      </c>
      <c r="D3459" s="274" t="s">
        <v>603</v>
      </c>
      <c r="E3459" s="274">
        <v>4</v>
      </c>
      <c r="F3459" s="274">
        <v>2018</v>
      </c>
      <c r="G3459" s="277">
        <v>14713</v>
      </c>
      <c r="H3459" s="277">
        <v>6986881.8700000001</v>
      </c>
      <c r="I3459" s="277">
        <f>INDEX(HWI!$F$6:$I$131,MATCH(F3459,HWI!$A$6:$A$131,0),MATCH(D3459,HWI!$F$5:$I$5,0))</f>
        <v>1.8433279308481902</v>
      </c>
      <c r="J3459" s="277">
        <f t="shared" si="108"/>
        <v>12879114.500507833</v>
      </c>
      <c r="L3459" s="277">
        <f t="shared" si="109"/>
        <v>875.35611367551371</v>
      </c>
    </row>
    <row r="3460" spans="1:12" x14ac:dyDescent="0.25">
      <c r="A3460" s="274" t="s">
        <v>606</v>
      </c>
      <c r="B3460" s="274" t="s">
        <v>588</v>
      </c>
      <c r="C3460" s="274" t="s">
        <v>604</v>
      </c>
      <c r="D3460" s="274" t="s">
        <v>603</v>
      </c>
      <c r="E3460" s="274">
        <v>4</v>
      </c>
      <c r="F3460" s="274">
        <v>2019</v>
      </c>
      <c r="G3460" s="277">
        <v>174</v>
      </c>
      <c r="H3460" s="277">
        <v>12894.44</v>
      </c>
      <c r="I3460" s="277">
        <f>INDEX(HWI!$F$6:$I$131,MATCH(F3460,HWI!$A$6:$A$131,0),MATCH(D3460,HWI!$F$5:$I$5,0))</f>
        <v>1.760577915376677</v>
      </c>
      <c r="J3460" s="277">
        <f t="shared" si="108"/>
        <v>22701.66629514964</v>
      </c>
      <c r="L3460" s="277">
        <f t="shared" si="109"/>
        <v>130.46934652384851</v>
      </c>
    </row>
    <row r="3461" spans="1:12" x14ac:dyDescent="0.25">
      <c r="A3461" s="274" t="s">
        <v>606</v>
      </c>
      <c r="B3461" s="274" t="s">
        <v>588</v>
      </c>
      <c r="C3461" s="274" t="s">
        <v>604</v>
      </c>
      <c r="D3461" s="274" t="s">
        <v>603</v>
      </c>
      <c r="E3461" s="274">
        <v>4</v>
      </c>
      <c r="F3461" s="274">
        <v>2020</v>
      </c>
      <c r="G3461" s="277">
        <v>9</v>
      </c>
      <c r="H3461" s="277">
        <v>5252.11</v>
      </c>
      <c r="I3461" s="277">
        <f>INDEX(HWI!$F$6:$I$131,MATCH(F3461,HWI!$A$6:$A$131,0),MATCH(D3461,HWI!$F$5:$I$5,0))</f>
        <v>1.6713201077638991</v>
      </c>
      <c r="J3461" s="277">
        <f t="shared" si="108"/>
        <v>8777.9570511878519</v>
      </c>
      <c r="L3461" s="277">
        <f t="shared" si="109"/>
        <v>975.32856124309467</v>
      </c>
    </row>
    <row r="3462" spans="1:12" x14ac:dyDescent="0.25">
      <c r="A3462" s="274" t="s">
        <v>606</v>
      </c>
      <c r="B3462" s="274" t="s">
        <v>588</v>
      </c>
      <c r="C3462" s="274" t="s">
        <v>604</v>
      </c>
      <c r="D3462" s="274" t="s">
        <v>603</v>
      </c>
      <c r="E3462" s="274">
        <v>4</v>
      </c>
      <c r="F3462" s="274">
        <v>2021</v>
      </c>
      <c r="G3462" s="277">
        <v>70</v>
      </c>
      <c r="H3462" s="277">
        <v>874818.6</v>
      </c>
      <c r="I3462" s="277">
        <f>INDEX(HWI!$F$6:$I$131,MATCH(F3462,HWI!$A$6:$A$131,0),MATCH(D3462,HWI!$F$5:$I$5,0))</f>
        <v>1.439662447257384</v>
      </c>
      <c r="J3462" s="277">
        <f t="shared" si="108"/>
        <v>1259443.4865822785</v>
      </c>
      <c r="L3462" s="277">
        <f t="shared" si="109"/>
        <v>17992.049808318265</v>
      </c>
    </row>
    <row r="3463" spans="1:12" x14ac:dyDescent="0.25">
      <c r="A3463" s="274" t="s">
        <v>606</v>
      </c>
      <c r="B3463" s="274" t="s">
        <v>588</v>
      </c>
      <c r="C3463" s="274" t="s">
        <v>604</v>
      </c>
      <c r="D3463" s="274" t="s">
        <v>603</v>
      </c>
      <c r="E3463" s="274">
        <v>4</v>
      </c>
      <c r="F3463" s="274">
        <v>2022</v>
      </c>
      <c r="G3463" s="277">
        <v>100</v>
      </c>
      <c r="H3463" s="277">
        <v>36573.85</v>
      </c>
      <c r="I3463" s="277">
        <f>INDEX(HWI!$F$6:$I$131,MATCH(F3463,HWI!$A$6:$A$131,0),MATCH(D3463,HWI!$F$5:$I$5,0))</f>
        <v>1.2295495495495496</v>
      </c>
      <c r="J3463" s="277">
        <f t="shared" si="108"/>
        <v>44969.360792792795</v>
      </c>
      <c r="L3463" s="277">
        <f t="shared" si="109"/>
        <v>449.69360792792793</v>
      </c>
    </row>
    <row r="3464" spans="1:12" x14ac:dyDescent="0.25">
      <c r="A3464" s="274" t="s">
        <v>606</v>
      </c>
      <c r="B3464" s="274" t="s">
        <v>588</v>
      </c>
      <c r="C3464" s="274" t="s">
        <v>604</v>
      </c>
      <c r="D3464" s="274" t="s">
        <v>603</v>
      </c>
      <c r="E3464" s="274">
        <v>4</v>
      </c>
      <c r="F3464" s="274">
        <v>2023</v>
      </c>
      <c r="G3464" s="277">
        <v>3</v>
      </c>
      <c r="H3464" s="277">
        <v>885.27</v>
      </c>
      <c r="I3464" s="277">
        <f>INDEX(HWI!$F$6:$I$131,MATCH(F3464,HWI!$A$6:$A$131,0),MATCH(D3464,HWI!$F$5:$I$5,0))</f>
        <v>1.045503294009499</v>
      </c>
      <c r="J3464" s="277">
        <f t="shared" si="108"/>
        <v>925.55270108778916</v>
      </c>
      <c r="L3464" s="277">
        <f t="shared" si="109"/>
        <v>308.51756702926303</v>
      </c>
    </row>
    <row r="3465" spans="1:12" x14ac:dyDescent="0.25">
      <c r="A3465" s="274" t="s">
        <v>606</v>
      </c>
      <c r="B3465" s="274" t="s">
        <v>588</v>
      </c>
      <c r="C3465" s="274" t="s">
        <v>604</v>
      </c>
      <c r="D3465" s="274" t="s">
        <v>603</v>
      </c>
      <c r="E3465" s="274">
        <v>4</v>
      </c>
      <c r="F3465" s="274">
        <v>2024</v>
      </c>
      <c r="G3465" s="277">
        <v>43</v>
      </c>
      <c r="H3465" s="277">
        <v>65850.36</v>
      </c>
      <c r="I3465" s="277">
        <f>INDEX(HWI!$F$6:$I$131,MATCH(F3465,HWI!$A$6:$A$131,0),MATCH(D3465,HWI!$F$5:$I$5,0))</f>
        <v>1.0312830587879704</v>
      </c>
      <c r="J3465" s="277">
        <f t="shared" si="108"/>
        <v>67910.36068308902</v>
      </c>
      <c r="L3465" s="277">
        <f t="shared" si="109"/>
        <v>1579.3107135602097</v>
      </c>
    </row>
    <row r="3466" spans="1:12" x14ac:dyDescent="0.25">
      <c r="A3466" s="274" t="s">
        <v>606</v>
      </c>
      <c r="B3466" s="274" t="s">
        <v>588</v>
      </c>
      <c r="C3466" s="274" t="s">
        <v>604</v>
      </c>
      <c r="D3466" s="274" t="s">
        <v>603</v>
      </c>
      <c r="E3466" s="274">
        <v>5</v>
      </c>
      <c r="F3466" s="274">
        <v>1888</v>
      </c>
      <c r="G3466" s="277">
        <v>13</v>
      </c>
      <c r="H3466" s="277">
        <v>6.32</v>
      </c>
      <c r="I3466" s="277" t="e">
        <f>INDEX(HWI!$F$6:$I$131,MATCH(F3466,HWI!$A$6:$A$131,0),MATCH(D3466,HWI!$F$5:$I$5,0))</f>
        <v>#N/A</v>
      </c>
      <c r="J3466" s="277" t="e">
        <f t="shared" si="108"/>
        <v>#N/A</v>
      </c>
      <c r="L3466" s="277" t="e">
        <f t="shared" si="109"/>
        <v>#N/A</v>
      </c>
    </row>
    <row r="3467" spans="1:12" x14ac:dyDescent="0.25">
      <c r="A3467" s="274" t="s">
        <v>606</v>
      </c>
      <c r="B3467" s="274" t="s">
        <v>588</v>
      </c>
      <c r="C3467" s="274" t="s">
        <v>604</v>
      </c>
      <c r="D3467" s="274" t="s">
        <v>603</v>
      </c>
      <c r="E3467" s="274">
        <v>5</v>
      </c>
      <c r="F3467" s="274">
        <v>1891</v>
      </c>
      <c r="G3467" s="277">
        <v>2075</v>
      </c>
      <c r="H3467" s="277">
        <v>1058.04</v>
      </c>
      <c r="I3467" s="277" t="e">
        <f>INDEX(HWI!$F$6:$I$131,MATCH(F3467,HWI!$A$6:$A$131,0),MATCH(D3467,HWI!$F$5:$I$5,0))</f>
        <v>#N/A</v>
      </c>
      <c r="J3467" s="277" t="e">
        <f t="shared" si="108"/>
        <v>#N/A</v>
      </c>
      <c r="L3467" s="277" t="e">
        <f t="shared" si="109"/>
        <v>#N/A</v>
      </c>
    </row>
    <row r="3468" spans="1:12" x14ac:dyDescent="0.25">
      <c r="A3468" s="274" t="s">
        <v>606</v>
      </c>
      <c r="B3468" s="274" t="s">
        <v>588</v>
      </c>
      <c r="C3468" s="274" t="s">
        <v>604</v>
      </c>
      <c r="D3468" s="274" t="s">
        <v>603</v>
      </c>
      <c r="E3468" s="274">
        <v>5</v>
      </c>
      <c r="F3468" s="274">
        <v>1897</v>
      </c>
      <c r="G3468" s="277">
        <v>9978.4</v>
      </c>
      <c r="H3468" s="277">
        <v>1453.1000000000001</v>
      </c>
      <c r="I3468" s="277" t="e">
        <f>INDEX(HWI!$F$6:$I$131,MATCH(F3468,HWI!$A$6:$A$131,0),MATCH(D3468,HWI!$F$5:$I$5,0))</f>
        <v>#N/A</v>
      </c>
      <c r="J3468" s="277" t="e">
        <f t="shared" si="108"/>
        <v>#N/A</v>
      </c>
      <c r="L3468" s="277" t="e">
        <f t="shared" si="109"/>
        <v>#N/A</v>
      </c>
    </row>
    <row r="3469" spans="1:12" x14ac:dyDescent="0.25">
      <c r="A3469" s="274" t="s">
        <v>606</v>
      </c>
      <c r="B3469" s="274" t="s">
        <v>588</v>
      </c>
      <c r="C3469" s="274" t="s">
        <v>604</v>
      </c>
      <c r="D3469" s="274" t="s">
        <v>603</v>
      </c>
      <c r="E3469" s="274">
        <v>5</v>
      </c>
      <c r="F3469" s="274">
        <v>1899</v>
      </c>
      <c r="G3469" s="277">
        <v>7170</v>
      </c>
      <c r="H3469" s="277">
        <v>5904.97</v>
      </c>
      <c r="I3469" s="277" t="e">
        <f>INDEX(HWI!$F$6:$I$131,MATCH(F3469,HWI!$A$6:$A$131,0),MATCH(D3469,HWI!$F$5:$I$5,0))</f>
        <v>#N/A</v>
      </c>
      <c r="J3469" s="277" t="e">
        <f t="shared" si="108"/>
        <v>#N/A</v>
      </c>
      <c r="L3469" s="277" t="e">
        <f t="shared" si="109"/>
        <v>#N/A</v>
      </c>
    </row>
    <row r="3470" spans="1:12" x14ac:dyDescent="0.25">
      <c r="A3470" s="274" t="s">
        <v>606</v>
      </c>
      <c r="B3470" s="274" t="s">
        <v>588</v>
      </c>
      <c r="C3470" s="274" t="s">
        <v>604</v>
      </c>
      <c r="D3470" s="274" t="s">
        <v>603</v>
      </c>
      <c r="E3470" s="274">
        <v>5</v>
      </c>
      <c r="F3470" s="274">
        <v>1900</v>
      </c>
      <c r="G3470" s="277">
        <v>2807</v>
      </c>
      <c r="H3470" s="277">
        <v>1871.5</v>
      </c>
      <c r="I3470" s="277">
        <f>INDEX(HWI!$F$6:$I$131,MATCH(F3470,HWI!$A$6:$A$131,0),MATCH(D3470,HWI!$F$5:$I$5,0))</f>
        <v>243.71428571428572</v>
      </c>
      <c r="J3470" s="277">
        <f t="shared" si="108"/>
        <v>456111.28571428574</v>
      </c>
      <c r="L3470" s="277">
        <f t="shared" si="109"/>
        <v>162.49066110234619</v>
      </c>
    </row>
    <row r="3471" spans="1:12" x14ac:dyDescent="0.25">
      <c r="A3471" s="274" t="s">
        <v>606</v>
      </c>
      <c r="B3471" s="274" t="s">
        <v>588</v>
      </c>
      <c r="C3471" s="274" t="s">
        <v>604</v>
      </c>
      <c r="D3471" s="274" t="s">
        <v>603</v>
      </c>
      <c r="E3471" s="274">
        <v>5</v>
      </c>
      <c r="F3471" s="274">
        <v>1901</v>
      </c>
      <c r="G3471" s="277">
        <v>156</v>
      </c>
      <c r="H3471" s="277">
        <v>117.38</v>
      </c>
      <c r="I3471" s="277">
        <f>INDEX(HWI!$F$6:$I$131,MATCH(F3471,HWI!$A$6:$A$131,0),MATCH(D3471,HWI!$F$5:$I$5,0))</f>
        <v>243.71428571428572</v>
      </c>
      <c r="J3471" s="277">
        <f t="shared" si="108"/>
        <v>28607.182857142856</v>
      </c>
      <c r="L3471" s="277">
        <f t="shared" si="109"/>
        <v>183.37937728937729</v>
      </c>
    </row>
    <row r="3472" spans="1:12" x14ac:dyDescent="0.25">
      <c r="A3472" s="274" t="s">
        <v>606</v>
      </c>
      <c r="B3472" s="274" t="s">
        <v>588</v>
      </c>
      <c r="C3472" s="274" t="s">
        <v>604</v>
      </c>
      <c r="D3472" s="274" t="s">
        <v>603</v>
      </c>
      <c r="E3472" s="274">
        <v>5</v>
      </c>
      <c r="F3472" s="274">
        <v>1902</v>
      </c>
      <c r="G3472" s="277">
        <v>634</v>
      </c>
      <c r="H3472" s="277">
        <v>357.23</v>
      </c>
      <c r="I3472" s="277">
        <f>INDEX(HWI!$F$6:$I$131,MATCH(F3472,HWI!$A$6:$A$131,0),MATCH(D3472,HWI!$F$5:$I$5,0))</f>
        <v>243.71428571428572</v>
      </c>
      <c r="J3472" s="277">
        <f t="shared" si="108"/>
        <v>87062.054285714286</v>
      </c>
      <c r="L3472" s="277">
        <f t="shared" si="109"/>
        <v>137.32185218566923</v>
      </c>
    </row>
    <row r="3473" spans="1:12" x14ac:dyDescent="0.25">
      <c r="A3473" s="274" t="s">
        <v>606</v>
      </c>
      <c r="B3473" s="274" t="s">
        <v>588</v>
      </c>
      <c r="C3473" s="274" t="s">
        <v>604</v>
      </c>
      <c r="D3473" s="274" t="s">
        <v>603</v>
      </c>
      <c r="E3473" s="274">
        <v>5</v>
      </c>
      <c r="F3473" s="274">
        <v>1903</v>
      </c>
      <c r="G3473" s="277">
        <v>4783</v>
      </c>
      <c r="H3473" s="277">
        <v>2588.19</v>
      </c>
      <c r="I3473" s="277">
        <f>INDEX(HWI!$F$6:$I$131,MATCH(F3473,HWI!$A$6:$A$131,0),MATCH(D3473,HWI!$F$5:$I$5,0))</f>
        <v>243.71428571428572</v>
      </c>
      <c r="J3473" s="277">
        <f t="shared" si="108"/>
        <v>630778.87714285718</v>
      </c>
      <c r="L3473" s="277">
        <f t="shared" si="109"/>
        <v>131.87933872942864</v>
      </c>
    </row>
    <row r="3474" spans="1:12" x14ac:dyDescent="0.25">
      <c r="A3474" s="274" t="s">
        <v>606</v>
      </c>
      <c r="B3474" s="274" t="s">
        <v>588</v>
      </c>
      <c r="C3474" s="274" t="s">
        <v>604</v>
      </c>
      <c r="D3474" s="274" t="s">
        <v>603</v>
      </c>
      <c r="E3474" s="274">
        <v>5</v>
      </c>
      <c r="F3474" s="274">
        <v>1904</v>
      </c>
      <c r="G3474" s="277">
        <v>245</v>
      </c>
      <c r="H3474" s="277">
        <v>208.5</v>
      </c>
      <c r="I3474" s="277">
        <f>INDEX(HWI!$F$6:$I$131,MATCH(F3474,HWI!$A$6:$A$131,0),MATCH(D3474,HWI!$F$5:$I$5,0))</f>
        <v>243.71428571428572</v>
      </c>
      <c r="J3474" s="277">
        <f t="shared" si="108"/>
        <v>50814.428571428572</v>
      </c>
      <c r="L3474" s="277">
        <f t="shared" si="109"/>
        <v>207.4058309037901</v>
      </c>
    </row>
    <row r="3475" spans="1:12" x14ac:dyDescent="0.25">
      <c r="A3475" s="274" t="s">
        <v>606</v>
      </c>
      <c r="B3475" s="274" t="s">
        <v>588</v>
      </c>
      <c r="C3475" s="274" t="s">
        <v>604</v>
      </c>
      <c r="D3475" s="274" t="s">
        <v>603</v>
      </c>
      <c r="E3475" s="274">
        <v>5</v>
      </c>
      <c r="F3475" s="274">
        <v>1905</v>
      </c>
      <c r="G3475" s="277">
        <v>548</v>
      </c>
      <c r="H3475" s="277">
        <v>327.55</v>
      </c>
      <c r="I3475" s="277">
        <f>INDEX(HWI!$F$6:$I$131,MATCH(F3475,HWI!$A$6:$A$131,0),MATCH(D3475,HWI!$F$5:$I$5,0))</f>
        <v>243.71428571428572</v>
      </c>
      <c r="J3475" s="277">
        <f t="shared" si="108"/>
        <v>79828.614285714284</v>
      </c>
      <c r="L3475" s="277">
        <f t="shared" si="109"/>
        <v>145.67265380604798</v>
      </c>
    </row>
    <row r="3476" spans="1:12" x14ac:dyDescent="0.25">
      <c r="A3476" s="274" t="s">
        <v>606</v>
      </c>
      <c r="B3476" s="274" t="s">
        <v>588</v>
      </c>
      <c r="C3476" s="274" t="s">
        <v>604</v>
      </c>
      <c r="D3476" s="274" t="s">
        <v>603</v>
      </c>
      <c r="E3476" s="274">
        <v>5</v>
      </c>
      <c r="F3476" s="274">
        <v>1906</v>
      </c>
      <c r="G3476" s="277">
        <v>2931</v>
      </c>
      <c r="H3476" s="277">
        <v>1106.3399999999999</v>
      </c>
      <c r="I3476" s="277">
        <f>INDEX(HWI!$F$6:$I$131,MATCH(F3476,HWI!$A$6:$A$131,0),MATCH(D3476,HWI!$F$5:$I$5,0))</f>
        <v>243.71428571428572</v>
      </c>
      <c r="J3476" s="277">
        <f t="shared" si="108"/>
        <v>269630.86285714287</v>
      </c>
      <c r="L3476" s="277">
        <f t="shared" si="109"/>
        <v>91.992788419359556</v>
      </c>
    </row>
    <row r="3477" spans="1:12" x14ac:dyDescent="0.25">
      <c r="A3477" s="274" t="s">
        <v>606</v>
      </c>
      <c r="B3477" s="274" t="s">
        <v>588</v>
      </c>
      <c r="C3477" s="274" t="s">
        <v>604</v>
      </c>
      <c r="D3477" s="274" t="s">
        <v>603</v>
      </c>
      <c r="E3477" s="274">
        <v>5</v>
      </c>
      <c r="F3477" s="274">
        <v>1908</v>
      </c>
      <c r="G3477" s="277">
        <v>304</v>
      </c>
      <c r="H3477" s="277">
        <v>172.82</v>
      </c>
      <c r="I3477" s="277">
        <f>INDEX(HWI!$F$6:$I$131,MATCH(F3477,HWI!$A$6:$A$131,0),MATCH(D3477,HWI!$F$5:$I$5,0))</f>
        <v>243.71428571428572</v>
      </c>
      <c r="J3477" s="277">
        <f t="shared" si="108"/>
        <v>42118.70285714286</v>
      </c>
      <c r="L3477" s="277">
        <f t="shared" si="109"/>
        <v>138.54836466165415</v>
      </c>
    </row>
    <row r="3478" spans="1:12" x14ac:dyDescent="0.25">
      <c r="A3478" s="274" t="s">
        <v>606</v>
      </c>
      <c r="B3478" s="274" t="s">
        <v>588</v>
      </c>
      <c r="C3478" s="274" t="s">
        <v>604</v>
      </c>
      <c r="D3478" s="274" t="s">
        <v>603</v>
      </c>
      <c r="E3478" s="274">
        <v>5</v>
      </c>
      <c r="F3478" s="274">
        <v>1909</v>
      </c>
      <c r="G3478" s="277">
        <v>51</v>
      </c>
      <c r="H3478" s="277">
        <v>27.63</v>
      </c>
      <c r="I3478" s="277">
        <f>INDEX(HWI!$F$6:$I$131,MATCH(F3478,HWI!$A$6:$A$131,0),MATCH(D3478,HWI!$F$5:$I$5,0))</f>
        <v>243.71428571428572</v>
      </c>
      <c r="J3478" s="277">
        <f t="shared" si="108"/>
        <v>6733.8257142857146</v>
      </c>
      <c r="L3478" s="277">
        <f t="shared" si="109"/>
        <v>132.03579831932774</v>
      </c>
    </row>
    <row r="3479" spans="1:12" x14ac:dyDescent="0.25">
      <c r="A3479" s="274" t="s">
        <v>606</v>
      </c>
      <c r="B3479" s="274" t="s">
        <v>588</v>
      </c>
      <c r="C3479" s="274" t="s">
        <v>604</v>
      </c>
      <c r="D3479" s="274" t="s">
        <v>603</v>
      </c>
      <c r="E3479" s="274">
        <v>5</v>
      </c>
      <c r="F3479" s="274">
        <v>1912</v>
      </c>
      <c r="G3479" s="277">
        <v>6095</v>
      </c>
      <c r="H3479" s="277">
        <v>2980.2000000000003</v>
      </c>
      <c r="I3479" s="277">
        <f>INDEX(HWI!$F$6:$I$131,MATCH(F3479,HWI!$A$6:$A$131,0),MATCH(D3479,HWI!$F$5:$I$5,0))</f>
        <v>243.71428571428572</v>
      </c>
      <c r="J3479" s="277">
        <f t="shared" si="108"/>
        <v>726317.31428571441</v>
      </c>
      <c r="L3479" s="277">
        <f t="shared" si="109"/>
        <v>119.16608930036331</v>
      </c>
    </row>
    <row r="3480" spans="1:12" x14ac:dyDescent="0.25">
      <c r="A3480" s="274" t="s">
        <v>606</v>
      </c>
      <c r="B3480" s="274" t="s">
        <v>588</v>
      </c>
      <c r="C3480" s="274" t="s">
        <v>604</v>
      </c>
      <c r="D3480" s="274" t="s">
        <v>603</v>
      </c>
      <c r="E3480" s="274">
        <v>5</v>
      </c>
      <c r="F3480" s="274">
        <v>1922</v>
      </c>
      <c r="G3480" s="277">
        <v>55</v>
      </c>
      <c r="H3480" s="277">
        <v>31.39</v>
      </c>
      <c r="I3480" s="277">
        <f>INDEX(HWI!$F$6:$I$131,MATCH(F3480,HWI!$A$6:$A$131,0),MATCH(D3480,HWI!$F$5:$I$5,0))</f>
        <v>106.625</v>
      </c>
      <c r="J3480" s="277">
        <f t="shared" si="108"/>
        <v>3346.9587500000002</v>
      </c>
      <c r="L3480" s="277">
        <f t="shared" si="109"/>
        <v>60.853795454545455</v>
      </c>
    </row>
    <row r="3481" spans="1:12" x14ac:dyDescent="0.25">
      <c r="A3481" s="274" t="s">
        <v>606</v>
      </c>
      <c r="B3481" s="274" t="s">
        <v>588</v>
      </c>
      <c r="C3481" s="274" t="s">
        <v>604</v>
      </c>
      <c r="D3481" s="274" t="s">
        <v>603</v>
      </c>
      <c r="E3481" s="274">
        <v>5</v>
      </c>
      <c r="F3481" s="274">
        <v>1924</v>
      </c>
      <c r="G3481" s="277">
        <v>12829</v>
      </c>
      <c r="H3481" s="277">
        <v>6828.16</v>
      </c>
      <c r="I3481" s="277">
        <f>INDEX(HWI!$F$6:$I$131,MATCH(F3481,HWI!$A$6:$A$131,0),MATCH(D3481,HWI!$F$5:$I$5,0))</f>
        <v>113.73333333333333</v>
      </c>
      <c r="J3481" s="277">
        <f t="shared" si="108"/>
        <v>776589.39733333327</v>
      </c>
      <c r="L3481" s="277">
        <f t="shared" si="109"/>
        <v>60.533899550497566</v>
      </c>
    </row>
    <row r="3482" spans="1:12" x14ac:dyDescent="0.25">
      <c r="A3482" s="274" t="s">
        <v>606</v>
      </c>
      <c r="B3482" s="274" t="s">
        <v>588</v>
      </c>
      <c r="C3482" s="274" t="s">
        <v>604</v>
      </c>
      <c r="D3482" s="274" t="s">
        <v>603</v>
      </c>
      <c r="E3482" s="274">
        <v>5</v>
      </c>
      <c r="F3482" s="274">
        <v>1925</v>
      </c>
      <c r="G3482" s="277">
        <v>17290</v>
      </c>
      <c r="H3482" s="277">
        <v>12357.4</v>
      </c>
      <c r="I3482" s="277">
        <f>INDEX(HWI!$F$6:$I$131,MATCH(F3482,HWI!$A$6:$A$131,0),MATCH(D3482,HWI!$F$5:$I$5,0))</f>
        <v>113.73333333333333</v>
      </c>
      <c r="J3482" s="277">
        <f t="shared" si="108"/>
        <v>1405448.2933333332</v>
      </c>
      <c r="L3482" s="277">
        <f t="shared" si="109"/>
        <v>81.286772315403894</v>
      </c>
    </row>
    <row r="3483" spans="1:12" x14ac:dyDescent="0.25">
      <c r="A3483" s="274" t="s">
        <v>606</v>
      </c>
      <c r="B3483" s="274" t="s">
        <v>588</v>
      </c>
      <c r="C3483" s="274" t="s">
        <v>604</v>
      </c>
      <c r="D3483" s="274" t="s">
        <v>603</v>
      </c>
      <c r="E3483" s="274">
        <v>5</v>
      </c>
      <c r="F3483" s="274">
        <v>1927</v>
      </c>
      <c r="G3483" s="277">
        <v>3522</v>
      </c>
      <c r="H3483" s="277">
        <v>3117.2000000000003</v>
      </c>
      <c r="I3483" s="277">
        <f>INDEX(HWI!$F$6:$I$131,MATCH(F3483,HWI!$A$6:$A$131,0),MATCH(D3483,HWI!$F$5:$I$5,0))</f>
        <v>106.625</v>
      </c>
      <c r="J3483" s="277">
        <f t="shared" si="108"/>
        <v>332371.45</v>
      </c>
      <c r="L3483" s="277">
        <f t="shared" si="109"/>
        <v>94.370088018171501</v>
      </c>
    </row>
    <row r="3484" spans="1:12" x14ac:dyDescent="0.25">
      <c r="A3484" s="274" t="s">
        <v>606</v>
      </c>
      <c r="B3484" s="274" t="s">
        <v>588</v>
      </c>
      <c r="C3484" s="274" t="s">
        <v>604</v>
      </c>
      <c r="D3484" s="274" t="s">
        <v>603</v>
      </c>
      <c r="E3484" s="274">
        <v>5</v>
      </c>
      <c r="F3484" s="274">
        <v>1928</v>
      </c>
      <c r="G3484" s="277">
        <v>1125</v>
      </c>
      <c r="H3484" s="277">
        <v>1455.04</v>
      </c>
      <c r="I3484" s="277">
        <f>INDEX(HWI!$F$6:$I$131,MATCH(F3484,HWI!$A$6:$A$131,0),MATCH(D3484,HWI!$F$5:$I$5,0))</f>
        <v>106.625</v>
      </c>
      <c r="J3484" s="277">
        <f t="shared" si="108"/>
        <v>155143.63999999998</v>
      </c>
      <c r="L3484" s="277">
        <f t="shared" si="109"/>
        <v>137.90545777777777</v>
      </c>
    </row>
    <row r="3485" spans="1:12" x14ac:dyDescent="0.25">
      <c r="A3485" s="274" t="s">
        <v>606</v>
      </c>
      <c r="B3485" s="274" t="s">
        <v>588</v>
      </c>
      <c r="C3485" s="274" t="s">
        <v>604</v>
      </c>
      <c r="D3485" s="274" t="s">
        <v>603</v>
      </c>
      <c r="E3485" s="274">
        <v>5</v>
      </c>
      <c r="F3485" s="274">
        <v>1929</v>
      </c>
      <c r="G3485" s="277">
        <v>254</v>
      </c>
      <c r="H3485" s="277">
        <v>225.25</v>
      </c>
      <c r="I3485" s="277">
        <f>INDEX(HWI!$F$6:$I$131,MATCH(F3485,HWI!$A$6:$A$131,0),MATCH(D3485,HWI!$F$5:$I$5,0))</f>
        <v>106.625</v>
      </c>
      <c r="J3485" s="277">
        <f t="shared" si="108"/>
        <v>24017.28125</v>
      </c>
      <c r="L3485" s="277">
        <f t="shared" si="109"/>
        <v>94.556225393700785</v>
      </c>
    </row>
    <row r="3486" spans="1:12" x14ac:dyDescent="0.25">
      <c r="A3486" s="274" t="s">
        <v>606</v>
      </c>
      <c r="B3486" s="274" t="s">
        <v>588</v>
      </c>
      <c r="C3486" s="274" t="s">
        <v>604</v>
      </c>
      <c r="D3486" s="274" t="s">
        <v>603</v>
      </c>
      <c r="E3486" s="274">
        <v>5</v>
      </c>
      <c r="F3486" s="274">
        <v>1930</v>
      </c>
      <c r="G3486" s="277">
        <v>790</v>
      </c>
      <c r="H3486" s="277">
        <v>394.29</v>
      </c>
      <c r="I3486" s="277">
        <f>INDEX(HWI!$F$6:$I$131,MATCH(F3486,HWI!$A$6:$A$131,0),MATCH(D3486,HWI!$F$5:$I$5,0))</f>
        <v>106.625</v>
      </c>
      <c r="J3486" s="277">
        <f t="shared" si="108"/>
        <v>42041.171249999999</v>
      </c>
      <c r="L3486" s="277">
        <f t="shared" si="109"/>
        <v>53.216672468354432</v>
      </c>
    </row>
    <row r="3487" spans="1:12" x14ac:dyDescent="0.25">
      <c r="A3487" s="274" t="s">
        <v>606</v>
      </c>
      <c r="B3487" s="274" t="s">
        <v>588</v>
      </c>
      <c r="C3487" s="274" t="s">
        <v>604</v>
      </c>
      <c r="D3487" s="274" t="s">
        <v>603</v>
      </c>
      <c r="E3487" s="274">
        <v>5</v>
      </c>
      <c r="F3487" s="274">
        <v>1931</v>
      </c>
      <c r="G3487" s="277">
        <v>908</v>
      </c>
      <c r="H3487" s="277">
        <v>264.3</v>
      </c>
      <c r="I3487" s="277">
        <f>INDEX(HWI!$F$6:$I$131,MATCH(F3487,HWI!$A$6:$A$131,0),MATCH(D3487,HWI!$F$5:$I$5,0))</f>
        <v>106.625</v>
      </c>
      <c r="J3487" s="277">
        <f t="shared" si="108"/>
        <v>28180.987500000003</v>
      </c>
      <c r="L3487" s="277">
        <f t="shared" si="109"/>
        <v>31.036329845814983</v>
      </c>
    </row>
    <row r="3488" spans="1:12" x14ac:dyDescent="0.25">
      <c r="A3488" s="274" t="s">
        <v>606</v>
      </c>
      <c r="B3488" s="274" t="s">
        <v>588</v>
      </c>
      <c r="C3488" s="274" t="s">
        <v>604</v>
      </c>
      <c r="D3488" s="274" t="s">
        <v>603</v>
      </c>
      <c r="E3488" s="274">
        <v>5</v>
      </c>
      <c r="F3488" s="274">
        <v>1932</v>
      </c>
      <c r="G3488" s="277">
        <v>913</v>
      </c>
      <c r="H3488" s="277">
        <v>591.43000000000006</v>
      </c>
      <c r="I3488" s="277">
        <f>INDEX(HWI!$F$6:$I$131,MATCH(F3488,HWI!$A$6:$A$131,0),MATCH(D3488,HWI!$F$5:$I$5,0))</f>
        <v>113.73333333333333</v>
      </c>
      <c r="J3488" s="277">
        <f t="shared" si="108"/>
        <v>67265.305333333337</v>
      </c>
      <c r="L3488" s="277">
        <f t="shared" si="109"/>
        <v>73.675033223804306</v>
      </c>
    </row>
    <row r="3489" spans="1:12" x14ac:dyDescent="0.25">
      <c r="A3489" s="274" t="s">
        <v>606</v>
      </c>
      <c r="B3489" s="274" t="s">
        <v>588</v>
      </c>
      <c r="C3489" s="274" t="s">
        <v>604</v>
      </c>
      <c r="D3489" s="274" t="s">
        <v>603</v>
      </c>
      <c r="E3489" s="274">
        <v>5</v>
      </c>
      <c r="F3489" s="274">
        <v>1935</v>
      </c>
      <c r="G3489" s="277">
        <v>1815</v>
      </c>
      <c r="H3489" s="277">
        <v>995.53</v>
      </c>
      <c r="I3489" s="277">
        <f>INDEX(HWI!$F$6:$I$131,MATCH(F3489,HWI!$A$6:$A$131,0),MATCH(D3489,HWI!$F$5:$I$5,0))</f>
        <v>113.73333333333333</v>
      </c>
      <c r="J3489" s="277">
        <f t="shared" si="108"/>
        <v>113224.94533333334</v>
      </c>
      <c r="L3489" s="277">
        <f t="shared" si="109"/>
        <v>62.382889990817269</v>
      </c>
    </row>
    <row r="3490" spans="1:12" x14ac:dyDescent="0.25">
      <c r="A3490" s="274" t="s">
        <v>606</v>
      </c>
      <c r="B3490" s="274" t="s">
        <v>588</v>
      </c>
      <c r="C3490" s="274" t="s">
        <v>604</v>
      </c>
      <c r="D3490" s="274" t="s">
        <v>603</v>
      </c>
      <c r="E3490" s="274">
        <v>5</v>
      </c>
      <c r="F3490" s="274">
        <v>1936</v>
      </c>
      <c r="G3490" s="277">
        <v>1015</v>
      </c>
      <c r="H3490" s="277">
        <v>76.23</v>
      </c>
      <c r="I3490" s="277">
        <f>INDEX(HWI!$F$6:$I$131,MATCH(F3490,HWI!$A$6:$A$131,0),MATCH(D3490,HWI!$F$5:$I$5,0))</f>
        <v>113.73333333333333</v>
      </c>
      <c r="J3490" s="277">
        <f t="shared" si="108"/>
        <v>8669.8919999999998</v>
      </c>
      <c r="L3490" s="277">
        <f t="shared" si="109"/>
        <v>8.5417655172413784</v>
      </c>
    </row>
    <row r="3491" spans="1:12" x14ac:dyDescent="0.25">
      <c r="A3491" s="274" t="s">
        <v>606</v>
      </c>
      <c r="B3491" s="274" t="s">
        <v>588</v>
      </c>
      <c r="C3491" s="274" t="s">
        <v>604</v>
      </c>
      <c r="D3491" s="274" t="s">
        <v>603</v>
      </c>
      <c r="E3491" s="274">
        <v>5</v>
      </c>
      <c r="F3491" s="274">
        <v>1937</v>
      </c>
      <c r="G3491" s="277">
        <v>1365</v>
      </c>
      <c r="H3491" s="277">
        <v>957.91</v>
      </c>
      <c r="I3491" s="277">
        <f>INDEX(HWI!$F$6:$I$131,MATCH(F3491,HWI!$A$6:$A$131,0),MATCH(D3491,HWI!$F$5:$I$5,0))</f>
        <v>106.625</v>
      </c>
      <c r="J3491" s="277">
        <f t="shared" si="108"/>
        <v>102137.15375</v>
      </c>
      <c r="L3491" s="277">
        <f t="shared" si="109"/>
        <v>74.825753663003667</v>
      </c>
    </row>
    <row r="3492" spans="1:12" x14ac:dyDescent="0.25">
      <c r="A3492" s="274" t="s">
        <v>606</v>
      </c>
      <c r="B3492" s="274" t="s">
        <v>588</v>
      </c>
      <c r="C3492" s="274" t="s">
        <v>604</v>
      </c>
      <c r="D3492" s="274" t="s">
        <v>603</v>
      </c>
      <c r="E3492" s="274">
        <v>5</v>
      </c>
      <c r="F3492" s="274">
        <v>1938</v>
      </c>
      <c r="G3492" s="277">
        <v>22</v>
      </c>
      <c r="H3492" s="277">
        <v>54.59</v>
      </c>
      <c r="I3492" s="277">
        <f>INDEX(HWI!$F$6:$I$131,MATCH(F3492,HWI!$A$6:$A$131,0),MATCH(D3492,HWI!$F$5:$I$5,0))</f>
        <v>106.625</v>
      </c>
      <c r="J3492" s="277">
        <f t="shared" si="108"/>
        <v>5820.6587500000005</v>
      </c>
      <c r="L3492" s="277">
        <f t="shared" si="109"/>
        <v>264.57539772727273</v>
      </c>
    </row>
    <row r="3493" spans="1:12" x14ac:dyDescent="0.25">
      <c r="A3493" s="274" t="s">
        <v>606</v>
      </c>
      <c r="B3493" s="274" t="s">
        <v>588</v>
      </c>
      <c r="C3493" s="274" t="s">
        <v>604</v>
      </c>
      <c r="D3493" s="274" t="s">
        <v>603</v>
      </c>
      <c r="E3493" s="274">
        <v>5</v>
      </c>
      <c r="F3493" s="274">
        <v>1939</v>
      </c>
      <c r="G3493" s="277">
        <v>1655</v>
      </c>
      <c r="H3493" s="277">
        <v>1709.77</v>
      </c>
      <c r="I3493" s="277">
        <f>INDEX(HWI!$F$6:$I$131,MATCH(F3493,HWI!$A$6:$A$131,0),MATCH(D3493,HWI!$F$5:$I$5,0))</f>
        <v>106.625</v>
      </c>
      <c r="J3493" s="277">
        <f t="shared" si="108"/>
        <v>182304.22625000001</v>
      </c>
      <c r="L3493" s="277">
        <f t="shared" si="109"/>
        <v>110.15361102719034</v>
      </c>
    </row>
    <row r="3494" spans="1:12" x14ac:dyDescent="0.25">
      <c r="A3494" s="274" t="s">
        <v>606</v>
      </c>
      <c r="B3494" s="274" t="s">
        <v>588</v>
      </c>
      <c r="C3494" s="274" t="s">
        <v>604</v>
      </c>
      <c r="D3494" s="274" t="s">
        <v>603</v>
      </c>
      <c r="E3494" s="274">
        <v>5</v>
      </c>
      <c r="F3494" s="274">
        <v>1941</v>
      </c>
      <c r="G3494" s="277">
        <v>43</v>
      </c>
      <c r="H3494" s="277">
        <v>144.70000000000002</v>
      </c>
      <c r="I3494" s="277">
        <f>INDEX(HWI!$F$6:$I$131,MATCH(F3494,HWI!$A$6:$A$131,0),MATCH(D3494,HWI!$F$5:$I$5,0))</f>
        <v>100.35294117647059</v>
      </c>
      <c r="J3494" s="277">
        <f t="shared" si="108"/>
        <v>14521.070588235296</v>
      </c>
      <c r="L3494" s="277">
        <f t="shared" si="109"/>
        <v>337.69931600547199</v>
      </c>
    </row>
    <row r="3495" spans="1:12" x14ac:dyDescent="0.25">
      <c r="A3495" s="274" t="s">
        <v>606</v>
      </c>
      <c r="B3495" s="274" t="s">
        <v>588</v>
      </c>
      <c r="C3495" s="274" t="s">
        <v>604</v>
      </c>
      <c r="D3495" s="274" t="s">
        <v>603</v>
      </c>
      <c r="E3495" s="274">
        <v>5</v>
      </c>
      <c r="F3495" s="274">
        <v>1942</v>
      </c>
      <c r="G3495" s="277">
        <v>40</v>
      </c>
      <c r="H3495" s="277">
        <v>28.12</v>
      </c>
      <c r="I3495" s="277">
        <f>INDEX(HWI!$F$6:$I$131,MATCH(F3495,HWI!$A$6:$A$131,0),MATCH(D3495,HWI!$F$5:$I$5,0))</f>
        <v>94.777777777777771</v>
      </c>
      <c r="J3495" s="277">
        <f t="shared" si="108"/>
        <v>2665.1511111111108</v>
      </c>
      <c r="L3495" s="277">
        <f t="shared" si="109"/>
        <v>66.628777777777771</v>
      </c>
    </row>
    <row r="3496" spans="1:12" x14ac:dyDescent="0.25">
      <c r="A3496" s="274" t="s">
        <v>606</v>
      </c>
      <c r="B3496" s="274" t="s">
        <v>588</v>
      </c>
      <c r="C3496" s="274" t="s">
        <v>604</v>
      </c>
      <c r="D3496" s="274" t="s">
        <v>603</v>
      </c>
      <c r="E3496" s="274">
        <v>5</v>
      </c>
      <c r="F3496" s="274">
        <v>1943</v>
      </c>
      <c r="G3496" s="277">
        <v>9</v>
      </c>
      <c r="H3496" s="277">
        <v>138.01</v>
      </c>
      <c r="I3496" s="277">
        <f>INDEX(HWI!$F$6:$I$131,MATCH(F3496,HWI!$A$6:$A$131,0),MATCH(D3496,HWI!$F$5:$I$5,0))</f>
        <v>89.78947368421052</v>
      </c>
      <c r="J3496" s="277">
        <f t="shared" si="108"/>
        <v>12391.845263157893</v>
      </c>
      <c r="L3496" s="277">
        <f t="shared" si="109"/>
        <v>1376.8716959064325</v>
      </c>
    </row>
    <row r="3497" spans="1:12" x14ac:dyDescent="0.25">
      <c r="A3497" s="274" t="s">
        <v>606</v>
      </c>
      <c r="B3497" s="274" t="s">
        <v>588</v>
      </c>
      <c r="C3497" s="274" t="s">
        <v>604</v>
      </c>
      <c r="D3497" s="274" t="s">
        <v>603</v>
      </c>
      <c r="E3497" s="274">
        <v>5</v>
      </c>
      <c r="F3497" s="274">
        <v>1945</v>
      </c>
      <c r="G3497" s="277">
        <v>145</v>
      </c>
      <c r="H3497" s="277">
        <v>405.87</v>
      </c>
      <c r="I3497" s="277">
        <f>INDEX(HWI!$F$6:$I$131,MATCH(F3497,HWI!$A$6:$A$131,0),MATCH(D3497,HWI!$F$5:$I$5,0))</f>
        <v>89.78947368421052</v>
      </c>
      <c r="J3497" s="277">
        <f t="shared" si="108"/>
        <v>36442.853684210524</v>
      </c>
      <c r="L3497" s="277">
        <f t="shared" si="109"/>
        <v>251.33002540834843</v>
      </c>
    </row>
    <row r="3498" spans="1:12" x14ac:dyDescent="0.25">
      <c r="A3498" s="274" t="s">
        <v>606</v>
      </c>
      <c r="B3498" s="274" t="s">
        <v>588</v>
      </c>
      <c r="C3498" s="274" t="s">
        <v>604</v>
      </c>
      <c r="D3498" s="274" t="s">
        <v>603</v>
      </c>
      <c r="E3498" s="274">
        <v>5</v>
      </c>
      <c r="F3498" s="274">
        <v>1946</v>
      </c>
      <c r="G3498" s="277">
        <v>24073</v>
      </c>
      <c r="H3498" s="277">
        <v>50717.67</v>
      </c>
      <c r="I3498" s="277">
        <f>INDEX(HWI!$F$6:$I$131,MATCH(F3498,HWI!$A$6:$A$131,0),MATCH(D3498,HWI!$F$5:$I$5,0))</f>
        <v>81.238095238095241</v>
      </c>
      <c r="J3498" s="277">
        <f t="shared" si="108"/>
        <v>4120206.9057142856</v>
      </c>
      <c r="L3498" s="277">
        <f t="shared" si="109"/>
        <v>171.15469221593841</v>
      </c>
    </row>
    <row r="3499" spans="1:12" x14ac:dyDescent="0.25">
      <c r="A3499" s="274" t="s">
        <v>606</v>
      </c>
      <c r="B3499" s="274" t="s">
        <v>588</v>
      </c>
      <c r="C3499" s="274" t="s">
        <v>604</v>
      </c>
      <c r="D3499" s="274" t="s">
        <v>603</v>
      </c>
      <c r="E3499" s="274">
        <v>5</v>
      </c>
      <c r="F3499" s="274">
        <v>1947</v>
      </c>
      <c r="G3499" s="277">
        <v>9830</v>
      </c>
      <c r="H3499" s="277">
        <v>33570.699999999997</v>
      </c>
      <c r="I3499" s="277">
        <f>INDEX(HWI!$F$6:$I$131,MATCH(F3499,HWI!$A$6:$A$131,0),MATCH(D3499,HWI!$F$5:$I$5,0))</f>
        <v>71.083333333333329</v>
      </c>
      <c r="J3499" s="277">
        <f t="shared" si="108"/>
        <v>2386317.2583333328</v>
      </c>
      <c r="L3499" s="277">
        <f t="shared" si="109"/>
        <v>242.7586224143777</v>
      </c>
    </row>
    <row r="3500" spans="1:12" x14ac:dyDescent="0.25">
      <c r="A3500" s="274" t="s">
        <v>606</v>
      </c>
      <c r="B3500" s="274" t="s">
        <v>588</v>
      </c>
      <c r="C3500" s="274" t="s">
        <v>604</v>
      </c>
      <c r="D3500" s="274" t="s">
        <v>603</v>
      </c>
      <c r="E3500" s="274">
        <v>5</v>
      </c>
      <c r="F3500" s="274">
        <v>1948</v>
      </c>
      <c r="G3500" s="277">
        <v>3094</v>
      </c>
      <c r="H3500" s="277">
        <v>8450.2999999999993</v>
      </c>
      <c r="I3500" s="277">
        <f>INDEX(HWI!$F$6:$I$131,MATCH(F3500,HWI!$A$6:$A$131,0),MATCH(D3500,HWI!$F$5:$I$5,0))</f>
        <v>60.928571428571431</v>
      </c>
      <c r="J3500" s="277">
        <f t="shared" si="108"/>
        <v>514864.70714285714</v>
      </c>
      <c r="L3500" s="277">
        <f t="shared" si="109"/>
        <v>166.40746837196417</v>
      </c>
    </row>
    <row r="3501" spans="1:12" x14ac:dyDescent="0.25">
      <c r="A3501" s="274" t="s">
        <v>606</v>
      </c>
      <c r="B3501" s="274" t="s">
        <v>588</v>
      </c>
      <c r="C3501" s="274" t="s">
        <v>604</v>
      </c>
      <c r="D3501" s="274" t="s">
        <v>603</v>
      </c>
      <c r="E3501" s="274">
        <v>5</v>
      </c>
      <c r="F3501" s="274">
        <v>1949</v>
      </c>
      <c r="G3501" s="277">
        <v>11947</v>
      </c>
      <c r="H3501" s="277">
        <v>24116.510000000002</v>
      </c>
      <c r="I3501" s="277">
        <f>INDEX(HWI!$F$6:$I$131,MATCH(F3501,HWI!$A$6:$A$131,0),MATCH(D3501,HWI!$F$5:$I$5,0))</f>
        <v>56.866666666666667</v>
      </c>
      <c r="J3501" s="277">
        <f t="shared" si="108"/>
        <v>1371425.5353333335</v>
      </c>
      <c r="L3501" s="277">
        <f t="shared" si="109"/>
        <v>114.7924613152535</v>
      </c>
    </row>
    <row r="3502" spans="1:12" x14ac:dyDescent="0.25">
      <c r="A3502" s="274" t="s">
        <v>606</v>
      </c>
      <c r="B3502" s="274" t="s">
        <v>588</v>
      </c>
      <c r="C3502" s="274" t="s">
        <v>604</v>
      </c>
      <c r="D3502" s="274" t="s">
        <v>603</v>
      </c>
      <c r="E3502" s="274">
        <v>5</v>
      </c>
      <c r="F3502" s="274">
        <v>1950</v>
      </c>
      <c r="G3502" s="277">
        <v>6004</v>
      </c>
      <c r="H3502" s="277">
        <v>22246.46</v>
      </c>
      <c r="I3502" s="277">
        <f>INDEX(HWI!$F$6:$I$131,MATCH(F3502,HWI!$A$6:$A$131,0),MATCH(D3502,HWI!$F$5:$I$5,0))</f>
        <v>53.3125</v>
      </c>
      <c r="J3502" s="277">
        <f t="shared" si="108"/>
        <v>1186014.3987499999</v>
      </c>
      <c r="L3502" s="277">
        <f t="shared" si="109"/>
        <v>197.53737487508326</v>
      </c>
    </row>
    <row r="3503" spans="1:12" x14ac:dyDescent="0.25">
      <c r="A3503" s="274" t="s">
        <v>606</v>
      </c>
      <c r="B3503" s="274" t="s">
        <v>588</v>
      </c>
      <c r="C3503" s="274" t="s">
        <v>604</v>
      </c>
      <c r="D3503" s="274" t="s">
        <v>603</v>
      </c>
      <c r="E3503" s="274">
        <v>5</v>
      </c>
      <c r="F3503" s="274">
        <v>1951</v>
      </c>
      <c r="G3503" s="277">
        <v>3420</v>
      </c>
      <c r="H3503" s="277">
        <v>15002.5</v>
      </c>
      <c r="I3503" s="277">
        <f>INDEX(HWI!$F$6:$I$131,MATCH(F3503,HWI!$A$6:$A$131,0),MATCH(D3503,HWI!$F$5:$I$5,0))</f>
        <v>51.696969696969695</v>
      </c>
      <c r="J3503" s="277">
        <f t="shared" si="108"/>
        <v>775583.78787878784</v>
      </c>
      <c r="L3503" s="277">
        <f t="shared" si="109"/>
        <v>226.77888534467482</v>
      </c>
    </row>
    <row r="3504" spans="1:12" x14ac:dyDescent="0.25">
      <c r="A3504" s="274" t="s">
        <v>606</v>
      </c>
      <c r="B3504" s="274" t="s">
        <v>588</v>
      </c>
      <c r="C3504" s="274" t="s">
        <v>604</v>
      </c>
      <c r="D3504" s="274" t="s">
        <v>603</v>
      </c>
      <c r="E3504" s="274">
        <v>5</v>
      </c>
      <c r="F3504" s="274">
        <v>1952</v>
      </c>
      <c r="G3504" s="277">
        <v>805</v>
      </c>
      <c r="H3504" s="277">
        <v>1672.02</v>
      </c>
      <c r="I3504" s="277">
        <f>INDEX(HWI!$F$6:$I$131,MATCH(F3504,HWI!$A$6:$A$131,0),MATCH(D3504,HWI!$F$5:$I$5,0))</f>
        <v>50.176470588235297</v>
      </c>
      <c r="J3504" s="277">
        <f t="shared" si="108"/>
        <v>83896.062352941182</v>
      </c>
      <c r="L3504" s="277">
        <f t="shared" si="109"/>
        <v>104.21871099744246</v>
      </c>
    </row>
    <row r="3505" spans="1:12" x14ac:dyDescent="0.25">
      <c r="A3505" s="274" t="s">
        <v>606</v>
      </c>
      <c r="B3505" s="274" t="s">
        <v>588</v>
      </c>
      <c r="C3505" s="274" t="s">
        <v>604</v>
      </c>
      <c r="D3505" s="274" t="s">
        <v>603</v>
      </c>
      <c r="E3505" s="274">
        <v>5</v>
      </c>
      <c r="F3505" s="274">
        <v>1953</v>
      </c>
      <c r="G3505" s="277">
        <v>851</v>
      </c>
      <c r="H3505" s="277">
        <v>2951.23</v>
      </c>
      <c r="I3505" s="277">
        <f>INDEX(HWI!$F$6:$I$131,MATCH(F3505,HWI!$A$6:$A$131,0),MATCH(D3505,HWI!$F$5:$I$5,0))</f>
        <v>46.108108108108105</v>
      </c>
      <c r="J3505" s="277">
        <f t="shared" si="108"/>
        <v>136075.63189189188</v>
      </c>
      <c r="L3505" s="277">
        <f t="shared" si="109"/>
        <v>159.90086003747578</v>
      </c>
    </row>
    <row r="3506" spans="1:12" x14ac:dyDescent="0.25">
      <c r="A3506" s="274" t="s">
        <v>606</v>
      </c>
      <c r="B3506" s="274" t="s">
        <v>588</v>
      </c>
      <c r="C3506" s="274" t="s">
        <v>604</v>
      </c>
      <c r="D3506" s="274" t="s">
        <v>603</v>
      </c>
      <c r="E3506" s="274">
        <v>5</v>
      </c>
      <c r="F3506" s="274">
        <v>1954</v>
      </c>
      <c r="G3506" s="277">
        <v>316</v>
      </c>
      <c r="H3506" s="277">
        <v>1062.3800000000001</v>
      </c>
      <c r="I3506" s="277">
        <f>INDEX(HWI!$F$6:$I$131,MATCH(F3506,HWI!$A$6:$A$131,0),MATCH(D3506,HWI!$F$5:$I$5,0))</f>
        <v>43.743589743589745</v>
      </c>
      <c r="J3506" s="277">
        <f t="shared" si="108"/>
        <v>46472.314871794879</v>
      </c>
      <c r="L3506" s="277">
        <f t="shared" si="109"/>
        <v>147.06428756897114</v>
      </c>
    </row>
    <row r="3507" spans="1:12" x14ac:dyDescent="0.25">
      <c r="A3507" s="274" t="s">
        <v>606</v>
      </c>
      <c r="B3507" s="274" t="s">
        <v>588</v>
      </c>
      <c r="C3507" s="274" t="s">
        <v>604</v>
      </c>
      <c r="D3507" s="274" t="s">
        <v>603</v>
      </c>
      <c r="E3507" s="274">
        <v>5</v>
      </c>
      <c r="F3507" s="274">
        <v>1955</v>
      </c>
      <c r="G3507" s="277">
        <v>192</v>
      </c>
      <c r="H3507" s="277">
        <v>1452.91</v>
      </c>
      <c r="I3507" s="277">
        <f>INDEX(HWI!$F$6:$I$131,MATCH(F3507,HWI!$A$6:$A$131,0),MATCH(D3507,HWI!$F$5:$I$5,0))</f>
        <v>41.609756097560975</v>
      </c>
      <c r="J3507" s="277">
        <f t="shared" si="108"/>
        <v>60455.230731707321</v>
      </c>
      <c r="L3507" s="277">
        <f t="shared" si="109"/>
        <v>314.87099339430898</v>
      </c>
    </row>
    <row r="3508" spans="1:12" x14ac:dyDescent="0.25">
      <c r="A3508" s="274" t="s">
        <v>606</v>
      </c>
      <c r="B3508" s="274" t="s">
        <v>588</v>
      </c>
      <c r="C3508" s="274" t="s">
        <v>604</v>
      </c>
      <c r="D3508" s="274" t="s">
        <v>603</v>
      </c>
      <c r="E3508" s="274">
        <v>5</v>
      </c>
      <c r="F3508" s="274">
        <v>1956</v>
      </c>
      <c r="G3508" s="277">
        <v>2</v>
      </c>
      <c r="H3508" s="277">
        <v>6.0600000000000005</v>
      </c>
      <c r="I3508" s="277">
        <f>INDEX(HWI!$F$6:$I$131,MATCH(F3508,HWI!$A$6:$A$131,0),MATCH(D3508,HWI!$F$5:$I$5,0))</f>
        <v>39.674418604651166</v>
      </c>
      <c r="J3508" s="277">
        <f t="shared" si="108"/>
        <v>240.42697674418608</v>
      </c>
      <c r="L3508" s="277">
        <f t="shared" si="109"/>
        <v>120.21348837209304</v>
      </c>
    </row>
    <row r="3509" spans="1:12" x14ac:dyDescent="0.25">
      <c r="A3509" s="274" t="s">
        <v>606</v>
      </c>
      <c r="B3509" s="274" t="s">
        <v>588</v>
      </c>
      <c r="C3509" s="274" t="s">
        <v>604</v>
      </c>
      <c r="D3509" s="274" t="s">
        <v>603</v>
      </c>
      <c r="E3509" s="274">
        <v>5</v>
      </c>
      <c r="F3509" s="274">
        <v>1957</v>
      </c>
      <c r="G3509" s="277">
        <v>42</v>
      </c>
      <c r="H3509" s="277">
        <v>213.17000000000002</v>
      </c>
      <c r="I3509" s="277">
        <f>INDEX(HWI!$F$6:$I$131,MATCH(F3509,HWI!$A$6:$A$131,0),MATCH(D3509,HWI!$F$5:$I$5,0))</f>
        <v>37.086956521739133</v>
      </c>
      <c r="J3509" s="277">
        <f t="shared" si="108"/>
        <v>7905.8265217391317</v>
      </c>
      <c r="L3509" s="277">
        <f t="shared" si="109"/>
        <v>188.23396480331266</v>
      </c>
    </row>
    <row r="3510" spans="1:12" x14ac:dyDescent="0.25">
      <c r="A3510" s="274" t="s">
        <v>606</v>
      </c>
      <c r="B3510" s="274" t="s">
        <v>588</v>
      </c>
      <c r="C3510" s="274" t="s">
        <v>604</v>
      </c>
      <c r="D3510" s="274" t="s">
        <v>603</v>
      </c>
      <c r="E3510" s="274">
        <v>5</v>
      </c>
      <c r="F3510" s="274">
        <v>1958</v>
      </c>
      <c r="G3510" s="277">
        <v>47</v>
      </c>
      <c r="H3510" s="277">
        <v>292.8</v>
      </c>
      <c r="I3510" s="277">
        <f>INDEX(HWI!$F$6:$I$131,MATCH(F3510,HWI!$A$6:$A$131,0),MATCH(D3510,HWI!$F$5:$I$5,0))</f>
        <v>34.816326530612244</v>
      </c>
      <c r="J3510" s="277">
        <f t="shared" si="108"/>
        <v>10194.220408163266</v>
      </c>
      <c r="L3510" s="277">
        <f t="shared" si="109"/>
        <v>216.89830655666523</v>
      </c>
    </row>
    <row r="3511" spans="1:12" x14ac:dyDescent="0.25">
      <c r="A3511" s="274" t="s">
        <v>606</v>
      </c>
      <c r="B3511" s="274" t="s">
        <v>588</v>
      </c>
      <c r="C3511" s="274" t="s">
        <v>604</v>
      </c>
      <c r="D3511" s="274" t="s">
        <v>603</v>
      </c>
      <c r="E3511" s="274">
        <v>5</v>
      </c>
      <c r="F3511" s="274">
        <v>1959</v>
      </c>
      <c r="G3511" s="277">
        <v>165</v>
      </c>
      <c r="H3511" s="277">
        <v>634.48</v>
      </c>
      <c r="I3511" s="277">
        <f>INDEX(HWI!$F$6:$I$131,MATCH(F3511,HWI!$A$6:$A$131,0),MATCH(D3511,HWI!$F$5:$I$5,0))</f>
        <v>33.450980392156865</v>
      </c>
      <c r="J3511" s="277">
        <f t="shared" si="108"/>
        <v>21223.97803921569</v>
      </c>
      <c r="L3511" s="277">
        <f t="shared" si="109"/>
        <v>128.63016993464055</v>
      </c>
    </row>
    <row r="3512" spans="1:12" x14ac:dyDescent="0.25">
      <c r="A3512" s="274" t="s">
        <v>606</v>
      </c>
      <c r="B3512" s="274" t="s">
        <v>588</v>
      </c>
      <c r="C3512" s="274" t="s">
        <v>604</v>
      </c>
      <c r="D3512" s="274" t="s">
        <v>603</v>
      </c>
      <c r="E3512" s="274">
        <v>5</v>
      </c>
      <c r="F3512" s="274">
        <v>1960</v>
      </c>
      <c r="G3512" s="277">
        <v>5</v>
      </c>
      <c r="H3512" s="277">
        <v>63.910000000000004</v>
      </c>
      <c r="I3512" s="277">
        <f>INDEX(HWI!$F$6:$I$131,MATCH(F3512,HWI!$A$6:$A$131,0),MATCH(D3512,HWI!$F$5:$I$5,0))</f>
        <v>32.188679245283019</v>
      </c>
      <c r="J3512" s="277">
        <f t="shared" si="108"/>
        <v>2057.1784905660379</v>
      </c>
      <c r="L3512" s="277">
        <f t="shared" si="109"/>
        <v>411.43569811320759</v>
      </c>
    </row>
    <row r="3513" spans="1:12" x14ac:dyDescent="0.25">
      <c r="A3513" s="274" t="s">
        <v>606</v>
      </c>
      <c r="B3513" s="274" t="s">
        <v>588</v>
      </c>
      <c r="C3513" s="274" t="s">
        <v>604</v>
      </c>
      <c r="D3513" s="274" t="s">
        <v>603</v>
      </c>
      <c r="E3513" s="274">
        <v>5</v>
      </c>
      <c r="F3513" s="274">
        <v>1961</v>
      </c>
      <c r="G3513" s="277">
        <v>3</v>
      </c>
      <c r="H3513" s="277">
        <v>29.02</v>
      </c>
      <c r="I3513" s="277">
        <f>INDEX(HWI!$F$6:$I$131,MATCH(F3513,HWI!$A$6:$A$131,0),MATCH(D3513,HWI!$F$5:$I$5,0))</f>
        <v>31.018181818181819</v>
      </c>
      <c r="J3513" s="277">
        <f t="shared" si="108"/>
        <v>900.14763636363637</v>
      </c>
      <c r="L3513" s="277">
        <f t="shared" si="109"/>
        <v>300.04921212121212</v>
      </c>
    </row>
    <row r="3514" spans="1:12" x14ac:dyDescent="0.25">
      <c r="A3514" s="274" t="s">
        <v>606</v>
      </c>
      <c r="B3514" s="274" t="s">
        <v>588</v>
      </c>
      <c r="C3514" s="274" t="s">
        <v>604</v>
      </c>
      <c r="D3514" s="274" t="s">
        <v>603</v>
      </c>
      <c r="E3514" s="274">
        <v>5</v>
      </c>
      <c r="F3514" s="274">
        <v>1962</v>
      </c>
      <c r="G3514" s="277">
        <v>120</v>
      </c>
      <c r="H3514" s="277">
        <v>153.75</v>
      </c>
      <c r="I3514" s="277">
        <f>INDEX(HWI!$F$6:$I$131,MATCH(F3514,HWI!$A$6:$A$131,0),MATCH(D3514,HWI!$F$5:$I$5,0))</f>
        <v>30.464285714285715</v>
      </c>
      <c r="J3514" s="277">
        <f t="shared" si="108"/>
        <v>4683.8839285714284</v>
      </c>
      <c r="L3514" s="277">
        <f t="shared" si="109"/>
        <v>39.032366071428569</v>
      </c>
    </row>
    <row r="3515" spans="1:12" x14ac:dyDescent="0.25">
      <c r="A3515" s="274" t="s">
        <v>606</v>
      </c>
      <c r="B3515" s="274" t="s">
        <v>588</v>
      </c>
      <c r="C3515" s="274" t="s">
        <v>604</v>
      </c>
      <c r="D3515" s="274" t="s">
        <v>603</v>
      </c>
      <c r="E3515" s="274">
        <v>5</v>
      </c>
      <c r="F3515" s="274">
        <v>1963</v>
      </c>
      <c r="G3515" s="277">
        <v>10823</v>
      </c>
      <c r="H3515" s="277">
        <v>7468.96</v>
      </c>
      <c r="I3515" s="277">
        <f>INDEX(HWI!$F$6:$I$131,MATCH(F3515,HWI!$A$6:$A$131,0),MATCH(D3515,HWI!$F$5:$I$5,0))</f>
        <v>29.413793103448278</v>
      </c>
      <c r="J3515" s="277">
        <f t="shared" si="108"/>
        <v>219690.44413793104</v>
      </c>
      <c r="L3515" s="277">
        <f t="shared" si="109"/>
        <v>20.298479547069302</v>
      </c>
    </row>
    <row r="3516" spans="1:12" x14ac:dyDescent="0.25">
      <c r="A3516" s="274" t="s">
        <v>606</v>
      </c>
      <c r="B3516" s="274" t="s">
        <v>588</v>
      </c>
      <c r="C3516" s="274" t="s">
        <v>604</v>
      </c>
      <c r="D3516" s="274" t="s">
        <v>603</v>
      </c>
      <c r="E3516" s="274">
        <v>5</v>
      </c>
      <c r="F3516" s="274">
        <v>1965</v>
      </c>
      <c r="G3516" s="277">
        <v>156</v>
      </c>
      <c r="H3516" s="277">
        <v>361.16</v>
      </c>
      <c r="I3516" s="277">
        <f>INDEX(HWI!$F$6:$I$131,MATCH(F3516,HWI!$A$6:$A$131,0),MATCH(D3516,HWI!$F$5:$I$5,0))</f>
        <v>27.516129032258064</v>
      </c>
      <c r="J3516" s="277">
        <f t="shared" si="108"/>
        <v>9937.7251612903237</v>
      </c>
      <c r="L3516" s="277">
        <f t="shared" si="109"/>
        <v>63.703366418527715</v>
      </c>
    </row>
    <row r="3517" spans="1:12" x14ac:dyDescent="0.25">
      <c r="A3517" s="274" t="s">
        <v>606</v>
      </c>
      <c r="B3517" s="274" t="s">
        <v>588</v>
      </c>
      <c r="C3517" s="274" t="s">
        <v>604</v>
      </c>
      <c r="D3517" s="274" t="s">
        <v>603</v>
      </c>
      <c r="E3517" s="274">
        <v>5</v>
      </c>
      <c r="F3517" s="274">
        <v>1966</v>
      </c>
      <c r="G3517" s="277">
        <v>201</v>
      </c>
      <c r="H3517" s="277">
        <v>1416.8500000000001</v>
      </c>
      <c r="I3517" s="277">
        <f>INDEX(HWI!$F$6:$I$131,MATCH(F3517,HWI!$A$6:$A$131,0),MATCH(D3517,HWI!$F$5:$I$5,0))</f>
        <v>26.246153846153845</v>
      </c>
      <c r="J3517" s="277">
        <f t="shared" si="108"/>
        <v>37186.86307692308</v>
      </c>
      <c r="L3517" s="277">
        <f t="shared" si="109"/>
        <v>185.00926903941831</v>
      </c>
    </row>
    <row r="3518" spans="1:12" x14ac:dyDescent="0.25">
      <c r="A3518" s="274" t="s">
        <v>606</v>
      </c>
      <c r="B3518" s="274" t="s">
        <v>588</v>
      </c>
      <c r="C3518" s="274" t="s">
        <v>604</v>
      </c>
      <c r="D3518" s="274" t="s">
        <v>603</v>
      </c>
      <c r="E3518" s="274">
        <v>5</v>
      </c>
      <c r="F3518" s="274">
        <v>1967</v>
      </c>
      <c r="G3518" s="277">
        <v>24</v>
      </c>
      <c r="H3518" s="277">
        <v>79.14</v>
      </c>
      <c r="I3518" s="277">
        <f>INDEX(HWI!$F$6:$I$131,MATCH(F3518,HWI!$A$6:$A$131,0),MATCH(D3518,HWI!$F$5:$I$5,0))</f>
        <v>25.088235294117649</v>
      </c>
      <c r="J3518" s="277">
        <f t="shared" si="108"/>
        <v>1985.4829411764708</v>
      </c>
      <c r="L3518" s="277">
        <f t="shared" si="109"/>
        <v>82.728455882352947</v>
      </c>
    </row>
    <row r="3519" spans="1:12" x14ac:dyDescent="0.25">
      <c r="A3519" s="274" t="s">
        <v>606</v>
      </c>
      <c r="B3519" s="274" t="s">
        <v>588</v>
      </c>
      <c r="C3519" s="274" t="s">
        <v>604</v>
      </c>
      <c r="D3519" s="274" t="s">
        <v>603</v>
      </c>
      <c r="E3519" s="274">
        <v>5</v>
      </c>
      <c r="F3519" s="274">
        <v>1969</v>
      </c>
      <c r="G3519" s="277">
        <v>2313</v>
      </c>
      <c r="H3519" s="277">
        <v>4173.33</v>
      </c>
      <c r="I3519" s="277">
        <f>INDEX(HWI!$F$6:$I$131,MATCH(F3519,HWI!$A$6:$A$131,0),MATCH(D3519,HWI!$F$5:$I$5,0))</f>
        <v>22.44736842105263</v>
      </c>
      <c r="J3519" s="277">
        <f t="shared" si="108"/>
        <v>93680.276052631569</v>
      </c>
      <c r="L3519" s="277">
        <f t="shared" si="109"/>
        <v>40.501632534643996</v>
      </c>
    </row>
    <row r="3520" spans="1:12" x14ac:dyDescent="0.25">
      <c r="A3520" s="274" t="s">
        <v>606</v>
      </c>
      <c r="B3520" s="274" t="s">
        <v>588</v>
      </c>
      <c r="C3520" s="274" t="s">
        <v>604</v>
      </c>
      <c r="D3520" s="274" t="s">
        <v>603</v>
      </c>
      <c r="E3520" s="274">
        <v>5</v>
      </c>
      <c r="F3520" s="274">
        <v>1971</v>
      </c>
      <c r="G3520" s="277">
        <v>283</v>
      </c>
      <c r="H3520" s="277">
        <v>836.09</v>
      </c>
      <c r="I3520" s="277">
        <f>INDEX(HWI!$F$6:$I$131,MATCH(F3520,HWI!$A$6:$A$131,0),MATCH(D3520,HWI!$F$5:$I$5,0))</f>
        <v>19.386363636363637</v>
      </c>
      <c r="J3520" s="277">
        <f t="shared" si="108"/>
        <v>16208.744772727274</v>
      </c>
      <c r="L3520" s="277">
        <f t="shared" si="109"/>
        <v>57.274716511403795</v>
      </c>
    </row>
    <row r="3521" spans="1:12" x14ac:dyDescent="0.25">
      <c r="A3521" s="274" t="s">
        <v>606</v>
      </c>
      <c r="B3521" s="274" t="s">
        <v>588</v>
      </c>
      <c r="C3521" s="274" t="s">
        <v>604</v>
      </c>
      <c r="D3521" s="274" t="s">
        <v>603</v>
      </c>
      <c r="E3521" s="274">
        <v>5</v>
      </c>
      <c r="F3521" s="274">
        <v>1972</v>
      </c>
      <c r="G3521" s="277">
        <v>848</v>
      </c>
      <c r="H3521" s="277">
        <v>1980.24</v>
      </c>
      <c r="I3521" s="277">
        <f>INDEX(HWI!$F$6:$I$131,MATCH(F3521,HWI!$A$6:$A$131,0),MATCH(D3521,HWI!$F$5:$I$5,0))</f>
        <v>17.587628865979383</v>
      </c>
      <c r="J3521" s="277">
        <f t="shared" si="108"/>
        <v>34827.726185567015</v>
      </c>
      <c r="L3521" s="277">
        <f t="shared" si="109"/>
        <v>41.070431822602615</v>
      </c>
    </row>
    <row r="3522" spans="1:12" x14ac:dyDescent="0.25">
      <c r="A3522" s="274" t="s">
        <v>606</v>
      </c>
      <c r="B3522" s="274" t="s">
        <v>588</v>
      </c>
      <c r="C3522" s="274" t="s">
        <v>604</v>
      </c>
      <c r="D3522" s="274" t="s">
        <v>603</v>
      </c>
      <c r="E3522" s="274">
        <v>5</v>
      </c>
      <c r="F3522" s="274">
        <v>1974</v>
      </c>
      <c r="G3522" s="277">
        <v>16</v>
      </c>
      <c r="H3522" s="277">
        <v>144.25</v>
      </c>
      <c r="I3522" s="277">
        <f>INDEX(HWI!$F$6:$I$131,MATCH(F3522,HWI!$A$6:$A$131,0),MATCH(D3522,HWI!$F$5:$I$5,0))</f>
        <v>14.964912280701755</v>
      </c>
      <c r="J3522" s="277">
        <f t="shared" ref="J3522:J3585" si="110">I3522*H3522</f>
        <v>2158.6885964912281</v>
      </c>
      <c r="L3522" s="277">
        <f t="shared" ref="L3522:L3585" si="111">J3522/G3522</f>
        <v>134.91803728070175</v>
      </c>
    </row>
    <row r="3523" spans="1:12" x14ac:dyDescent="0.25">
      <c r="A3523" s="274" t="s">
        <v>606</v>
      </c>
      <c r="B3523" s="274" t="s">
        <v>588</v>
      </c>
      <c r="C3523" s="274" t="s">
        <v>604</v>
      </c>
      <c r="D3523" s="274" t="s">
        <v>603</v>
      </c>
      <c r="E3523" s="274">
        <v>5</v>
      </c>
      <c r="F3523" s="274">
        <v>1976</v>
      </c>
      <c r="G3523" s="277">
        <v>42</v>
      </c>
      <c r="H3523" s="277">
        <v>60.49</v>
      </c>
      <c r="I3523" s="277">
        <f>INDEX(HWI!$F$6:$I$131,MATCH(F3523,HWI!$A$6:$A$131,0),MATCH(D3523,HWI!$F$5:$I$5,0))</f>
        <v>12.544117647058824</v>
      </c>
      <c r="J3523" s="277">
        <f t="shared" si="110"/>
        <v>758.79367647058825</v>
      </c>
      <c r="L3523" s="277">
        <f t="shared" si="111"/>
        <v>18.066516106442577</v>
      </c>
    </row>
    <row r="3524" spans="1:12" x14ac:dyDescent="0.25">
      <c r="A3524" s="274" t="s">
        <v>606</v>
      </c>
      <c r="B3524" s="274" t="s">
        <v>588</v>
      </c>
      <c r="C3524" s="274" t="s">
        <v>604</v>
      </c>
      <c r="D3524" s="274" t="s">
        <v>603</v>
      </c>
      <c r="E3524" s="274">
        <v>5</v>
      </c>
      <c r="F3524" s="274">
        <v>1977</v>
      </c>
      <c r="G3524" s="277">
        <v>22</v>
      </c>
      <c r="H3524" s="277">
        <v>239.01</v>
      </c>
      <c r="I3524" s="277">
        <f>INDEX(HWI!$F$6:$I$131,MATCH(F3524,HWI!$A$6:$A$131,0),MATCH(D3524,HWI!$F$5:$I$5,0))</f>
        <v>11.605442176870747</v>
      </c>
      <c r="J3524" s="277">
        <f t="shared" si="110"/>
        <v>2773.8167346938772</v>
      </c>
      <c r="L3524" s="277">
        <f t="shared" si="111"/>
        <v>126.08257884972168</v>
      </c>
    </row>
    <row r="3525" spans="1:12" x14ac:dyDescent="0.25">
      <c r="A3525" s="274" t="s">
        <v>606</v>
      </c>
      <c r="B3525" s="274" t="s">
        <v>588</v>
      </c>
      <c r="C3525" s="274" t="s">
        <v>604</v>
      </c>
      <c r="D3525" s="274" t="s">
        <v>603</v>
      </c>
      <c r="E3525" s="274">
        <v>5</v>
      </c>
      <c r="F3525" s="274">
        <v>1978</v>
      </c>
      <c r="G3525" s="277">
        <v>105</v>
      </c>
      <c r="H3525" s="277">
        <v>223.04</v>
      </c>
      <c r="I3525" s="277">
        <f>INDEX(HWI!$F$6:$I$131,MATCH(F3525,HWI!$A$6:$A$131,0),MATCH(D3525,HWI!$F$5:$I$5,0))</f>
        <v>10.6625</v>
      </c>
      <c r="J3525" s="277">
        <f t="shared" si="110"/>
        <v>2378.1639999999998</v>
      </c>
      <c r="L3525" s="277">
        <f t="shared" si="111"/>
        <v>22.649180952380949</v>
      </c>
    </row>
    <row r="3526" spans="1:12" x14ac:dyDescent="0.25">
      <c r="A3526" s="274" t="s">
        <v>606</v>
      </c>
      <c r="B3526" s="274" t="s">
        <v>588</v>
      </c>
      <c r="C3526" s="274" t="s">
        <v>604</v>
      </c>
      <c r="D3526" s="274" t="s">
        <v>603</v>
      </c>
      <c r="E3526" s="274">
        <v>5</v>
      </c>
      <c r="F3526" s="274">
        <v>1984</v>
      </c>
      <c r="G3526" s="277">
        <v>40</v>
      </c>
      <c r="H3526" s="277">
        <v>85.2</v>
      </c>
      <c r="I3526" s="277">
        <f>INDEX(HWI!$F$6:$I$131,MATCH(F3526,HWI!$A$6:$A$131,0),MATCH(D3526,HWI!$F$5:$I$5,0))</f>
        <v>7.0205761316872426</v>
      </c>
      <c r="J3526" s="277">
        <f t="shared" si="110"/>
        <v>598.15308641975309</v>
      </c>
      <c r="L3526" s="277">
        <f t="shared" si="111"/>
        <v>14.953827160493827</v>
      </c>
    </row>
    <row r="3527" spans="1:12" x14ac:dyDescent="0.25">
      <c r="A3527" s="274" t="s">
        <v>606</v>
      </c>
      <c r="B3527" s="274" t="s">
        <v>588</v>
      </c>
      <c r="C3527" s="274" t="s">
        <v>604</v>
      </c>
      <c r="D3527" s="274" t="s">
        <v>603</v>
      </c>
      <c r="E3527" s="274">
        <v>5</v>
      </c>
      <c r="F3527" s="274">
        <v>1986</v>
      </c>
      <c r="G3527" s="277">
        <v>2</v>
      </c>
      <c r="H3527" s="277">
        <v>0.01</v>
      </c>
      <c r="I3527" s="277">
        <f>INDEX(HWI!$F$6:$I$131,MATCH(F3527,HWI!$A$6:$A$131,0),MATCH(D3527,HWI!$F$5:$I$5,0))</f>
        <v>7.1680672268907566</v>
      </c>
      <c r="J3527" s="277">
        <f t="shared" si="110"/>
        <v>7.1680672268907564E-2</v>
      </c>
      <c r="L3527" s="277">
        <f t="shared" si="111"/>
        <v>3.5840336134453782E-2</v>
      </c>
    </row>
    <row r="3528" spans="1:12" x14ac:dyDescent="0.25">
      <c r="A3528" s="274" t="s">
        <v>606</v>
      </c>
      <c r="B3528" s="274" t="s">
        <v>588</v>
      </c>
      <c r="C3528" s="274" t="s">
        <v>604</v>
      </c>
      <c r="D3528" s="274" t="s">
        <v>603</v>
      </c>
      <c r="E3528" s="274">
        <v>5</v>
      </c>
      <c r="F3528" s="274">
        <v>2008</v>
      </c>
      <c r="G3528" s="277">
        <v>278</v>
      </c>
      <c r="H3528" s="277">
        <v>13754.08</v>
      </c>
      <c r="I3528" s="277">
        <f>INDEX(HWI!$F$6:$I$131,MATCH(F3528,HWI!$A$6:$A$131,0),MATCH(D3528,HWI!$F$5:$I$5,0))</f>
        <v>2.4362727597286682</v>
      </c>
      <c r="J3528" s="277">
        <f t="shared" si="110"/>
        <v>33508.690439128877</v>
      </c>
      <c r="L3528" s="277">
        <f t="shared" si="111"/>
        <v>120.53485769470819</v>
      </c>
    </row>
    <row r="3529" spans="1:12" x14ac:dyDescent="0.25">
      <c r="A3529" s="274" t="s">
        <v>606</v>
      </c>
      <c r="B3529" s="274" t="s">
        <v>588</v>
      </c>
      <c r="C3529" s="274" t="s">
        <v>604</v>
      </c>
      <c r="D3529" s="274" t="s">
        <v>603</v>
      </c>
      <c r="E3529" s="274">
        <v>5</v>
      </c>
      <c r="F3529" s="274">
        <v>2009</v>
      </c>
      <c r="G3529" s="277">
        <v>170</v>
      </c>
      <c r="H3529" s="277">
        <v>16030.68</v>
      </c>
      <c r="I3529" s="277">
        <f>INDEX(HWI!$F$6:$I$131,MATCH(F3529,HWI!$A$6:$A$131,0),MATCH(D3529,HWI!$F$5:$I$5,0))</f>
        <v>2.4671005061460591</v>
      </c>
      <c r="J3529" s="277">
        <f t="shared" si="110"/>
        <v>39549.29874186551</v>
      </c>
      <c r="L3529" s="277">
        <f t="shared" si="111"/>
        <v>232.64293377567947</v>
      </c>
    </row>
    <row r="3530" spans="1:12" x14ac:dyDescent="0.25">
      <c r="A3530" s="274" t="s">
        <v>606</v>
      </c>
      <c r="B3530" s="274" t="s">
        <v>588</v>
      </c>
      <c r="C3530" s="274" t="s">
        <v>604</v>
      </c>
      <c r="D3530" s="274" t="s">
        <v>603</v>
      </c>
      <c r="E3530" s="274">
        <v>6</v>
      </c>
      <c r="F3530" s="274">
        <v>1900</v>
      </c>
      <c r="G3530" s="277">
        <v>372</v>
      </c>
      <c r="H3530" s="277">
        <v>687.06000000000006</v>
      </c>
      <c r="I3530" s="277">
        <f>INDEX(HWI!$F$6:$I$131,MATCH(F3530,HWI!$A$6:$A$131,0),MATCH(D3530,HWI!$F$5:$I$5,0))</f>
        <v>243.71428571428572</v>
      </c>
      <c r="J3530" s="277">
        <f t="shared" si="110"/>
        <v>167446.33714285717</v>
      </c>
      <c r="L3530" s="277">
        <f t="shared" si="111"/>
        <v>450.12456221198164</v>
      </c>
    </row>
    <row r="3531" spans="1:12" x14ac:dyDescent="0.25">
      <c r="A3531" s="274" t="s">
        <v>606</v>
      </c>
      <c r="B3531" s="274" t="s">
        <v>588</v>
      </c>
      <c r="C3531" s="274" t="s">
        <v>604</v>
      </c>
      <c r="D3531" s="274" t="s">
        <v>603</v>
      </c>
      <c r="E3531" s="274">
        <v>6</v>
      </c>
      <c r="F3531" s="274">
        <v>1901</v>
      </c>
      <c r="G3531" s="277">
        <v>135</v>
      </c>
      <c r="H3531" s="277">
        <v>151.02000000000001</v>
      </c>
      <c r="I3531" s="277">
        <f>INDEX(HWI!$F$6:$I$131,MATCH(F3531,HWI!$A$6:$A$131,0),MATCH(D3531,HWI!$F$5:$I$5,0))</f>
        <v>243.71428571428572</v>
      </c>
      <c r="J3531" s="277">
        <f t="shared" si="110"/>
        <v>36805.731428571431</v>
      </c>
      <c r="L3531" s="277">
        <f t="shared" si="111"/>
        <v>272.63504761904761</v>
      </c>
    </row>
    <row r="3532" spans="1:12" x14ac:dyDescent="0.25">
      <c r="A3532" s="274" t="s">
        <v>606</v>
      </c>
      <c r="B3532" s="274" t="s">
        <v>588</v>
      </c>
      <c r="C3532" s="274" t="s">
        <v>604</v>
      </c>
      <c r="D3532" s="274" t="s">
        <v>603</v>
      </c>
      <c r="E3532" s="274">
        <v>6</v>
      </c>
      <c r="F3532" s="274">
        <v>1902</v>
      </c>
      <c r="G3532" s="277">
        <v>186</v>
      </c>
      <c r="H3532" s="277">
        <v>155.89000000000001</v>
      </c>
      <c r="I3532" s="277">
        <f>INDEX(HWI!$F$6:$I$131,MATCH(F3532,HWI!$A$6:$A$131,0),MATCH(D3532,HWI!$F$5:$I$5,0))</f>
        <v>243.71428571428572</v>
      </c>
      <c r="J3532" s="277">
        <f t="shared" si="110"/>
        <v>37992.620000000003</v>
      </c>
      <c r="L3532" s="277">
        <f t="shared" si="111"/>
        <v>204.26139784946238</v>
      </c>
    </row>
    <row r="3533" spans="1:12" x14ac:dyDescent="0.25">
      <c r="A3533" s="274" t="s">
        <v>606</v>
      </c>
      <c r="B3533" s="274" t="s">
        <v>588</v>
      </c>
      <c r="C3533" s="274" t="s">
        <v>604</v>
      </c>
      <c r="D3533" s="274" t="s">
        <v>603</v>
      </c>
      <c r="E3533" s="274">
        <v>6</v>
      </c>
      <c r="F3533" s="274">
        <v>1903</v>
      </c>
      <c r="G3533" s="277">
        <v>342</v>
      </c>
      <c r="H3533" s="277">
        <v>228.56</v>
      </c>
      <c r="I3533" s="277">
        <f>INDEX(HWI!$F$6:$I$131,MATCH(F3533,HWI!$A$6:$A$131,0),MATCH(D3533,HWI!$F$5:$I$5,0))</f>
        <v>243.71428571428572</v>
      </c>
      <c r="J3533" s="277">
        <f t="shared" si="110"/>
        <v>55703.337142857148</v>
      </c>
      <c r="L3533" s="277">
        <f t="shared" si="111"/>
        <v>162.87525480367586</v>
      </c>
    </row>
    <row r="3534" spans="1:12" x14ac:dyDescent="0.25">
      <c r="A3534" s="274" t="s">
        <v>606</v>
      </c>
      <c r="B3534" s="274" t="s">
        <v>588</v>
      </c>
      <c r="C3534" s="274" t="s">
        <v>604</v>
      </c>
      <c r="D3534" s="274" t="s">
        <v>603</v>
      </c>
      <c r="E3534" s="274">
        <v>6</v>
      </c>
      <c r="F3534" s="274">
        <v>1904</v>
      </c>
      <c r="G3534" s="277">
        <v>18</v>
      </c>
      <c r="H3534" s="277">
        <v>14.790000000000001</v>
      </c>
      <c r="I3534" s="277">
        <f>INDEX(HWI!$F$6:$I$131,MATCH(F3534,HWI!$A$6:$A$131,0),MATCH(D3534,HWI!$F$5:$I$5,0))</f>
        <v>243.71428571428572</v>
      </c>
      <c r="J3534" s="277">
        <f t="shared" si="110"/>
        <v>3604.5342857142859</v>
      </c>
      <c r="L3534" s="277">
        <f t="shared" si="111"/>
        <v>200.25190476190477</v>
      </c>
    </row>
    <row r="3535" spans="1:12" x14ac:dyDescent="0.25">
      <c r="A3535" s="274" t="s">
        <v>606</v>
      </c>
      <c r="B3535" s="274" t="s">
        <v>588</v>
      </c>
      <c r="C3535" s="274" t="s">
        <v>604</v>
      </c>
      <c r="D3535" s="274" t="s">
        <v>603</v>
      </c>
      <c r="E3535" s="274">
        <v>6</v>
      </c>
      <c r="F3535" s="274">
        <v>1905</v>
      </c>
      <c r="G3535" s="277">
        <v>1422</v>
      </c>
      <c r="H3535" s="277">
        <v>570.58000000000004</v>
      </c>
      <c r="I3535" s="277">
        <f>INDEX(HWI!$F$6:$I$131,MATCH(F3535,HWI!$A$6:$A$131,0),MATCH(D3535,HWI!$F$5:$I$5,0))</f>
        <v>243.71428571428572</v>
      </c>
      <c r="J3535" s="277">
        <f t="shared" si="110"/>
        <v>139058.49714285714</v>
      </c>
      <c r="L3535" s="277">
        <f t="shared" si="111"/>
        <v>97.790785613823587</v>
      </c>
    </row>
    <row r="3536" spans="1:12" x14ac:dyDescent="0.25">
      <c r="A3536" s="274" t="s">
        <v>606</v>
      </c>
      <c r="B3536" s="274" t="s">
        <v>588</v>
      </c>
      <c r="C3536" s="274" t="s">
        <v>604</v>
      </c>
      <c r="D3536" s="274" t="s">
        <v>603</v>
      </c>
      <c r="E3536" s="274">
        <v>6</v>
      </c>
      <c r="F3536" s="274">
        <v>1906</v>
      </c>
      <c r="G3536" s="277">
        <v>967</v>
      </c>
      <c r="H3536" s="277">
        <v>588.83000000000004</v>
      </c>
      <c r="I3536" s="277">
        <f>INDEX(HWI!$F$6:$I$131,MATCH(F3536,HWI!$A$6:$A$131,0),MATCH(D3536,HWI!$F$5:$I$5,0))</f>
        <v>243.71428571428572</v>
      </c>
      <c r="J3536" s="277">
        <f t="shared" si="110"/>
        <v>143506.28285714288</v>
      </c>
      <c r="L3536" s="277">
        <f t="shared" si="111"/>
        <v>148.40360171369483</v>
      </c>
    </row>
    <row r="3537" spans="1:12" x14ac:dyDescent="0.25">
      <c r="A3537" s="274" t="s">
        <v>606</v>
      </c>
      <c r="B3537" s="274" t="s">
        <v>588</v>
      </c>
      <c r="C3537" s="274" t="s">
        <v>604</v>
      </c>
      <c r="D3537" s="274" t="s">
        <v>603</v>
      </c>
      <c r="E3537" s="274">
        <v>6</v>
      </c>
      <c r="F3537" s="274">
        <v>1907</v>
      </c>
      <c r="G3537" s="277">
        <v>3702.6</v>
      </c>
      <c r="H3537" s="277">
        <v>2571.96</v>
      </c>
      <c r="I3537" s="277">
        <f>INDEX(HWI!$F$6:$I$131,MATCH(F3537,HWI!$A$6:$A$131,0),MATCH(D3537,HWI!$F$5:$I$5,0))</f>
        <v>243.71428571428572</v>
      </c>
      <c r="J3537" s="277">
        <f t="shared" si="110"/>
        <v>626823.39428571437</v>
      </c>
      <c r="L3537" s="277">
        <f t="shared" si="111"/>
        <v>169.29276570132188</v>
      </c>
    </row>
    <row r="3538" spans="1:12" x14ac:dyDescent="0.25">
      <c r="A3538" s="274" t="s">
        <v>606</v>
      </c>
      <c r="B3538" s="274" t="s">
        <v>588</v>
      </c>
      <c r="C3538" s="274" t="s">
        <v>604</v>
      </c>
      <c r="D3538" s="274" t="s">
        <v>603</v>
      </c>
      <c r="E3538" s="274">
        <v>6</v>
      </c>
      <c r="F3538" s="274">
        <v>1908</v>
      </c>
      <c r="G3538" s="277">
        <v>2928.8</v>
      </c>
      <c r="H3538" s="277">
        <v>2050.25</v>
      </c>
      <c r="I3538" s="277">
        <f>INDEX(HWI!$F$6:$I$131,MATCH(F3538,HWI!$A$6:$A$131,0),MATCH(D3538,HWI!$F$5:$I$5,0))</f>
        <v>243.71428571428572</v>
      </c>
      <c r="J3538" s="277">
        <f t="shared" si="110"/>
        <v>499675.21428571432</v>
      </c>
      <c r="L3538" s="277">
        <f t="shared" si="111"/>
        <v>170.60748917157684</v>
      </c>
    </row>
    <row r="3539" spans="1:12" x14ac:dyDescent="0.25">
      <c r="A3539" s="274" t="s">
        <v>606</v>
      </c>
      <c r="B3539" s="274" t="s">
        <v>588</v>
      </c>
      <c r="C3539" s="274" t="s">
        <v>604</v>
      </c>
      <c r="D3539" s="274" t="s">
        <v>603</v>
      </c>
      <c r="E3539" s="274">
        <v>6</v>
      </c>
      <c r="F3539" s="274">
        <v>1909</v>
      </c>
      <c r="G3539" s="277">
        <v>1764.01</v>
      </c>
      <c r="H3539" s="277">
        <v>737.6</v>
      </c>
      <c r="I3539" s="277">
        <f>INDEX(HWI!$F$6:$I$131,MATCH(F3539,HWI!$A$6:$A$131,0),MATCH(D3539,HWI!$F$5:$I$5,0))</f>
        <v>243.71428571428572</v>
      </c>
      <c r="J3539" s="277">
        <f t="shared" si="110"/>
        <v>179763.65714285715</v>
      </c>
      <c r="L3539" s="277">
        <f t="shared" si="111"/>
        <v>101.90625741512642</v>
      </c>
    </row>
    <row r="3540" spans="1:12" x14ac:dyDescent="0.25">
      <c r="A3540" s="274" t="s">
        <v>606</v>
      </c>
      <c r="B3540" s="274" t="s">
        <v>588</v>
      </c>
      <c r="C3540" s="274" t="s">
        <v>604</v>
      </c>
      <c r="D3540" s="274" t="s">
        <v>603</v>
      </c>
      <c r="E3540" s="274">
        <v>6</v>
      </c>
      <c r="F3540" s="274">
        <v>1910</v>
      </c>
      <c r="G3540" s="277">
        <v>173</v>
      </c>
      <c r="H3540" s="277">
        <v>98.710000000000008</v>
      </c>
      <c r="I3540" s="277">
        <f>INDEX(HWI!$F$6:$I$131,MATCH(F3540,HWI!$A$6:$A$131,0),MATCH(D3540,HWI!$F$5:$I$5,0))</f>
        <v>243.71428571428572</v>
      </c>
      <c r="J3540" s="277">
        <f t="shared" si="110"/>
        <v>24057.037142857145</v>
      </c>
      <c r="L3540" s="277">
        <f t="shared" si="111"/>
        <v>139.05801816680432</v>
      </c>
    </row>
    <row r="3541" spans="1:12" x14ac:dyDescent="0.25">
      <c r="A3541" s="274" t="s">
        <v>606</v>
      </c>
      <c r="B3541" s="274" t="s">
        <v>588</v>
      </c>
      <c r="C3541" s="274" t="s">
        <v>604</v>
      </c>
      <c r="D3541" s="274" t="s">
        <v>603</v>
      </c>
      <c r="E3541" s="274">
        <v>6</v>
      </c>
      <c r="F3541" s="274">
        <v>1911</v>
      </c>
      <c r="G3541" s="277">
        <v>4020</v>
      </c>
      <c r="H3541" s="277">
        <v>4151.47</v>
      </c>
      <c r="I3541" s="277">
        <f>INDEX(HWI!$F$6:$I$131,MATCH(F3541,HWI!$A$6:$A$131,0),MATCH(D3541,HWI!$F$5:$I$5,0))</f>
        <v>243.71428571428572</v>
      </c>
      <c r="J3541" s="277">
        <f t="shared" si="110"/>
        <v>1011772.5457142858</v>
      </c>
      <c r="L3541" s="277">
        <f t="shared" si="111"/>
        <v>251.6847128642502</v>
      </c>
    </row>
    <row r="3542" spans="1:12" x14ac:dyDescent="0.25">
      <c r="A3542" s="274" t="s">
        <v>606</v>
      </c>
      <c r="B3542" s="274" t="s">
        <v>588</v>
      </c>
      <c r="C3542" s="274" t="s">
        <v>604</v>
      </c>
      <c r="D3542" s="274" t="s">
        <v>603</v>
      </c>
      <c r="E3542" s="274">
        <v>6</v>
      </c>
      <c r="F3542" s="274">
        <v>1912</v>
      </c>
      <c r="G3542" s="277">
        <v>3304</v>
      </c>
      <c r="H3542" s="277">
        <v>208.49</v>
      </c>
      <c r="I3542" s="277">
        <f>INDEX(HWI!$F$6:$I$131,MATCH(F3542,HWI!$A$6:$A$131,0),MATCH(D3542,HWI!$F$5:$I$5,0))</f>
        <v>243.71428571428572</v>
      </c>
      <c r="J3542" s="277">
        <f t="shared" si="110"/>
        <v>50811.991428571433</v>
      </c>
      <c r="L3542" s="277">
        <f t="shared" si="111"/>
        <v>15.378932030439296</v>
      </c>
    </row>
    <row r="3543" spans="1:12" x14ac:dyDescent="0.25">
      <c r="A3543" s="274" t="s">
        <v>606</v>
      </c>
      <c r="B3543" s="274" t="s">
        <v>588</v>
      </c>
      <c r="C3543" s="274" t="s">
        <v>604</v>
      </c>
      <c r="D3543" s="274" t="s">
        <v>603</v>
      </c>
      <c r="E3543" s="274">
        <v>6</v>
      </c>
      <c r="F3543" s="274">
        <v>1913</v>
      </c>
      <c r="G3543" s="277">
        <v>207</v>
      </c>
      <c r="H3543" s="277">
        <v>120.9</v>
      </c>
      <c r="I3543" s="277">
        <f>INDEX(HWI!$F$6:$I$131,MATCH(F3543,HWI!$A$6:$A$131,0),MATCH(D3543,HWI!$F$5:$I$5,0))</f>
        <v>243.71428571428572</v>
      </c>
      <c r="J3543" s="277">
        <f t="shared" si="110"/>
        <v>29465.057142857146</v>
      </c>
      <c r="L3543" s="277">
        <f t="shared" si="111"/>
        <v>142.34327122153209</v>
      </c>
    </row>
    <row r="3544" spans="1:12" x14ac:dyDescent="0.25">
      <c r="A3544" s="274" t="s">
        <v>606</v>
      </c>
      <c r="B3544" s="274" t="s">
        <v>588</v>
      </c>
      <c r="C3544" s="274" t="s">
        <v>604</v>
      </c>
      <c r="D3544" s="274" t="s">
        <v>603</v>
      </c>
      <c r="E3544" s="274">
        <v>6</v>
      </c>
      <c r="F3544" s="274">
        <v>1914</v>
      </c>
      <c r="G3544" s="277">
        <v>413</v>
      </c>
      <c r="H3544" s="277">
        <v>215.75</v>
      </c>
      <c r="I3544" s="277">
        <f>INDEX(HWI!$F$6:$I$131,MATCH(F3544,HWI!$A$6:$A$131,0),MATCH(D3544,HWI!$F$5:$I$5,0))</f>
        <v>243.71428571428572</v>
      </c>
      <c r="J3544" s="277">
        <f t="shared" si="110"/>
        <v>52581.357142857145</v>
      </c>
      <c r="L3544" s="277">
        <f t="shared" si="111"/>
        <v>127.31563472846766</v>
      </c>
    </row>
    <row r="3545" spans="1:12" x14ac:dyDescent="0.25">
      <c r="A3545" s="274" t="s">
        <v>606</v>
      </c>
      <c r="B3545" s="274" t="s">
        <v>588</v>
      </c>
      <c r="C3545" s="274" t="s">
        <v>604</v>
      </c>
      <c r="D3545" s="274" t="s">
        <v>603</v>
      </c>
      <c r="E3545" s="274">
        <v>6</v>
      </c>
      <c r="F3545" s="274">
        <v>1915</v>
      </c>
      <c r="G3545" s="277">
        <v>4937</v>
      </c>
      <c r="H3545" s="277">
        <v>3512.9900000000002</v>
      </c>
      <c r="I3545" s="277">
        <f>INDEX(HWI!$F$6:$I$131,MATCH(F3545,HWI!$A$6:$A$131,0),MATCH(D3545,HWI!$F$5:$I$5,0))</f>
        <v>243.71428571428572</v>
      </c>
      <c r="J3545" s="277">
        <f t="shared" si="110"/>
        <v>856165.84857142868</v>
      </c>
      <c r="L3545" s="277">
        <f t="shared" si="111"/>
        <v>173.4182395323939</v>
      </c>
    </row>
    <row r="3546" spans="1:12" x14ac:dyDescent="0.25">
      <c r="A3546" s="274" t="s">
        <v>606</v>
      </c>
      <c r="B3546" s="274" t="s">
        <v>588</v>
      </c>
      <c r="C3546" s="274" t="s">
        <v>604</v>
      </c>
      <c r="D3546" s="274" t="s">
        <v>603</v>
      </c>
      <c r="E3546" s="274">
        <v>6</v>
      </c>
      <c r="F3546" s="274">
        <v>1916</v>
      </c>
      <c r="G3546" s="277">
        <v>6016</v>
      </c>
      <c r="H3546" s="277">
        <v>3156.52</v>
      </c>
      <c r="I3546" s="277">
        <f>INDEX(HWI!$F$6:$I$131,MATCH(F3546,HWI!$A$6:$A$131,0),MATCH(D3546,HWI!$F$5:$I$5,0))</f>
        <v>189.55555555555554</v>
      </c>
      <c r="J3546" s="277">
        <f t="shared" si="110"/>
        <v>598335.90222222218</v>
      </c>
      <c r="L3546" s="277">
        <f t="shared" si="111"/>
        <v>99.457430555555547</v>
      </c>
    </row>
    <row r="3547" spans="1:12" x14ac:dyDescent="0.25">
      <c r="A3547" s="274" t="s">
        <v>606</v>
      </c>
      <c r="B3547" s="274" t="s">
        <v>588</v>
      </c>
      <c r="C3547" s="274" t="s">
        <v>604</v>
      </c>
      <c r="D3547" s="274" t="s">
        <v>603</v>
      </c>
      <c r="E3547" s="274">
        <v>6</v>
      </c>
      <c r="F3547" s="274">
        <v>1917</v>
      </c>
      <c r="G3547" s="277">
        <v>4131</v>
      </c>
      <c r="H3547" s="277">
        <v>4671.6099999999997</v>
      </c>
      <c r="I3547" s="277">
        <f>INDEX(HWI!$F$6:$I$131,MATCH(F3547,HWI!$A$6:$A$131,0),MATCH(D3547,HWI!$F$5:$I$5,0))</f>
        <v>142.16666666666666</v>
      </c>
      <c r="J3547" s="277">
        <f t="shared" si="110"/>
        <v>664147.22166666656</v>
      </c>
      <c r="L3547" s="277">
        <f t="shared" si="111"/>
        <v>160.77153756152666</v>
      </c>
    </row>
    <row r="3548" spans="1:12" x14ac:dyDescent="0.25">
      <c r="A3548" s="274" t="s">
        <v>606</v>
      </c>
      <c r="B3548" s="274" t="s">
        <v>588</v>
      </c>
      <c r="C3548" s="274" t="s">
        <v>604</v>
      </c>
      <c r="D3548" s="274" t="s">
        <v>603</v>
      </c>
      <c r="E3548" s="274">
        <v>6</v>
      </c>
      <c r="F3548" s="274">
        <v>1918</v>
      </c>
      <c r="G3548" s="277">
        <v>4051</v>
      </c>
      <c r="H3548" s="277">
        <v>4165.17</v>
      </c>
      <c r="I3548" s="277">
        <f>INDEX(HWI!$F$6:$I$131,MATCH(F3548,HWI!$A$6:$A$131,0),MATCH(D3548,HWI!$F$5:$I$5,0))</f>
        <v>121.85714285714286</v>
      </c>
      <c r="J3548" s="277">
        <f t="shared" si="110"/>
        <v>507555.71571428573</v>
      </c>
      <c r="L3548" s="277">
        <f t="shared" si="111"/>
        <v>125.29146277815002</v>
      </c>
    </row>
    <row r="3549" spans="1:12" x14ac:dyDescent="0.25">
      <c r="A3549" s="274" t="s">
        <v>606</v>
      </c>
      <c r="B3549" s="274" t="s">
        <v>588</v>
      </c>
      <c r="C3549" s="274" t="s">
        <v>604</v>
      </c>
      <c r="D3549" s="274" t="s">
        <v>603</v>
      </c>
      <c r="E3549" s="274">
        <v>6</v>
      </c>
      <c r="F3549" s="274">
        <v>1921</v>
      </c>
      <c r="G3549" s="277">
        <v>2348</v>
      </c>
      <c r="H3549" s="277">
        <v>2989.92</v>
      </c>
      <c r="I3549" s="277">
        <f>INDEX(HWI!$F$6:$I$131,MATCH(F3549,HWI!$A$6:$A$131,0),MATCH(D3549,HWI!$F$5:$I$5,0))</f>
        <v>113.73333333333333</v>
      </c>
      <c r="J3549" s="277">
        <f t="shared" si="110"/>
        <v>340053.56800000003</v>
      </c>
      <c r="L3549" s="277">
        <f t="shared" si="111"/>
        <v>144.82690289608178</v>
      </c>
    </row>
    <row r="3550" spans="1:12" x14ac:dyDescent="0.25">
      <c r="A3550" s="274" t="s">
        <v>606</v>
      </c>
      <c r="B3550" s="274" t="s">
        <v>588</v>
      </c>
      <c r="C3550" s="274" t="s">
        <v>604</v>
      </c>
      <c r="D3550" s="274" t="s">
        <v>603</v>
      </c>
      <c r="E3550" s="274">
        <v>6</v>
      </c>
      <c r="F3550" s="274">
        <v>1922</v>
      </c>
      <c r="G3550" s="277">
        <v>3992</v>
      </c>
      <c r="H3550" s="277">
        <v>5906.59</v>
      </c>
      <c r="I3550" s="277">
        <f>INDEX(HWI!$F$6:$I$131,MATCH(F3550,HWI!$A$6:$A$131,0),MATCH(D3550,HWI!$F$5:$I$5,0))</f>
        <v>106.625</v>
      </c>
      <c r="J3550" s="277">
        <f t="shared" si="110"/>
        <v>629790.15875000006</v>
      </c>
      <c r="L3550" s="277">
        <f t="shared" si="111"/>
        <v>157.76306581913829</v>
      </c>
    </row>
    <row r="3551" spans="1:12" x14ac:dyDescent="0.25">
      <c r="A3551" s="274" t="s">
        <v>606</v>
      </c>
      <c r="B3551" s="274" t="s">
        <v>588</v>
      </c>
      <c r="C3551" s="274" t="s">
        <v>604</v>
      </c>
      <c r="D3551" s="274" t="s">
        <v>603</v>
      </c>
      <c r="E3551" s="274">
        <v>6</v>
      </c>
      <c r="F3551" s="274">
        <v>1923</v>
      </c>
      <c r="G3551" s="277">
        <v>4415</v>
      </c>
      <c r="H3551" s="277">
        <v>5837.3</v>
      </c>
      <c r="I3551" s="277">
        <f>INDEX(HWI!$F$6:$I$131,MATCH(F3551,HWI!$A$6:$A$131,0),MATCH(D3551,HWI!$F$5:$I$5,0))</f>
        <v>113.73333333333333</v>
      </c>
      <c r="J3551" s="277">
        <f t="shared" si="110"/>
        <v>663895.58666666667</v>
      </c>
      <c r="L3551" s="277">
        <f t="shared" si="111"/>
        <v>150.37272631181577</v>
      </c>
    </row>
    <row r="3552" spans="1:12" x14ac:dyDescent="0.25">
      <c r="A3552" s="274" t="s">
        <v>606</v>
      </c>
      <c r="B3552" s="274" t="s">
        <v>588</v>
      </c>
      <c r="C3552" s="274" t="s">
        <v>604</v>
      </c>
      <c r="D3552" s="274" t="s">
        <v>603</v>
      </c>
      <c r="E3552" s="274">
        <v>6</v>
      </c>
      <c r="F3552" s="274">
        <v>1924</v>
      </c>
      <c r="G3552" s="277">
        <v>4933</v>
      </c>
      <c r="H3552" s="277">
        <v>3034.7200000000003</v>
      </c>
      <c r="I3552" s="277">
        <f>INDEX(HWI!$F$6:$I$131,MATCH(F3552,HWI!$A$6:$A$131,0),MATCH(D3552,HWI!$F$5:$I$5,0))</f>
        <v>113.73333333333333</v>
      </c>
      <c r="J3552" s="277">
        <f t="shared" si="110"/>
        <v>345148.82133333338</v>
      </c>
      <c r="L3552" s="277">
        <f t="shared" si="111"/>
        <v>69.967326440975754</v>
      </c>
    </row>
    <row r="3553" spans="1:12" x14ac:dyDescent="0.25">
      <c r="A3553" s="274" t="s">
        <v>606</v>
      </c>
      <c r="B3553" s="274" t="s">
        <v>588</v>
      </c>
      <c r="C3553" s="274" t="s">
        <v>604</v>
      </c>
      <c r="D3553" s="274" t="s">
        <v>603</v>
      </c>
      <c r="E3553" s="274">
        <v>6</v>
      </c>
      <c r="F3553" s="274">
        <v>1925</v>
      </c>
      <c r="G3553" s="277">
        <v>1450</v>
      </c>
      <c r="H3553" s="277">
        <v>1110.75</v>
      </c>
      <c r="I3553" s="277">
        <f>INDEX(HWI!$F$6:$I$131,MATCH(F3553,HWI!$A$6:$A$131,0),MATCH(D3553,HWI!$F$5:$I$5,0))</f>
        <v>113.73333333333333</v>
      </c>
      <c r="J3553" s="277">
        <f t="shared" si="110"/>
        <v>126329.3</v>
      </c>
      <c r="L3553" s="277">
        <f t="shared" si="111"/>
        <v>87.123655172413791</v>
      </c>
    </row>
    <row r="3554" spans="1:12" x14ac:dyDescent="0.25">
      <c r="A3554" s="274" t="s">
        <v>606</v>
      </c>
      <c r="B3554" s="274" t="s">
        <v>588</v>
      </c>
      <c r="C3554" s="274" t="s">
        <v>604</v>
      </c>
      <c r="D3554" s="274" t="s">
        <v>603</v>
      </c>
      <c r="E3554" s="274">
        <v>6</v>
      </c>
      <c r="F3554" s="274">
        <v>1926</v>
      </c>
      <c r="G3554" s="277">
        <v>5018</v>
      </c>
      <c r="H3554" s="277">
        <v>5948.45</v>
      </c>
      <c r="I3554" s="277">
        <f>INDEX(HWI!$F$6:$I$131,MATCH(F3554,HWI!$A$6:$A$131,0),MATCH(D3554,HWI!$F$5:$I$5,0))</f>
        <v>106.625</v>
      </c>
      <c r="J3554" s="277">
        <f t="shared" si="110"/>
        <v>634253.48124999995</v>
      </c>
      <c r="L3554" s="277">
        <f t="shared" si="111"/>
        <v>126.39567183140693</v>
      </c>
    </row>
    <row r="3555" spans="1:12" x14ac:dyDescent="0.25">
      <c r="A3555" s="274" t="s">
        <v>606</v>
      </c>
      <c r="B3555" s="274" t="s">
        <v>588</v>
      </c>
      <c r="C3555" s="274" t="s">
        <v>604</v>
      </c>
      <c r="D3555" s="274" t="s">
        <v>603</v>
      </c>
      <c r="E3555" s="274">
        <v>6</v>
      </c>
      <c r="F3555" s="274">
        <v>1927</v>
      </c>
      <c r="G3555" s="277">
        <v>1609</v>
      </c>
      <c r="H3555" s="277">
        <v>1898.8700000000001</v>
      </c>
      <c r="I3555" s="277">
        <f>INDEX(HWI!$F$6:$I$131,MATCH(F3555,HWI!$A$6:$A$131,0),MATCH(D3555,HWI!$F$5:$I$5,0))</f>
        <v>106.625</v>
      </c>
      <c r="J3555" s="277">
        <f t="shared" si="110"/>
        <v>202467.01375000001</v>
      </c>
      <c r="L3555" s="277">
        <f t="shared" si="111"/>
        <v>125.83406696706029</v>
      </c>
    </row>
    <row r="3556" spans="1:12" x14ac:dyDescent="0.25">
      <c r="A3556" s="274" t="s">
        <v>606</v>
      </c>
      <c r="B3556" s="274" t="s">
        <v>588</v>
      </c>
      <c r="C3556" s="274" t="s">
        <v>604</v>
      </c>
      <c r="D3556" s="274" t="s">
        <v>603</v>
      </c>
      <c r="E3556" s="274">
        <v>6</v>
      </c>
      <c r="F3556" s="274">
        <v>1929</v>
      </c>
      <c r="G3556" s="277">
        <v>1844</v>
      </c>
      <c r="H3556" s="277">
        <v>1087.79</v>
      </c>
      <c r="I3556" s="277">
        <f>INDEX(HWI!$F$6:$I$131,MATCH(F3556,HWI!$A$6:$A$131,0),MATCH(D3556,HWI!$F$5:$I$5,0))</f>
        <v>106.625</v>
      </c>
      <c r="J3556" s="277">
        <f t="shared" si="110"/>
        <v>115985.60875</v>
      </c>
      <c r="L3556" s="277">
        <f t="shared" si="111"/>
        <v>62.898920146420821</v>
      </c>
    </row>
    <row r="3557" spans="1:12" x14ac:dyDescent="0.25">
      <c r="A3557" s="274" t="s">
        <v>606</v>
      </c>
      <c r="B3557" s="274" t="s">
        <v>588</v>
      </c>
      <c r="C3557" s="274" t="s">
        <v>604</v>
      </c>
      <c r="D3557" s="274" t="s">
        <v>603</v>
      </c>
      <c r="E3557" s="274">
        <v>6</v>
      </c>
      <c r="F3557" s="274">
        <v>1930</v>
      </c>
      <c r="G3557" s="277">
        <v>13679</v>
      </c>
      <c r="H3557" s="277">
        <v>13687.380000000001</v>
      </c>
      <c r="I3557" s="277">
        <f>INDEX(HWI!$F$6:$I$131,MATCH(F3557,HWI!$A$6:$A$131,0),MATCH(D3557,HWI!$F$5:$I$5,0))</f>
        <v>106.625</v>
      </c>
      <c r="J3557" s="277">
        <f t="shared" si="110"/>
        <v>1459416.8925000001</v>
      </c>
      <c r="L3557" s="277">
        <f t="shared" si="111"/>
        <v>106.69032038160685</v>
      </c>
    </row>
    <row r="3558" spans="1:12" x14ac:dyDescent="0.25">
      <c r="A3558" s="274" t="s">
        <v>606</v>
      </c>
      <c r="B3558" s="274" t="s">
        <v>588</v>
      </c>
      <c r="C3558" s="274" t="s">
        <v>604</v>
      </c>
      <c r="D3558" s="274" t="s">
        <v>603</v>
      </c>
      <c r="E3558" s="274">
        <v>6</v>
      </c>
      <c r="F3558" s="274">
        <v>1931</v>
      </c>
      <c r="G3558" s="277">
        <v>8035</v>
      </c>
      <c r="H3558" s="277">
        <v>6984.66</v>
      </c>
      <c r="I3558" s="277">
        <f>INDEX(HWI!$F$6:$I$131,MATCH(F3558,HWI!$A$6:$A$131,0),MATCH(D3558,HWI!$F$5:$I$5,0))</f>
        <v>106.625</v>
      </c>
      <c r="J3558" s="277">
        <f t="shared" si="110"/>
        <v>744739.37249999994</v>
      </c>
      <c r="L3558" s="277">
        <f t="shared" si="111"/>
        <v>92.686916303671424</v>
      </c>
    </row>
    <row r="3559" spans="1:12" x14ac:dyDescent="0.25">
      <c r="A3559" s="274" t="s">
        <v>606</v>
      </c>
      <c r="B3559" s="274" t="s">
        <v>588</v>
      </c>
      <c r="C3559" s="274" t="s">
        <v>604</v>
      </c>
      <c r="D3559" s="274" t="s">
        <v>603</v>
      </c>
      <c r="E3559" s="274">
        <v>6</v>
      </c>
      <c r="F3559" s="274">
        <v>1932</v>
      </c>
      <c r="G3559" s="277">
        <v>3636</v>
      </c>
      <c r="H3559" s="277">
        <v>4468.97</v>
      </c>
      <c r="I3559" s="277">
        <f>INDEX(HWI!$F$6:$I$131,MATCH(F3559,HWI!$A$6:$A$131,0),MATCH(D3559,HWI!$F$5:$I$5,0))</f>
        <v>113.73333333333333</v>
      </c>
      <c r="J3559" s="277">
        <f t="shared" si="110"/>
        <v>508270.85466666671</v>
      </c>
      <c r="L3559" s="277">
        <f t="shared" si="111"/>
        <v>139.78846387972132</v>
      </c>
    </row>
    <row r="3560" spans="1:12" x14ac:dyDescent="0.25">
      <c r="A3560" s="274" t="s">
        <v>606</v>
      </c>
      <c r="B3560" s="274" t="s">
        <v>588</v>
      </c>
      <c r="C3560" s="274" t="s">
        <v>604</v>
      </c>
      <c r="D3560" s="274" t="s">
        <v>603</v>
      </c>
      <c r="E3560" s="274">
        <v>6</v>
      </c>
      <c r="F3560" s="274">
        <v>1933</v>
      </c>
      <c r="G3560" s="277">
        <v>823</v>
      </c>
      <c r="H3560" s="277">
        <v>966.06000000000006</v>
      </c>
      <c r="I3560" s="277">
        <f>INDEX(HWI!$F$6:$I$131,MATCH(F3560,HWI!$A$6:$A$131,0),MATCH(D3560,HWI!$F$5:$I$5,0))</f>
        <v>121.85714285714286</v>
      </c>
      <c r="J3560" s="277">
        <f t="shared" si="110"/>
        <v>117721.31142857144</v>
      </c>
      <c r="L3560" s="277">
        <f t="shared" si="111"/>
        <v>143.03926054504427</v>
      </c>
    </row>
    <row r="3561" spans="1:12" x14ac:dyDescent="0.25">
      <c r="A3561" s="274" t="s">
        <v>606</v>
      </c>
      <c r="B3561" s="274" t="s">
        <v>588</v>
      </c>
      <c r="C3561" s="274" t="s">
        <v>604</v>
      </c>
      <c r="D3561" s="274" t="s">
        <v>603</v>
      </c>
      <c r="E3561" s="274">
        <v>6</v>
      </c>
      <c r="F3561" s="274">
        <v>1934</v>
      </c>
      <c r="G3561" s="277">
        <v>2886</v>
      </c>
      <c r="H3561" s="277">
        <v>2346.5500000000002</v>
      </c>
      <c r="I3561" s="277">
        <f>INDEX(HWI!$F$6:$I$131,MATCH(F3561,HWI!$A$6:$A$131,0),MATCH(D3561,HWI!$F$5:$I$5,0))</f>
        <v>113.73333333333333</v>
      </c>
      <c r="J3561" s="277">
        <f t="shared" si="110"/>
        <v>266880.95333333337</v>
      </c>
      <c r="L3561" s="277">
        <f t="shared" si="111"/>
        <v>92.474342804342811</v>
      </c>
    </row>
    <row r="3562" spans="1:12" x14ac:dyDescent="0.25">
      <c r="A3562" s="274" t="s">
        <v>606</v>
      </c>
      <c r="B3562" s="274" t="s">
        <v>588</v>
      </c>
      <c r="C3562" s="274" t="s">
        <v>604</v>
      </c>
      <c r="D3562" s="274" t="s">
        <v>603</v>
      </c>
      <c r="E3562" s="274">
        <v>6</v>
      </c>
      <c r="F3562" s="274">
        <v>1935</v>
      </c>
      <c r="G3562" s="277">
        <v>1016</v>
      </c>
      <c r="H3562" s="277">
        <v>1145.03</v>
      </c>
      <c r="I3562" s="277">
        <f>INDEX(HWI!$F$6:$I$131,MATCH(F3562,HWI!$A$6:$A$131,0),MATCH(D3562,HWI!$F$5:$I$5,0))</f>
        <v>113.73333333333333</v>
      </c>
      <c r="J3562" s="277">
        <f t="shared" si="110"/>
        <v>130228.07866666667</v>
      </c>
      <c r="L3562" s="277">
        <f t="shared" si="111"/>
        <v>128.17724278215223</v>
      </c>
    </row>
    <row r="3563" spans="1:12" x14ac:dyDescent="0.25">
      <c r="A3563" s="274" t="s">
        <v>606</v>
      </c>
      <c r="B3563" s="274" t="s">
        <v>588</v>
      </c>
      <c r="C3563" s="274" t="s">
        <v>604</v>
      </c>
      <c r="D3563" s="274" t="s">
        <v>603</v>
      </c>
      <c r="E3563" s="274">
        <v>6</v>
      </c>
      <c r="F3563" s="274">
        <v>1936</v>
      </c>
      <c r="G3563" s="277">
        <v>2648</v>
      </c>
      <c r="H3563" s="277">
        <v>3509.15</v>
      </c>
      <c r="I3563" s="277">
        <f>INDEX(HWI!$F$6:$I$131,MATCH(F3563,HWI!$A$6:$A$131,0),MATCH(D3563,HWI!$F$5:$I$5,0))</f>
        <v>113.73333333333333</v>
      </c>
      <c r="J3563" s="277">
        <f t="shared" si="110"/>
        <v>399107.32666666666</v>
      </c>
      <c r="L3563" s="277">
        <f t="shared" si="111"/>
        <v>150.7202895266868</v>
      </c>
    </row>
    <row r="3564" spans="1:12" x14ac:dyDescent="0.25">
      <c r="A3564" s="274" t="s">
        <v>606</v>
      </c>
      <c r="B3564" s="274" t="s">
        <v>588</v>
      </c>
      <c r="C3564" s="274" t="s">
        <v>604</v>
      </c>
      <c r="D3564" s="274" t="s">
        <v>603</v>
      </c>
      <c r="E3564" s="274">
        <v>6</v>
      </c>
      <c r="F3564" s="274">
        <v>1937</v>
      </c>
      <c r="G3564" s="277">
        <v>5924</v>
      </c>
      <c r="H3564" s="277">
        <v>3509.46</v>
      </c>
      <c r="I3564" s="277">
        <f>INDEX(HWI!$F$6:$I$131,MATCH(F3564,HWI!$A$6:$A$131,0),MATCH(D3564,HWI!$F$5:$I$5,0))</f>
        <v>106.625</v>
      </c>
      <c r="J3564" s="277">
        <f t="shared" si="110"/>
        <v>374196.17249999999</v>
      </c>
      <c r="L3564" s="277">
        <f t="shared" si="111"/>
        <v>63.166133102633353</v>
      </c>
    </row>
    <row r="3565" spans="1:12" x14ac:dyDescent="0.25">
      <c r="A3565" s="274" t="s">
        <v>606</v>
      </c>
      <c r="B3565" s="274" t="s">
        <v>588</v>
      </c>
      <c r="C3565" s="274" t="s">
        <v>604</v>
      </c>
      <c r="D3565" s="274" t="s">
        <v>603</v>
      </c>
      <c r="E3565" s="274">
        <v>6</v>
      </c>
      <c r="F3565" s="274">
        <v>1938</v>
      </c>
      <c r="G3565" s="277">
        <v>5841</v>
      </c>
      <c r="H3565" s="277">
        <v>19057.72</v>
      </c>
      <c r="I3565" s="277">
        <f>INDEX(HWI!$F$6:$I$131,MATCH(F3565,HWI!$A$6:$A$131,0),MATCH(D3565,HWI!$F$5:$I$5,0))</f>
        <v>106.625</v>
      </c>
      <c r="J3565" s="277">
        <f t="shared" si="110"/>
        <v>2032029.395</v>
      </c>
      <c r="L3565" s="277">
        <f t="shared" si="111"/>
        <v>347.89066854990585</v>
      </c>
    </row>
    <row r="3566" spans="1:12" x14ac:dyDescent="0.25">
      <c r="A3566" s="274" t="s">
        <v>606</v>
      </c>
      <c r="B3566" s="274" t="s">
        <v>588</v>
      </c>
      <c r="C3566" s="274" t="s">
        <v>604</v>
      </c>
      <c r="D3566" s="274" t="s">
        <v>603</v>
      </c>
      <c r="E3566" s="274">
        <v>6</v>
      </c>
      <c r="F3566" s="274">
        <v>1939</v>
      </c>
      <c r="G3566" s="277">
        <v>3384</v>
      </c>
      <c r="H3566" s="277">
        <v>2833.15</v>
      </c>
      <c r="I3566" s="277">
        <f>INDEX(HWI!$F$6:$I$131,MATCH(F3566,HWI!$A$6:$A$131,0),MATCH(D3566,HWI!$F$5:$I$5,0))</f>
        <v>106.625</v>
      </c>
      <c r="J3566" s="277">
        <f t="shared" si="110"/>
        <v>302084.61875000002</v>
      </c>
      <c r="L3566" s="277">
        <f t="shared" si="111"/>
        <v>89.268504358747052</v>
      </c>
    </row>
    <row r="3567" spans="1:12" x14ac:dyDescent="0.25">
      <c r="A3567" s="274" t="s">
        <v>606</v>
      </c>
      <c r="B3567" s="274" t="s">
        <v>588</v>
      </c>
      <c r="C3567" s="274" t="s">
        <v>604</v>
      </c>
      <c r="D3567" s="274" t="s">
        <v>603</v>
      </c>
      <c r="E3567" s="274">
        <v>6</v>
      </c>
      <c r="F3567" s="274">
        <v>1940</v>
      </c>
      <c r="G3567" s="277">
        <v>1639</v>
      </c>
      <c r="H3567" s="277">
        <v>2868.33</v>
      </c>
      <c r="I3567" s="277">
        <f>INDEX(HWI!$F$6:$I$131,MATCH(F3567,HWI!$A$6:$A$131,0),MATCH(D3567,HWI!$F$5:$I$5,0))</f>
        <v>100.35294117647059</v>
      </c>
      <c r="J3567" s="277">
        <f t="shared" si="110"/>
        <v>287845.35176470591</v>
      </c>
      <c r="L3567" s="277">
        <f t="shared" si="111"/>
        <v>175.62254531098591</v>
      </c>
    </row>
    <row r="3568" spans="1:12" x14ac:dyDescent="0.25">
      <c r="A3568" s="274" t="s">
        <v>606</v>
      </c>
      <c r="B3568" s="274" t="s">
        <v>588</v>
      </c>
      <c r="C3568" s="274" t="s">
        <v>604</v>
      </c>
      <c r="D3568" s="274" t="s">
        <v>603</v>
      </c>
      <c r="E3568" s="274">
        <v>6</v>
      </c>
      <c r="F3568" s="274">
        <v>1941</v>
      </c>
      <c r="G3568" s="277">
        <v>62555</v>
      </c>
      <c r="H3568" s="277">
        <v>91860.44</v>
      </c>
      <c r="I3568" s="277">
        <f>INDEX(HWI!$F$6:$I$131,MATCH(F3568,HWI!$A$6:$A$131,0),MATCH(D3568,HWI!$F$5:$I$5,0))</f>
        <v>100.35294117647059</v>
      </c>
      <c r="J3568" s="277">
        <f t="shared" si="110"/>
        <v>9218465.3317647073</v>
      </c>
      <c r="L3568" s="277">
        <f t="shared" si="111"/>
        <v>147.36576343641127</v>
      </c>
    </row>
    <row r="3569" spans="1:12" x14ac:dyDescent="0.25">
      <c r="A3569" s="274" t="s">
        <v>606</v>
      </c>
      <c r="B3569" s="274" t="s">
        <v>588</v>
      </c>
      <c r="C3569" s="274" t="s">
        <v>604</v>
      </c>
      <c r="D3569" s="274" t="s">
        <v>603</v>
      </c>
      <c r="E3569" s="274">
        <v>6</v>
      </c>
      <c r="F3569" s="274">
        <v>1942</v>
      </c>
      <c r="G3569" s="277">
        <v>8608</v>
      </c>
      <c r="H3569" s="277">
        <v>13746.94</v>
      </c>
      <c r="I3569" s="277">
        <f>INDEX(HWI!$F$6:$I$131,MATCH(F3569,HWI!$A$6:$A$131,0),MATCH(D3569,HWI!$F$5:$I$5,0))</f>
        <v>94.777777777777771</v>
      </c>
      <c r="J3569" s="277">
        <f t="shared" si="110"/>
        <v>1302904.4244444445</v>
      </c>
      <c r="L3569" s="277">
        <f t="shared" si="111"/>
        <v>151.35971473564643</v>
      </c>
    </row>
    <row r="3570" spans="1:12" x14ac:dyDescent="0.25">
      <c r="A3570" s="274" t="s">
        <v>606</v>
      </c>
      <c r="B3570" s="274" t="s">
        <v>588</v>
      </c>
      <c r="C3570" s="274" t="s">
        <v>604</v>
      </c>
      <c r="D3570" s="274" t="s">
        <v>603</v>
      </c>
      <c r="E3570" s="274">
        <v>6</v>
      </c>
      <c r="F3570" s="274">
        <v>1943</v>
      </c>
      <c r="G3570" s="277">
        <v>2297</v>
      </c>
      <c r="H3570" s="277">
        <v>4668.91</v>
      </c>
      <c r="I3570" s="277">
        <f>INDEX(HWI!$F$6:$I$131,MATCH(F3570,HWI!$A$6:$A$131,0),MATCH(D3570,HWI!$F$5:$I$5,0))</f>
        <v>89.78947368421052</v>
      </c>
      <c r="J3570" s="277">
        <f t="shared" si="110"/>
        <v>419218.97157894733</v>
      </c>
      <c r="L3570" s="277">
        <f t="shared" si="111"/>
        <v>182.50717090942416</v>
      </c>
    </row>
    <row r="3571" spans="1:12" x14ac:dyDescent="0.25">
      <c r="A3571" s="274" t="s">
        <v>606</v>
      </c>
      <c r="B3571" s="274" t="s">
        <v>588</v>
      </c>
      <c r="C3571" s="274" t="s">
        <v>604</v>
      </c>
      <c r="D3571" s="274" t="s">
        <v>603</v>
      </c>
      <c r="E3571" s="274">
        <v>6</v>
      </c>
      <c r="F3571" s="274">
        <v>1944</v>
      </c>
      <c r="G3571" s="277">
        <v>3695</v>
      </c>
      <c r="H3571" s="277">
        <v>10747.87</v>
      </c>
      <c r="I3571" s="277">
        <f>INDEX(HWI!$F$6:$I$131,MATCH(F3571,HWI!$A$6:$A$131,0),MATCH(D3571,HWI!$F$5:$I$5,0))</f>
        <v>89.78947368421052</v>
      </c>
      <c r="J3571" s="277">
        <f t="shared" si="110"/>
        <v>965045.59052631585</v>
      </c>
      <c r="L3571" s="277">
        <f t="shared" si="111"/>
        <v>261.17607321415858</v>
      </c>
    </row>
    <row r="3572" spans="1:12" x14ac:dyDescent="0.25">
      <c r="A3572" s="274" t="s">
        <v>606</v>
      </c>
      <c r="B3572" s="274" t="s">
        <v>588</v>
      </c>
      <c r="C3572" s="274" t="s">
        <v>604</v>
      </c>
      <c r="D3572" s="274" t="s">
        <v>603</v>
      </c>
      <c r="E3572" s="274">
        <v>6</v>
      </c>
      <c r="F3572" s="274">
        <v>1945</v>
      </c>
      <c r="G3572" s="277">
        <v>1782</v>
      </c>
      <c r="H3572" s="277">
        <v>3566.59</v>
      </c>
      <c r="I3572" s="277">
        <f>INDEX(HWI!$F$6:$I$131,MATCH(F3572,HWI!$A$6:$A$131,0),MATCH(D3572,HWI!$F$5:$I$5,0))</f>
        <v>89.78947368421052</v>
      </c>
      <c r="J3572" s="277">
        <f t="shared" si="110"/>
        <v>320242.2389473684</v>
      </c>
      <c r="L3572" s="277">
        <f t="shared" si="111"/>
        <v>179.70944946541437</v>
      </c>
    </row>
    <row r="3573" spans="1:12" x14ac:dyDescent="0.25">
      <c r="A3573" s="274" t="s">
        <v>606</v>
      </c>
      <c r="B3573" s="274" t="s">
        <v>588</v>
      </c>
      <c r="C3573" s="274" t="s">
        <v>604</v>
      </c>
      <c r="D3573" s="274" t="s">
        <v>603</v>
      </c>
      <c r="E3573" s="274">
        <v>6</v>
      </c>
      <c r="F3573" s="274">
        <v>1946</v>
      </c>
      <c r="G3573" s="277">
        <v>3607</v>
      </c>
      <c r="H3573" s="277">
        <v>6924.4800000000005</v>
      </c>
      <c r="I3573" s="277">
        <f>INDEX(HWI!$F$6:$I$131,MATCH(F3573,HWI!$A$6:$A$131,0),MATCH(D3573,HWI!$F$5:$I$5,0))</f>
        <v>81.238095238095241</v>
      </c>
      <c r="J3573" s="277">
        <f t="shared" si="110"/>
        <v>562531.56571428583</v>
      </c>
      <c r="L3573" s="277">
        <f t="shared" si="111"/>
        <v>155.95552140678842</v>
      </c>
    </row>
    <row r="3574" spans="1:12" x14ac:dyDescent="0.25">
      <c r="A3574" s="274" t="s">
        <v>606</v>
      </c>
      <c r="B3574" s="274" t="s">
        <v>588</v>
      </c>
      <c r="C3574" s="274" t="s">
        <v>604</v>
      </c>
      <c r="D3574" s="274" t="s">
        <v>603</v>
      </c>
      <c r="E3574" s="274">
        <v>6</v>
      </c>
      <c r="F3574" s="274">
        <v>1949</v>
      </c>
      <c r="G3574" s="277">
        <v>24294</v>
      </c>
      <c r="H3574" s="277">
        <v>57977.57</v>
      </c>
      <c r="I3574" s="277">
        <f>INDEX(HWI!$F$6:$I$131,MATCH(F3574,HWI!$A$6:$A$131,0),MATCH(D3574,HWI!$F$5:$I$5,0))</f>
        <v>56.866666666666667</v>
      </c>
      <c r="J3574" s="277">
        <f t="shared" si="110"/>
        <v>3296991.1473333333</v>
      </c>
      <c r="L3574" s="277">
        <f t="shared" si="111"/>
        <v>135.71215721302929</v>
      </c>
    </row>
    <row r="3575" spans="1:12" x14ac:dyDescent="0.25">
      <c r="A3575" s="274" t="s">
        <v>606</v>
      </c>
      <c r="B3575" s="274" t="s">
        <v>588</v>
      </c>
      <c r="C3575" s="274" t="s">
        <v>604</v>
      </c>
      <c r="D3575" s="274" t="s">
        <v>603</v>
      </c>
      <c r="E3575" s="274">
        <v>6</v>
      </c>
      <c r="F3575" s="274">
        <v>1950</v>
      </c>
      <c r="G3575" s="277">
        <v>6235</v>
      </c>
      <c r="H3575" s="277">
        <v>23036.78</v>
      </c>
      <c r="I3575" s="277">
        <f>INDEX(HWI!$F$6:$I$131,MATCH(F3575,HWI!$A$6:$A$131,0),MATCH(D3575,HWI!$F$5:$I$5,0))</f>
        <v>53.3125</v>
      </c>
      <c r="J3575" s="277">
        <f t="shared" si="110"/>
        <v>1228148.33375</v>
      </c>
      <c r="L3575" s="277">
        <f t="shared" si="111"/>
        <v>196.97647694466721</v>
      </c>
    </row>
    <row r="3576" spans="1:12" x14ac:dyDescent="0.25">
      <c r="A3576" s="274" t="s">
        <v>606</v>
      </c>
      <c r="B3576" s="274" t="s">
        <v>588</v>
      </c>
      <c r="C3576" s="274" t="s">
        <v>604</v>
      </c>
      <c r="D3576" s="274" t="s">
        <v>603</v>
      </c>
      <c r="E3576" s="274">
        <v>6</v>
      </c>
      <c r="F3576" s="274">
        <v>1951</v>
      </c>
      <c r="G3576" s="277">
        <v>7505</v>
      </c>
      <c r="H3576" s="277">
        <v>55776.14</v>
      </c>
      <c r="I3576" s="277">
        <f>INDEX(HWI!$F$6:$I$131,MATCH(F3576,HWI!$A$6:$A$131,0),MATCH(D3576,HWI!$F$5:$I$5,0))</f>
        <v>51.696969696969695</v>
      </c>
      <c r="J3576" s="277">
        <f t="shared" si="110"/>
        <v>2883457.4193939394</v>
      </c>
      <c r="L3576" s="277">
        <f t="shared" si="111"/>
        <v>384.20485268406924</v>
      </c>
    </row>
    <row r="3577" spans="1:12" x14ac:dyDescent="0.25">
      <c r="A3577" s="274" t="s">
        <v>606</v>
      </c>
      <c r="B3577" s="274" t="s">
        <v>588</v>
      </c>
      <c r="C3577" s="274" t="s">
        <v>604</v>
      </c>
      <c r="D3577" s="274" t="s">
        <v>603</v>
      </c>
      <c r="E3577" s="274">
        <v>6</v>
      </c>
      <c r="F3577" s="274">
        <v>1952</v>
      </c>
      <c r="G3577" s="277">
        <v>13657.4</v>
      </c>
      <c r="H3577" s="277">
        <v>74299.56</v>
      </c>
      <c r="I3577" s="277">
        <f>INDEX(HWI!$F$6:$I$131,MATCH(F3577,HWI!$A$6:$A$131,0),MATCH(D3577,HWI!$F$5:$I$5,0))</f>
        <v>50.176470588235297</v>
      </c>
      <c r="J3577" s="277">
        <f t="shared" si="110"/>
        <v>3728089.6870588236</v>
      </c>
      <c r="L3577" s="277">
        <f t="shared" si="111"/>
        <v>272.97213869834843</v>
      </c>
    </row>
    <row r="3578" spans="1:12" x14ac:dyDescent="0.25">
      <c r="A3578" s="274" t="s">
        <v>606</v>
      </c>
      <c r="B3578" s="274" t="s">
        <v>588</v>
      </c>
      <c r="C3578" s="274" t="s">
        <v>604</v>
      </c>
      <c r="D3578" s="274" t="s">
        <v>603</v>
      </c>
      <c r="E3578" s="274">
        <v>6</v>
      </c>
      <c r="F3578" s="274">
        <v>1953</v>
      </c>
      <c r="G3578" s="277">
        <v>30263</v>
      </c>
      <c r="H3578" s="277">
        <v>132992.15</v>
      </c>
      <c r="I3578" s="277">
        <f>INDEX(HWI!$F$6:$I$131,MATCH(F3578,HWI!$A$6:$A$131,0),MATCH(D3578,HWI!$F$5:$I$5,0))</f>
        <v>46.108108108108105</v>
      </c>
      <c r="J3578" s="277">
        <f t="shared" si="110"/>
        <v>6132016.429729729</v>
      </c>
      <c r="L3578" s="277">
        <f t="shared" si="111"/>
        <v>202.62420876085415</v>
      </c>
    </row>
    <row r="3579" spans="1:12" x14ac:dyDescent="0.25">
      <c r="A3579" s="274" t="s">
        <v>606</v>
      </c>
      <c r="B3579" s="274" t="s">
        <v>588</v>
      </c>
      <c r="C3579" s="274" t="s">
        <v>604</v>
      </c>
      <c r="D3579" s="274" t="s">
        <v>603</v>
      </c>
      <c r="E3579" s="274">
        <v>6</v>
      </c>
      <c r="F3579" s="274">
        <v>1954</v>
      </c>
      <c r="G3579" s="277">
        <v>8446</v>
      </c>
      <c r="H3579" s="277">
        <v>36734.17</v>
      </c>
      <c r="I3579" s="277">
        <f>INDEX(HWI!$F$6:$I$131,MATCH(F3579,HWI!$A$6:$A$131,0),MATCH(D3579,HWI!$F$5:$I$5,0))</f>
        <v>43.743589743589745</v>
      </c>
      <c r="J3579" s="277">
        <f t="shared" si="110"/>
        <v>1606884.4620512819</v>
      </c>
      <c r="L3579" s="277">
        <f t="shared" si="111"/>
        <v>190.25390268189463</v>
      </c>
    </row>
    <row r="3580" spans="1:12" x14ac:dyDescent="0.25">
      <c r="A3580" s="274" t="s">
        <v>606</v>
      </c>
      <c r="B3580" s="274" t="s">
        <v>588</v>
      </c>
      <c r="C3580" s="274" t="s">
        <v>604</v>
      </c>
      <c r="D3580" s="274" t="s">
        <v>603</v>
      </c>
      <c r="E3580" s="274">
        <v>6</v>
      </c>
      <c r="F3580" s="274">
        <v>1955</v>
      </c>
      <c r="G3580" s="277">
        <v>38639</v>
      </c>
      <c r="H3580" s="277">
        <v>152387.15</v>
      </c>
      <c r="I3580" s="277">
        <f>INDEX(HWI!$F$6:$I$131,MATCH(F3580,HWI!$A$6:$A$131,0),MATCH(D3580,HWI!$F$5:$I$5,0))</f>
        <v>41.609756097560975</v>
      </c>
      <c r="J3580" s="277">
        <f t="shared" si="110"/>
        <v>6340792.1439024387</v>
      </c>
      <c r="L3580" s="277">
        <f t="shared" si="111"/>
        <v>164.10342254981853</v>
      </c>
    </row>
    <row r="3581" spans="1:12" x14ac:dyDescent="0.25">
      <c r="A3581" s="274" t="s">
        <v>606</v>
      </c>
      <c r="B3581" s="274" t="s">
        <v>588</v>
      </c>
      <c r="C3581" s="274" t="s">
        <v>604</v>
      </c>
      <c r="D3581" s="274" t="s">
        <v>603</v>
      </c>
      <c r="E3581" s="274">
        <v>6</v>
      </c>
      <c r="F3581" s="274">
        <v>1956</v>
      </c>
      <c r="G3581" s="277">
        <v>38101</v>
      </c>
      <c r="H3581" s="277">
        <v>172397.08000000002</v>
      </c>
      <c r="I3581" s="277">
        <f>INDEX(HWI!$F$6:$I$131,MATCH(F3581,HWI!$A$6:$A$131,0),MATCH(D3581,HWI!$F$5:$I$5,0))</f>
        <v>39.674418604651166</v>
      </c>
      <c r="J3581" s="277">
        <f t="shared" si="110"/>
        <v>6839753.9181395359</v>
      </c>
      <c r="L3581" s="277">
        <f t="shared" si="111"/>
        <v>179.51638849740257</v>
      </c>
    </row>
    <row r="3582" spans="1:12" x14ac:dyDescent="0.25">
      <c r="A3582" s="274" t="s">
        <v>606</v>
      </c>
      <c r="B3582" s="274" t="s">
        <v>588</v>
      </c>
      <c r="C3582" s="274" t="s">
        <v>604</v>
      </c>
      <c r="D3582" s="274" t="s">
        <v>603</v>
      </c>
      <c r="E3582" s="274">
        <v>6</v>
      </c>
      <c r="F3582" s="274">
        <v>1957</v>
      </c>
      <c r="G3582" s="277">
        <v>42984</v>
      </c>
      <c r="H3582" s="277">
        <v>200397.65</v>
      </c>
      <c r="I3582" s="277">
        <f>INDEX(HWI!$F$6:$I$131,MATCH(F3582,HWI!$A$6:$A$131,0),MATCH(D3582,HWI!$F$5:$I$5,0))</f>
        <v>37.086956521739133</v>
      </c>
      <c r="J3582" s="277">
        <f t="shared" si="110"/>
        <v>7432138.9326086957</v>
      </c>
      <c r="L3582" s="277">
        <f t="shared" si="111"/>
        <v>172.90477695441783</v>
      </c>
    </row>
    <row r="3583" spans="1:12" x14ac:dyDescent="0.25">
      <c r="A3583" s="274" t="s">
        <v>606</v>
      </c>
      <c r="B3583" s="274" t="s">
        <v>588</v>
      </c>
      <c r="C3583" s="274" t="s">
        <v>604</v>
      </c>
      <c r="D3583" s="274" t="s">
        <v>603</v>
      </c>
      <c r="E3583" s="274">
        <v>6</v>
      </c>
      <c r="F3583" s="274">
        <v>1958</v>
      </c>
      <c r="G3583" s="277">
        <v>66331.899999999994</v>
      </c>
      <c r="H3583" s="277">
        <v>370197.88</v>
      </c>
      <c r="I3583" s="277">
        <f>INDEX(HWI!$F$6:$I$131,MATCH(F3583,HWI!$A$6:$A$131,0),MATCH(D3583,HWI!$F$5:$I$5,0))</f>
        <v>34.816326530612244</v>
      </c>
      <c r="J3583" s="277">
        <f t="shared" si="110"/>
        <v>12888930.271020409</v>
      </c>
      <c r="L3583" s="277">
        <f t="shared" si="111"/>
        <v>194.30968012404907</v>
      </c>
    </row>
    <row r="3584" spans="1:12" x14ac:dyDescent="0.25">
      <c r="A3584" s="274" t="s">
        <v>606</v>
      </c>
      <c r="B3584" s="274" t="s">
        <v>588</v>
      </c>
      <c r="C3584" s="274" t="s">
        <v>604</v>
      </c>
      <c r="D3584" s="274" t="s">
        <v>603</v>
      </c>
      <c r="E3584" s="274">
        <v>6</v>
      </c>
      <c r="F3584" s="274">
        <v>1959</v>
      </c>
      <c r="G3584" s="277">
        <v>97643</v>
      </c>
      <c r="H3584" s="277">
        <v>562809.07000000007</v>
      </c>
      <c r="I3584" s="277">
        <f>INDEX(HWI!$F$6:$I$131,MATCH(F3584,HWI!$A$6:$A$131,0),MATCH(D3584,HWI!$F$5:$I$5,0))</f>
        <v>33.450980392156865</v>
      </c>
      <c r="J3584" s="277">
        <f t="shared" si="110"/>
        <v>18826515.165098041</v>
      </c>
      <c r="L3584" s="277">
        <f t="shared" si="111"/>
        <v>192.80967570740393</v>
      </c>
    </row>
    <row r="3585" spans="1:12" x14ac:dyDescent="0.25">
      <c r="A3585" s="274" t="s">
        <v>606</v>
      </c>
      <c r="B3585" s="274" t="s">
        <v>588</v>
      </c>
      <c r="C3585" s="274" t="s">
        <v>604</v>
      </c>
      <c r="D3585" s="274" t="s">
        <v>603</v>
      </c>
      <c r="E3585" s="274">
        <v>6</v>
      </c>
      <c r="F3585" s="274">
        <v>1960</v>
      </c>
      <c r="G3585" s="277">
        <v>103060</v>
      </c>
      <c r="H3585" s="277">
        <v>480269.24</v>
      </c>
      <c r="I3585" s="277">
        <f>INDEX(HWI!$F$6:$I$131,MATCH(F3585,HWI!$A$6:$A$131,0),MATCH(D3585,HWI!$F$5:$I$5,0))</f>
        <v>32.188679245283019</v>
      </c>
      <c r="J3585" s="277">
        <f t="shared" si="110"/>
        <v>15459232.517735848</v>
      </c>
      <c r="L3585" s="277">
        <f t="shared" si="111"/>
        <v>150.00225613949007</v>
      </c>
    </row>
    <row r="3586" spans="1:12" x14ac:dyDescent="0.25">
      <c r="A3586" s="274" t="s">
        <v>606</v>
      </c>
      <c r="B3586" s="274" t="s">
        <v>588</v>
      </c>
      <c r="C3586" s="274" t="s">
        <v>604</v>
      </c>
      <c r="D3586" s="274" t="s">
        <v>603</v>
      </c>
      <c r="E3586" s="274">
        <v>6</v>
      </c>
      <c r="F3586" s="274">
        <v>1961</v>
      </c>
      <c r="G3586" s="277">
        <v>110415</v>
      </c>
      <c r="H3586" s="277">
        <v>474249.39</v>
      </c>
      <c r="I3586" s="277">
        <f>INDEX(HWI!$F$6:$I$131,MATCH(F3586,HWI!$A$6:$A$131,0),MATCH(D3586,HWI!$F$5:$I$5,0))</f>
        <v>31.018181818181819</v>
      </c>
      <c r="J3586" s="277">
        <f t="shared" ref="J3586:J3649" si="112">I3586*H3586</f>
        <v>14710353.80618182</v>
      </c>
      <c r="L3586" s="277">
        <f t="shared" ref="L3586:L3649" si="113">J3586/G3586</f>
        <v>133.22785677835276</v>
      </c>
    </row>
    <row r="3587" spans="1:12" x14ac:dyDescent="0.25">
      <c r="A3587" s="274" t="s">
        <v>606</v>
      </c>
      <c r="B3587" s="274" t="s">
        <v>588</v>
      </c>
      <c r="C3587" s="274" t="s">
        <v>604</v>
      </c>
      <c r="D3587" s="274" t="s">
        <v>603</v>
      </c>
      <c r="E3587" s="274">
        <v>6</v>
      </c>
      <c r="F3587" s="274">
        <v>1962</v>
      </c>
      <c r="G3587" s="277">
        <v>51061</v>
      </c>
      <c r="H3587" s="277">
        <v>314269.51</v>
      </c>
      <c r="I3587" s="277">
        <f>INDEX(HWI!$F$6:$I$131,MATCH(F3587,HWI!$A$6:$A$131,0),MATCH(D3587,HWI!$F$5:$I$5,0))</f>
        <v>30.464285714285715</v>
      </c>
      <c r="J3587" s="277">
        <f t="shared" si="112"/>
        <v>9573996.1439285725</v>
      </c>
      <c r="L3587" s="277">
        <f t="shared" si="113"/>
        <v>187.50114850724765</v>
      </c>
    </row>
    <row r="3588" spans="1:12" x14ac:dyDescent="0.25">
      <c r="A3588" s="274" t="s">
        <v>606</v>
      </c>
      <c r="B3588" s="274" t="s">
        <v>588</v>
      </c>
      <c r="C3588" s="274" t="s">
        <v>604</v>
      </c>
      <c r="D3588" s="274" t="s">
        <v>603</v>
      </c>
      <c r="E3588" s="274">
        <v>6</v>
      </c>
      <c r="F3588" s="274">
        <v>1963</v>
      </c>
      <c r="G3588" s="277">
        <v>47187</v>
      </c>
      <c r="H3588" s="277">
        <v>276171.2</v>
      </c>
      <c r="I3588" s="277">
        <f>INDEX(HWI!$F$6:$I$131,MATCH(F3588,HWI!$A$6:$A$131,0),MATCH(D3588,HWI!$F$5:$I$5,0))</f>
        <v>29.413793103448278</v>
      </c>
      <c r="J3588" s="277">
        <f t="shared" si="112"/>
        <v>8123242.5379310353</v>
      </c>
      <c r="L3588" s="277">
        <f t="shared" si="113"/>
        <v>172.1500103403699</v>
      </c>
    </row>
    <row r="3589" spans="1:12" x14ac:dyDescent="0.25">
      <c r="A3589" s="274" t="s">
        <v>606</v>
      </c>
      <c r="B3589" s="274" t="s">
        <v>588</v>
      </c>
      <c r="C3589" s="274" t="s">
        <v>604</v>
      </c>
      <c r="D3589" s="274" t="s">
        <v>603</v>
      </c>
      <c r="E3589" s="274">
        <v>6</v>
      </c>
      <c r="F3589" s="274">
        <v>1964</v>
      </c>
      <c r="G3589" s="277">
        <v>58062</v>
      </c>
      <c r="H3589" s="277">
        <v>378563.17</v>
      </c>
      <c r="I3589" s="277">
        <f>INDEX(HWI!$F$6:$I$131,MATCH(F3589,HWI!$A$6:$A$131,0),MATCH(D3589,HWI!$F$5:$I$5,0))</f>
        <v>28.433333333333334</v>
      </c>
      <c r="J3589" s="277">
        <f t="shared" si="112"/>
        <v>10763812.800333332</v>
      </c>
      <c r="L3589" s="277">
        <f t="shared" si="113"/>
        <v>185.38480934747912</v>
      </c>
    </row>
    <row r="3590" spans="1:12" x14ac:dyDescent="0.25">
      <c r="A3590" s="274" t="s">
        <v>606</v>
      </c>
      <c r="B3590" s="274" t="s">
        <v>588</v>
      </c>
      <c r="C3590" s="274" t="s">
        <v>604</v>
      </c>
      <c r="D3590" s="274" t="s">
        <v>603</v>
      </c>
      <c r="E3590" s="274">
        <v>6</v>
      </c>
      <c r="F3590" s="274">
        <v>1965</v>
      </c>
      <c r="G3590" s="277">
        <v>58644</v>
      </c>
      <c r="H3590" s="277">
        <v>498805.45</v>
      </c>
      <c r="I3590" s="277">
        <f>INDEX(HWI!$F$6:$I$131,MATCH(F3590,HWI!$A$6:$A$131,0),MATCH(D3590,HWI!$F$5:$I$5,0))</f>
        <v>27.516129032258064</v>
      </c>
      <c r="J3590" s="277">
        <f t="shared" si="112"/>
        <v>13725195.124193549</v>
      </c>
      <c r="L3590" s="277">
        <f t="shared" si="113"/>
        <v>234.04261517279772</v>
      </c>
    </row>
    <row r="3591" spans="1:12" x14ac:dyDescent="0.25">
      <c r="A3591" s="274" t="s">
        <v>606</v>
      </c>
      <c r="B3591" s="274" t="s">
        <v>588</v>
      </c>
      <c r="C3591" s="274" t="s">
        <v>604</v>
      </c>
      <c r="D3591" s="274" t="s">
        <v>603</v>
      </c>
      <c r="E3591" s="274">
        <v>6</v>
      </c>
      <c r="F3591" s="274">
        <v>1966</v>
      </c>
      <c r="G3591" s="277">
        <v>73362</v>
      </c>
      <c r="H3591" s="277">
        <v>531306.09</v>
      </c>
      <c r="I3591" s="277">
        <f>INDEX(HWI!$F$6:$I$131,MATCH(F3591,HWI!$A$6:$A$131,0),MATCH(D3591,HWI!$F$5:$I$5,0))</f>
        <v>26.246153846153845</v>
      </c>
      <c r="J3591" s="277">
        <f t="shared" si="112"/>
        <v>13944741.377538459</v>
      </c>
      <c r="L3591" s="277">
        <f t="shared" si="113"/>
        <v>190.08125974671438</v>
      </c>
    </row>
    <row r="3592" spans="1:12" x14ac:dyDescent="0.25">
      <c r="A3592" s="274" t="s">
        <v>606</v>
      </c>
      <c r="B3592" s="274" t="s">
        <v>588</v>
      </c>
      <c r="C3592" s="274" t="s">
        <v>604</v>
      </c>
      <c r="D3592" s="274" t="s">
        <v>603</v>
      </c>
      <c r="E3592" s="274">
        <v>6</v>
      </c>
      <c r="F3592" s="274">
        <v>1967</v>
      </c>
      <c r="G3592" s="277">
        <v>109144</v>
      </c>
      <c r="H3592" s="277">
        <v>777505.11</v>
      </c>
      <c r="I3592" s="277">
        <f>INDEX(HWI!$F$6:$I$131,MATCH(F3592,HWI!$A$6:$A$131,0),MATCH(D3592,HWI!$F$5:$I$5,0))</f>
        <v>25.088235294117649</v>
      </c>
      <c r="J3592" s="277">
        <f t="shared" si="112"/>
        <v>19506231.142058823</v>
      </c>
      <c r="L3592" s="277">
        <f t="shared" si="113"/>
        <v>178.7201416665948</v>
      </c>
    </row>
    <row r="3593" spans="1:12" x14ac:dyDescent="0.25">
      <c r="A3593" s="274" t="s">
        <v>606</v>
      </c>
      <c r="B3593" s="274" t="s">
        <v>588</v>
      </c>
      <c r="C3593" s="274" t="s">
        <v>604</v>
      </c>
      <c r="D3593" s="274" t="s">
        <v>603</v>
      </c>
      <c r="E3593" s="274">
        <v>6</v>
      </c>
      <c r="F3593" s="274">
        <v>1968</v>
      </c>
      <c r="G3593" s="277">
        <v>74089</v>
      </c>
      <c r="H3593" s="277">
        <v>554356.57999999996</v>
      </c>
      <c r="I3593" s="277">
        <f>INDEX(HWI!$F$6:$I$131,MATCH(F3593,HWI!$A$6:$A$131,0),MATCH(D3593,HWI!$F$5:$I$5,0))</f>
        <v>24.028169014084508</v>
      </c>
      <c r="J3593" s="277">
        <f t="shared" si="112"/>
        <v>13320173.598309858</v>
      </c>
      <c r="L3593" s="277">
        <f t="shared" si="113"/>
        <v>179.78611667467314</v>
      </c>
    </row>
    <row r="3594" spans="1:12" x14ac:dyDescent="0.25">
      <c r="A3594" s="274" t="s">
        <v>606</v>
      </c>
      <c r="B3594" s="274" t="s">
        <v>588</v>
      </c>
      <c r="C3594" s="274" t="s">
        <v>604</v>
      </c>
      <c r="D3594" s="274" t="s">
        <v>603</v>
      </c>
      <c r="E3594" s="274">
        <v>6</v>
      </c>
      <c r="F3594" s="274">
        <v>1969</v>
      </c>
      <c r="G3594" s="277">
        <v>65748.7</v>
      </c>
      <c r="H3594" s="277">
        <v>485556.82</v>
      </c>
      <c r="I3594" s="277">
        <f>INDEX(HWI!$F$6:$I$131,MATCH(F3594,HWI!$A$6:$A$131,0),MATCH(D3594,HWI!$F$5:$I$5,0))</f>
        <v>22.44736842105263</v>
      </c>
      <c r="J3594" s="277">
        <f t="shared" si="112"/>
        <v>10899472.827894736</v>
      </c>
      <c r="L3594" s="277">
        <f t="shared" si="113"/>
        <v>165.77472752913346</v>
      </c>
    </row>
    <row r="3595" spans="1:12" x14ac:dyDescent="0.25">
      <c r="A3595" s="274" t="s">
        <v>606</v>
      </c>
      <c r="B3595" s="274" t="s">
        <v>588</v>
      </c>
      <c r="C3595" s="274" t="s">
        <v>604</v>
      </c>
      <c r="D3595" s="274" t="s">
        <v>603</v>
      </c>
      <c r="E3595" s="274">
        <v>6</v>
      </c>
      <c r="F3595" s="274">
        <v>1970</v>
      </c>
      <c r="G3595" s="277">
        <v>43822</v>
      </c>
      <c r="H3595" s="277">
        <v>360640.52</v>
      </c>
      <c r="I3595" s="277">
        <f>INDEX(HWI!$F$6:$I$131,MATCH(F3595,HWI!$A$6:$A$131,0),MATCH(D3595,HWI!$F$5:$I$5,0))</f>
        <v>21.594936708860761</v>
      </c>
      <c r="J3595" s="277">
        <f t="shared" si="112"/>
        <v>7788009.2040506341</v>
      </c>
      <c r="L3595" s="277">
        <f t="shared" si="113"/>
        <v>177.71916398271722</v>
      </c>
    </row>
    <row r="3596" spans="1:12" x14ac:dyDescent="0.25">
      <c r="A3596" s="274" t="s">
        <v>606</v>
      </c>
      <c r="B3596" s="274" t="s">
        <v>588</v>
      </c>
      <c r="C3596" s="274" t="s">
        <v>604</v>
      </c>
      <c r="D3596" s="274" t="s">
        <v>603</v>
      </c>
      <c r="E3596" s="274">
        <v>6</v>
      </c>
      <c r="F3596" s="274">
        <v>1971</v>
      </c>
      <c r="G3596" s="277">
        <v>48433</v>
      </c>
      <c r="H3596" s="277">
        <v>539506.5</v>
      </c>
      <c r="I3596" s="277">
        <f>INDEX(HWI!$F$6:$I$131,MATCH(F3596,HWI!$A$6:$A$131,0),MATCH(D3596,HWI!$F$5:$I$5,0))</f>
        <v>19.386363636363637</v>
      </c>
      <c r="J3596" s="277">
        <f t="shared" si="112"/>
        <v>10459069.193181818</v>
      </c>
      <c r="L3596" s="277">
        <f t="shared" si="113"/>
        <v>215.94923282022214</v>
      </c>
    </row>
    <row r="3597" spans="1:12" x14ac:dyDescent="0.25">
      <c r="A3597" s="274" t="s">
        <v>606</v>
      </c>
      <c r="B3597" s="274" t="s">
        <v>588</v>
      </c>
      <c r="C3597" s="274" t="s">
        <v>604</v>
      </c>
      <c r="D3597" s="274" t="s">
        <v>603</v>
      </c>
      <c r="E3597" s="274">
        <v>6</v>
      </c>
      <c r="F3597" s="274">
        <v>1972</v>
      </c>
      <c r="G3597" s="277">
        <v>66795</v>
      </c>
      <c r="H3597" s="277">
        <v>769547.35</v>
      </c>
      <c r="I3597" s="277">
        <f>INDEX(HWI!$F$6:$I$131,MATCH(F3597,HWI!$A$6:$A$131,0),MATCH(D3597,HWI!$F$5:$I$5,0))</f>
        <v>17.587628865979383</v>
      </c>
      <c r="J3597" s="277">
        <f t="shared" si="112"/>
        <v>13534513.18659794</v>
      </c>
      <c r="L3597" s="277">
        <f t="shared" si="113"/>
        <v>202.62763959275304</v>
      </c>
    </row>
    <row r="3598" spans="1:12" x14ac:dyDescent="0.25">
      <c r="A3598" s="274" t="s">
        <v>606</v>
      </c>
      <c r="B3598" s="274" t="s">
        <v>588</v>
      </c>
      <c r="C3598" s="274" t="s">
        <v>604</v>
      </c>
      <c r="D3598" s="274" t="s">
        <v>603</v>
      </c>
      <c r="E3598" s="274">
        <v>6</v>
      </c>
      <c r="F3598" s="274">
        <v>1973</v>
      </c>
      <c r="G3598" s="277">
        <v>42480</v>
      </c>
      <c r="H3598" s="277">
        <v>762288.22</v>
      </c>
      <c r="I3598" s="277">
        <f>INDEX(HWI!$F$6:$I$131,MATCH(F3598,HWI!$A$6:$A$131,0),MATCH(D3598,HWI!$F$5:$I$5,0))</f>
        <v>17.059999999999999</v>
      </c>
      <c r="J3598" s="277">
        <f t="shared" si="112"/>
        <v>13004637.033199998</v>
      </c>
      <c r="L3598" s="277">
        <f t="shared" si="113"/>
        <v>306.13552338041427</v>
      </c>
    </row>
    <row r="3599" spans="1:12" x14ac:dyDescent="0.25">
      <c r="A3599" s="274" t="s">
        <v>606</v>
      </c>
      <c r="B3599" s="274" t="s">
        <v>588</v>
      </c>
      <c r="C3599" s="274" t="s">
        <v>604</v>
      </c>
      <c r="D3599" s="274" t="s">
        <v>603</v>
      </c>
      <c r="E3599" s="274">
        <v>6</v>
      </c>
      <c r="F3599" s="274">
        <v>1974</v>
      </c>
      <c r="G3599" s="277">
        <v>42672</v>
      </c>
      <c r="H3599" s="277">
        <v>616574.41</v>
      </c>
      <c r="I3599" s="277">
        <f>INDEX(HWI!$F$6:$I$131,MATCH(F3599,HWI!$A$6:$A$131,0),MATCH(D3599,HWI!$F$5:$I$5,0))</f>
        <v>14.964912280701755</v>
      </c>
      <c r="J3599" s="277">
        <f t="shared" si="112"/>
        <v>9226981.9601754397</v>
      </c>
      <c r="L3599" s="277">
        <f t="shared" si="113"/>
        <v>216.2303608964998</v>
      </c>
    </row>
    <row r="3600" spans="1:12" x14ac:dyDescent="0.25">
      <c r="A3600" s="274" t="s">
        <v>606</v>
      </c>
      <c r="B3600" s="274" t="s">
        <v>588</v>
      </c>
      <c r="C3600" s="274" t="s">
        <v>604</v>
      </c>
      <c r="D3600" s="274" t="s">
        <v>603</v>
      </c>
      <c r="E3600" s="274">
        <v>6</v>
      </c>
      <c r="F3600" s="274">
        <v>1975</v>
      </c>
      <c r="G3600" s="277">
        <v>19297</v>
      </c>
      <c r="H3600" s="277">
        <v>359728.59</v>
      </c>
      <c r="I3600" s="277">
        <f>INDEX(HWI!$F$6:$I$131,MATCH(F3600,HWI!$A$6:$A$131,0),MATCH(D3600,HWI!$F$5:$I$5,0))</f>
        <v>13.53968253968254</v>
      </c>
      <c r="J3600" s="277">
        <f t="shared" si="112"/>
        <v>4870610.9090476194</v>
      </c>
      <c r="L3600" s="277">
        <f t="shared" si="113"/>
        <v>252.40249308429389</v>
      </c>
    </row>
    <row r="3601" spans="1:12" x14ac:dyDescent="0.25">
      <c r="A3601" s="274" t="s">
        <v>606</v>
      </c>
      <c r="B3601" s="274" t="s">
        <v>588</v>
      </c>
      <c r="C3601" s="274" t="s">
        <v>604</v>
      </c>
      <c r="D3601" s="274" t="s">
        <v>603</v>
      </c>
      <c r="E3601" s="274">
        <v>6</v>
      </c>
      <c r="F3601" s="274">
        <v>1976</v>
      </c>
      <c r="G3601" s="277">
        <v>24369</v>
      </c>
      <c r="H3601" s="277">
        <v>248056.41</v>
      </c>
      <c r="I3601" s="277">
        <f>INDEX(HWI!$F$6:$I$131,MATCH(F3601,HWI!$A$6:$A$131,0),MATCH(D3601,HWI!$F$5:$I$5,0))</f>
        <v>12.544117647058824</v>
      </c>
      <c r="J3601" s="277">
        <f t="shared" si="112"/>
        <v>3111648.7901470591</v>
      </c>
      <c r="L3601" s="277">
        <f t="shared" si="113"/>
        <v>127.68881735594645</v>
      </c>
    </row>
    <row r="3602" spans="1:12" x14ac:dyDescent="0.25">
      <c r="A3602" s="274" t="s">
        <v>606</v>
      </c>
      <c r="B3602" s="274" t="s">
        <v>588</v>
      </c>
      <c r="C3602" s="274" t="s">
        <v>604</v>
      </c>
      <c r="D3602" s="274" t="s">
        <v>603</v>
      </c>
      <c r="E3602" s="274">
        <v>6</v>
      </c>
      <c r="F3602" s="274">
        <v>1977</v>
      </c>
      <c r="G3602" s="277">
        <v>31068</v>
      </c>
      <c r="H3602" s="277">
        <v>542139.5</v>
      </c>
      <c r="I3602" s="277">
        <f>INDEX(HWI!$F$6:$I$131,MATCH(F3602,HWI!$A$6:$A$131,0),MATCH(D3602,HWI!$F$5:$I$5,0))</f>
        <v>11.605442176870747</v>
      </c>
      <c r="J3602" s="277">
        <f t="shared" si="112"/>
        <v>6291768.6190476185</v>
      </c>
      <c r="L3602" s="277">
        <f t="shared" si="113"/>
        <v>202.51604928053362</v>
      </c>
    </row>
    <row r="3603" spans="1:12" x14ac:dyDescent="0.25">
      <c r="A3603" s="274" t="s">
        <v>606</v>
      </c>
      <c r="B3603" s="274" t="s">
        <v>588</v>
      </c>
      <c r="C3603" s="274" t="s">
        <v>604</v>
      </c>
      <c r="D3603" s="274" t="s">
        <v>603</v>
      </c>
      <c r="E3603" s="274">
        <v>6</v>
      </c>
      <c r="F3603" s="274">
        <v>1978</v>
      </c>
      <c r="G3603" s="277">
        <v>16426</v>
      </c>
      <c r="H3603" s="277">
        <v>309876.17</v>
      </c>
      <c r="I3603" s="277">
        <f>INDEX(HWI!$F$6:$I$131,MATCH(F3603,HWI!$A$6:$A$131,0),MATCH(D3603,HWI!$F$5:$I$5,0))</f>
        <v>10.6625</v>
      </c>
      <c r="J3603" s="277">
        <f t="shared" si="112"/>
        <v>3304054.6626249999</v>
      </c>
      <c r="L3603" s="277">
        <f t="shared" si="113"/>
        <v>201.14785478053085</v>
      </c>
    </row>
    <row r="3604" spans="1:12" x14ac:dyDescent="0.25">
      <c r="A3604" s="274" t="s">
        <v>606</v>
      </c>
      <c r="B3604" s="274" t="s">
        <v>588</v>
      </c>
      <c r="C3604" s="274" t="s">
        <v>604</v>
      </c>
      <c r="D3604" s="274" t="s">
        <v>603</v>
      </c>
      <c r="E3604" s="274">
        <v>6</v>
      </c>
      <c r="F3604" s="274">
        <v>1979</v>
      </c>
      <c r="G3604" s="277">
        <v>38647</v>
      </c>
      <c r="H3604" s="277">
        <v>630896.20000000007</v>
      </c>
      <c r="I3604" s="277">
        <f>INDEX(HWI!$F$6:$I$131,MATCH(F3604,HWI!$A$6:$A$131,0),MATCH(D3604,HWI!$F$5:$I$5,0))</f>
        <v>9.8612716763005785</v>
      </c>
      <c r="J3604" s="277">
        <f t="shared" si="112"/>
        <v>6221438.8277456658</v>
      </c>
      <c r="L3604" s="277">
        <f t="shared" si="113"/>
        <v>160.98115837569969</v>
      </c>
    </row>
    <row r="3605" spans="1:12" x14ac:dyDescent="0.25">
      <c r="A3605" s="274" t="s">
        <v>606</v>
      </c>
      <c r="B3605" s="274" t="s">
        <v>588</v>
      </c>
      <c r="C3605" s="274" t="s">
        <v>604</v>
      </c>
      <c r="D3605" s="274" t="s">
        <v>603</v>
      </c>
      <c r="E3605" s="274">
        <v>6</v>
      </c>
      <c r="F3605" s="274">
        <v>1980</v>
      </c>
      <c r="G3605" s="277">
        <v>1755</v>
      </c>
      <c r="H3605" s="277">
        <v>52907.56</v>
      </c>
      <c r="I3605" s="277">
        <f>INDEX(HWI!$F$6:$I$131,MATCH(F3605,HWI!$A$6:$A$131,0),MATCH(D3605,HWI!$F$5:$I$5,0))</f>
        <v>9.172043010752688</v>
      </c>
      <c r="J3605" s="277">
        <f t="shared" si="112"/>
        <v>485270.41591397848</v>
      </c>
      <c r="L3605" s="277">
        <f t="shared" si="113"/>
        <v>276.50735949514444</v>
      </c>
    </row>
    <row r="3606" spans="1:12" x14ac:dyDescent="0.25">
      <c r="A3606" s="274" t="s">
        <v>606</v>
      </c>
      <c r="B3606" s="274" t="s">
        <v>588</v>
      </c>
      <c r="C3606" s="274" t="s">
        <v>604</v>
      </c>
      <c r="D3606" s="274" t="s">
        <v>603</v>
      </c>
      <c r="E3606" s="274">
        <v>6</v>
      </c>
      <c r="F3606" s="274">
        <v>1981</v>
      </c>
      <c r="G3606" s="277">
        <v>27483</v>
      </c>
      <c r="H3606" s="277">
        <v>815073.68</v>
      </c>
      <c r="I3606" s="277">
        <f>INDEX(HWI!$F$6:$I$131,MATCH(F3606,HWI!$A$6:$A$131,0),MATCH(D3606,HWI!$F$5:$I$5,0))</f>
        <v>8.3219512195121954</v>
      </c>
      <c r="J3606" s="277">
        <f t="shared" si="112"/>
        <v>6783003.4052682938</v>
      </c>
      <c r="L3606" s="277">
        <f t="shared" si="113"/>
        <v>246.80724103148469</v>
      </c>
    </row>
    <row r="3607" spans="1:12" x14ac:dyDescent="0.25">
      <c r="A3607" s="274" t="s">
        <v>606</v>
      </c>
      <c r="B3607" s="274" t="s">
        <v>588</v>
      </c>
      <c r="C3607" s="274" t="s">
        <v>604</v>
      </c>
      <c r="D3607" s="274" t="s">
        <v>603</v>
      </c>
      <c r="E3607" s="274">
        <v>6</v>
      </c>
      <c r="F3607" s="274">
        <v>1982</v>
      </c>
      <c r="G3607" s="277">
        <v>8861</v>
      </c>
      <c r="H3607" s="277">
        <v>250213.66</v>
      </c>
      <c r="I3607" s="277">
        <f>INDEX(HWI!$F$6:$I$131,MATCH(F3607,HWI!$A$6:$A$131,0),MATCH(D3607,HWI!$F$5:$I$5,0))</f>
        <v>7.6502242152466371</v>
      </c>
      <c r="J3607" s="277">
        <f t="shared" si="112"/>
        <v>1914190.6007174889</v>
      </c>
      <c r="L3607" s="277">
        <f t="shared" si="113"/>
        <v>216.02421856646981</v>
      </c>
    </row>
    <row r="3608" spans="1:12" x14ac:dyDescent="0.25">
      <c r="A3608" s="274" t="s">
        <v>606</v>
      </c>
      <c r="B3608" s="274" t="s">
        <v>588</v>
      </c>
      <c r="C3608" s="274" t="s">
        <v>604</v>
      </c>
      <c r="D3608" s="274" t="s">
        <v>603</v>
      </c>
      <c r="E3608" s="274">
        <v>6</v>
      </c>
      <c r="F3608" s="274">
        <v>1983</v>
      </c>
      <c r="G3608" s="277">
        <v>1242</v>
      </c>
      <c r="H3608" s="277">
        <v>56829.26</v>
      </c>
      <c r="I3608" s="277">
        <f>INDEX(HWI!$F$6:$I$131,MATCH(F3608,HWI!$A$6:$A$131,0),MATCH(D3608,HWI!$F$5:$I$5,0))</f>
        <v>7.3534482758620694</v>
      </c>
      <c r="J3608" s="277">
        <f t="shared" si="112"/>
        <v>417891.02396551729</v>
      </c>
      <c r="L3608" s="277">
        <f t="shared" si="113"/>
        <v>336.46620287078684</v>
      </c>
    </row>
    <row r="3609" spans="1:12" x14ac:dyDescent="0.25">
      <c r="A3609" s="274" t="s">
        <v>606</v>
      </c>
      <c r="B3609" s="274" t="s">
        <v>588</v>
      </c>
      <c r="C3609" s="274" t="s">
        <v>604</v>
      </c>
      <c r="D3609" s="274" t="s">
        <v>603</v>
      </c>
      <c r="E3609" s="274">
        <v>6</v>
      </c>
      <c r="F3609" s="274">
        <v>1984</v>
      </c>
      <c r="G3609" s="277">
        <v>11344</v>
      </c>
      <c r="H3609" s="277">
        <v>495420.59</v>
      </c>
      <c r="I3609" s="277">
        <f>INDEX(HWI!$F$6:$I$131,MATCH(F3609,HWI!$A$6:$A$131,0),MATCH(D3609,HWI!$F$5:$I$5,0))</f>
        <v>7.0205761316872426</v>
      </c>
      <c r="J3609" s="277">
        <f t="shared" si="112"/>
        <v>3478137.9693004116</v>
      </c>
      <c r="L3609" s="277">
        <f t="shared" si="113"/>
        <v>306.60595639107999</v>
      </c>
    </row>
    <row r="3610" spans="1:12" x14ac:dyDescent="0.25">
      <c r="A3610" s="274" t="s">
        <v>606</v>
      </c>
      <c r="B3610" s="274" t="s">
        <v>588</v>
      </c>
      <c r="C3610" s="274" t="s">
        <v>604</v>
      </c>
      <c r="D3610" s="274" t="s">
        <v>603</v>
      </c>
      <c r="E3610" s="274">
        <v>6</v>
      </c>
      <c r="F3610" s="274">
        <v>1985</v>
      </c>
      <c r="G3610" s="277">
        <v>30631</v>
      </c>
      <c r="H3610" s="277">
        <v>973617.58000000007</v>
      </c>
      <c r="I3610" s="277">
        <f>INDEX(HWI!$F$6:$I$131,MATCH(F3610,HWI!$A$6:$A$131,0),MATCH(D3610,HWI!$F$5:$I$5,0))</f>
        <v>6.9918032786885247</v>
      </c>
      <c r="J3610" s="277">
        <f t="shared" si="112"/>
        <v>6807342.5880327877</v>
      </c>
      <c r="L3610" s="277">
        <f t="shared" si="113"/>
        <v>222.23703398624883</v>
      </c>
    </row>
    <row r="3611" spans="1:12" x14ac:dyDescent="0.25">
      <c r="A3611" s="274" t="s">
        <v>606</v>
      </c>
      <c r="B3611" s="274" t="s">
        <v>588</v>
      </c>
      <c r="C3611" s="274" t="s">
        <v>604</v>
      </c>
      <c r="D3611" s="274" t="s">
        <v>603</v>
      </c>
      <c r="E3611" s="274">
        <v>6</v>
      </c>
      <c r="F3611" s="274">
        <v>1986</v>
      </c>
      <c r="G3611" s="277">
        <v>1619</v>
      </c>
      <c r="H3611" s="277">
        <v>101033.26000000001</v>
      </c>
      <c r="I3611" s="277">
        <f>INDEX(HWI!$F$6:$I$131,MATCH(F3611,HWI!$A$6:$A$131,0),MATCH(D3611,HWI!$F$5:$I$5,0))</f>
        <v>7.1680672268907566</v>
      </c>
      <c r="J3611" s="277">
        <f t="shared" si="112"/>
        <v>724213.1998319329</v>
      </c>
      <c r="L3611" s="277">
        <f t="shared" si="113"/>
        <v>447.32130934646875</v>
      </c>
    </row>
    <row r="3612" spans="1:12" x14ac:dyDescent="0.25">
      <c r="A3612" s="274" t="s">
        <v>606</v>
      </c>
      <c r="B3612" s="274" t="s">
        <v>588</v>
      </c>
      <c r="C3612" s="274" t="s">
        <v>604</v>
      </c>
      <c r="D3612" s="274" t="s">
        <v>603</v>
      </c>
      <c r="E3612" s="274">
        <v>6</v>
      </c>
      <c r="F3612" s="274">
        <v>1987</v>
      </c>
      <c r="G3612" s="277">
        <v>756</v>
      </c>
      <c r="H3612" s="277">
        <v>53349.37</v>
      </c>
      <c r="I3612" s="277">
        <f>INDEX(HWI!$F$6:$I$131,MATCH(F3612,HWI!$A$6:$A$131,0),MATCH(D3612,HWI!$F$5:$I$5,0))</f>
        <v>6.963265306122449</v>
      </c>
      <c r="J3612" s="277">
        <f t="shared" si="112"/>
        <v>371485.81722448982</v>
      </c>
      <c r="L3612" s="277">
        <f t="shared" si="113"/>
        <v>491.38335611705003</v>
      </c>
    </row>
    <row r="3613" spans="1:12" x14ac:dyDescent="0.25">
      <c r="A3613" s="274" t="s">
        <v>606</v>
      </c>
      <c r="B3613" s="274" t="s">
        <v>588</v>
      </c>
      <c r="C3613" s="274" t="s">
        <v>604</v>
      </c>
      <c r="D3613" s="274" t="s">
        <v>603</v>
      </c>
      <c r="E3613" s="274">
        <v>6</v>
      </c>
      <c r="F3613" s="274">
        <v>1988</v>
      </c>
      <c r="G3613" s="277">
        <v>877</v>
      </c>
      <c r="H3613" s="277">
        <v>45353.39</v>
      </c>
      <c r="I3613" s="277">
        <f>INDEX(HWI!$F$6:$I$131,MATCH(F3613,HWI!$A$6:$A$131,0),MATCH(D3613,HWI!$F$5:$I$5,0))</f>
        <v>6.4316682375117811</v>
      </c>
      <c r="J3613" s="277">
        <f t="shared" si="112"/>
        <v>291697.95792648441</v>
      </c>
      <c r="L3613" s="277">
        <f t="shared" si="113"/>
        <v>332.60884598230831</v>
      </c>
    </row>
    <row r="3614" spans="1:12" x14ac:dyDescent="0.25">
      <c r="A3614" s="274" t="s">
        <v>606</v>
      </c>
      <c r="B3614" s="274" t="s">
        <v>588</v>
      </c>
      <c r="C3614" s="274" t="s">
        <v>604</v>
      </c>
      <c r="D3614" s="274" t="s">
        <v>603</v>
      </c>
      <c r="E3614" s="274">
        <v>6</v>
      </c>
      <c r="F3614" s="274">
        <v>1989</v>
      </c>
      <c r="G3614" s="277">
        <v>2395</v>
      </c>
      <c r="H3614" s="277">
        <v>105409.78</v>
      </c>
      <c r="I3614" s="277">
        <f>INDEX(HWI!$F$6:$I$131,MATCH(F3614,HWI!$A$6:$A$131,0),MATCH(D3614,HWI!$F$5:$I$5,0))</f>
        <v>6.0335985853227232</v>
      </c>
      <c r="J3614" s="277">
        <f t="shared" si="112"/>
        <v>636000.29948717949</v>
      </c>
      <c r="L3614" s="277">
        <f t="shared" si="113"/>
        <v>265.55336095498097</v>
      </c>
    </row>
    <row r="3615" spans="1:12" x14ac:dyDescent="0.25">
      <c r="A3615" s="274" t="s">
        <v>606</v>
      </c>
      <c r="B3615" s="274" t="s">
        <v>588</v>
      </c>
      <c r="C3615" s="274" t="s">
        <v>604</v>
      </c>
      <c r="D3615" s="274" t="s">
        <v>603</v>
      </c>
      <c r="E3615" s="274">
        <v>6</v>
      </c>
      <c r="F3615" s="274">
        <v>1990</v>
      </c>
      <c r="G3615" s="277">
        <v>4030</v>
      </c>
      <c r="H3615" s="277">
        <v>214314.26</v>
      </c>
      <c r="I3615" s="277">
        <f>INDEX(HWI!$F$6:$I$131,MATCH(F3615,HWI!$A$6:$A$131,0),MATCH(D3615,HWI!$F$5:$I$5,0))</f>
        <v>5.8827586206896552</v>
      </c>
      <c r="J3615" s="277">
        <f t="shared" si="112"/>
        <v>1260759.0605517242</v>
      </c>
      <c r="L3615" s="277">
        <f t="shared" si="113"/>
        <v>312.8434393428596</v>
      </c>
    </row>
    <row r="3616" spans="1:12" x14ac:dyDescent="0.25">
      <c r="A3616" s="274" t="s">
        <v>606</v>
      </c>
      <c r="B3616" s="274" t="s">
        <v>588</v>
      </c>
      <c r="C3616" s="274" t="s">
        <v>604</v>
      </c>
      <c r="D3616" s="274" t="s">
        <v>603</v>
      </c>
      <c r="E3616" s="274">
        <v>6</v>
      </c>
      <c r="F3616" s="274">
        <v>1991</v>
      </c>
      <c r="G3616" s="277">
        <v>2517</v>
      </c>
      <c r="H3616" s="277">
        <v>94380.49</v>
      </c>
      <c r="I3616" s="277">
        <f>INDEX(HWI!$F$6:$I$131,MATCH(F3616,HWI!$A$6:$A$131,0),MATCH(D3616,HWI!$F$5:$I$5,0))</f>
        <v>5.7009189640768589</v>
      </c>
      <c r="J3616" s="277">
        <f t="shared" si="112"/>
        <v>538055.52527986642</v>
      </c>
      <c r="L3616" s="277">
        <f t="shared" si="113"/>
        <v>213.76858374249758</v>
      </c>
    </row>
    <row r="3617" spans="1:12" x14ac:dyDescent="0.25">
      <c r="A3617" s="274" t="s">
        <v>606</v>
      </c>
      <c r="B3617" s="274" t="s">
        <v>588</v>
      </c>
      <c r="C3617" s="274" t="s">
        <v>604</v>
      </c>
      <c r="D3617" s="274" t="s">
        <v>603</v>
      </c>
      <c r="E3617" s="274">
        <v>6</v>
      </c>
      <c r="F3617" s="274">
        <v>1992</v>
      </c>
      <c r="G3617" s="277">
        <v>730</v>
      </c>
      <c r="H3617" s="277">
        <v>135237.45000000001</v>
      </c>
      <c r="I3617" s="277">
        <f>INDEX(HWI!$F$6:$I$131,MATCH(F3617,HWI!$A$6:$A$131,0),MATCH(D3617,HWI!$F$5:$I$5,0))</f>
        <v>5.5479674796747966</v>
      </c>
      <c r="J3617" s="277">
        <f t="shared" si="112"/>
        <v>750292.97463414643</v>
      </c>
      <c r="L3617" s="277">
        <f t="shared" si="113"/>
        <v>1027.7985953892417</v>
      </c>
    </row>
    <row r="3618" spans="1:12" x14ac:dyDescent="0.25">
      <c r="A3618" s="274" t="s">
        <v>606</v>
      </c>
      <c r="B3618" s="274" t="s">
        <v>588</v>
      </c>
      <c r="C3618" s="274" t="s">
        <v>604</v>
      </c>
      <c r="D3618" s="274" t="s">
        <v>603</v>
      </c>
      <c r="E3618" s="274">
        <v>6</v>
      </c>
      <c r="F3618" s="274">
        <v>1993</v>
      </c>
      <c r="G3618" s="277">
        <v>4021</v>
      </c>
      <c r="H3618" s="277">
        <v>220033.38</v>
      </c>
      <c r="I3618" s="277">
        <f>INDEX(HWI!$F$6:$I$131,MATCH(F3618,HWI!$A$6:$A$131,0),MATCH(D3618,HWI!$F$5:$I$5,0))</f>
        <v>5.3774625689519304</v>
      </c>
      <c r="J3618" s="277">
        <f t="shared" si="112"/>
        <v>1183221.2648699763</v>
      </c>
      <c r="L3618" s="277">
        <f t="shared" si="113"/>
        <v>294.26044886097395</v>
      </c>
    </row>
    <row r="3619" spans="1:12" x14ac:dyDescent="0.25">
      <c r="A3619" s="274" t="s">
        <v>606</v>
      </c>
      <c r="B3619" s="274" t="s">
        <v>588</v>
      </c>
      <c r="C3619" s="274" t="s">
        <v>604</v>
      </c>
      <c r="D3619" s="274" t="s">
        <v>603</v>
      </c>
      <c r="E3619" s="274">
        <v>6</v>
      </c>
      <c r="F3619" s="274">
        <v>1994</v>
      </c>
      <c r="G3619" s="277">
        <v>627</v>
      </c>
      <c r="H3619" s="277">
        <v>64243.22</v>
      </c>
      <c r="I3619" s="277">
        <f>INDEX(HWI!$F$6:$I$131,MATCH(F3619,HWI!$A$6:$A$131,0),MATCH(D3619,HWI!$F$5:$I$5,0))</f>
        <v>5.0623145400593472</v>
      </c>
      <c r="J3619" s="277">
        <f t="shared" si="112"/>
        <v>325219.38670623145</v>
      </c>
      <c r="L3619" s="277">
        <f t="shared" si="113"/>
        <v>518.69120686799272</v>
      </c>
    </row>
    <row r="3620" spans="1:12" x14ac:dyDescent="0.25">
      <c r="A3620" s="274" t="s">
        <v>606</v>
      </c>
      <c r="B3620" s="274" t="s">
        <v>588</v>
      </c>
      <c r="C3620" s="274" t="s">
        <v>604</v>
      </c>
      <c r="D3620" s="274" t="s">
        <v>603</v>
      </c>
      <c r="E3620" s="274">
        <v>6</v>
      </c>
      <c r="F3620" s="274">
        <v>1995</v>
      </c>
      <c r="G3620" s="277">
        <v>1810</v>
      </c>
      <c r="H3620" s="277">
        <v>77518.37</v>
      </c>
      <c r="I3620" s="277">
        <f>INDEX(HWI!$F$6:$I$131,MATCH(F3620,HWI!$A$6:$A$131,0),MATCH(D3620,HWI!$F$5:$I$5,0))</f>
        <v>4.9342010122921183</v>
      </c>
      <c r="J3620" s="277">
        <f t="shared" si="112"/>
        <v>382491.21972523496</v>
      </c>
      <c r="L3620" s="277">
        <f t="shared" si="113"/>
        <v>211.32111587029556</v>
      </c>
    </row>
    <row r="3621" spans="1:12" x14ac:dyDescent="0.25">
      <c r="A3621" s="274" t="s">
        <v>606</v>
      </c>
      <c r="B3621" s="274" t="s">
        <v>588</v>
      </c>
      <c r="C3621" s="274" t="s">
        <v>604</v>
      </c>
      <c r="D3621" s="274" t="s">
        <v>603</v>
      </c>
      <c r="E3621" s="274">
        <v>6</v>
      </c>
      <c r="F3621" s="274">
        <v>1996</v>
      </c>
      <c r="G3621" s="277">
        <v>10067</v>
      </c>
      <c r="H3621" s="277">
        <v>209068.76</v>
      </c>
      <c r="I3621" s="277">
        <f>INDEX(HWI!$F$6:$I$131,MATCH(F3621,HWI!$A$6:$A$131,0),MATCH(D3621,HWI!$F$5:$I$5,0))</f>
        <v>4.8847530422333572</v>
      </c>
      <c r="J3621" s="277">
        <f t="shared" si="112"/>
        <v>1021249.2614459556</v>
      </c>
      <c r="L3621" s="277">
        <f t="shared" si="113"/>
        <v>101.44524301638577</v>
      </c>
    </row>
    <row r="3622" spans="1:12" x14ac:dyDescent="0.25">
      <c r="A3622" s="274" t="s">
        <v>606</v>
      </c>
      <c r="B3622" s="274" t="s">
        <v>588</v>
      </c>
      <c r="C3622" s="274" t="s">
        <v>604</v>
      </c>
      <c r="D3622" s="274" t="s">
        <v>603</v>
      </c>
      <c r="E3622" s="274">
        <v>6</v>
      </c>
      <c r="F3622" s="274">
        <v>1997</v>
      </c>
      <c r="G3622" s="277">
        <v>173</v>
      </c>
      <c r="H3622" s="277">
        <v>13056.34</v>
      </c>
      <c r="I3622" s="277">
        <f>INDEX(HWI!$F$6:$I$131,MATCH(F3622,HWI!$A$6:$A$131,0),MATCH(D3622,HWI!$F$5:$I$5,0))</f>
        <v>4.7454798331015295</v>
      </c>
      <c r="J3622" s="277">
        <f t="shared" si="112"/>
        <v>61958.598164116826</v>
      </c>
      <c r="L3622" s="277">
        <f t="shared" si="113"/>
        <v>358.14218591975043</v>
      </c>
    </row>
    <row r="3623" spans="1:12" x14ac:dyDescent="0.25">
      <c r="A3623" s="274" t="s">
        <v>606</v>
      </c>
      <c r="B3623" s="274" t="s">
        <v>588</v>
      </c>
      <c r="C3623" s="274" t="s">
        <v>604</v>
      </c>
      <c r="D3623" s="274" t="s">
        <v>603</v>
      </c>
      <c r="E3623" s="274">
        <v>6</v>
      </c>
      <c r="F3623" s="274">
        <v>1998</v>
      </c>
      <c r="G3623" s="277">
        <v>60</v>
      </c>
      <c r="H3623" s="277">
        <v>1737.26</v>
      </c>
      <c r="I3623" s="277">
        <f>INDEX(HWI!$F$6:$I$131,MATCH(F3623,HWI!$A$6:$A$131,0),MATCH(D3623,HWI!$F$5:$I$5,0))</f>
        <v>4.6580204778156995</v>
      </c>
      <c r="J3623" s="277">
        <f t="shared" si="112"/>
        <v>8092.1926552901023</v>
      </c>
      <c r="L3623" s="277">
        <f t="shared" si="113"/>
        <v>134.86987758816838</v>
      </c>
    </row>
    <row r="3624" spans="1:12" x14ac:dyDescent="0.25">
      <c r="A3624" s="274" t="s">
        <v>606</v>
      </c>
      <c r="B3624" s="274" t="s">
        <v>588</v>
      </c>
      <c r="C3624" s="274" t="s">
        <v>604</v>
      </c>
      <c r="D3624" s="274" t="s">
        <v>603</v>
      </c>
      <c r="E3624" s="274">
        <v>6</v>
      </c>
      <c r="F3624" s="274">
        <v>1999</v>
      </c>
      <c r="G3624" s="277">
        <v>624</v>
      </c>
      <c r="H3624" s="277">
        <v>15607.81</v>
      </c>
      <c r="I3624" s="277">
        <f>INDEX(HWI!$F$6:$I$131,MATCH(F3624,HWI!$A$6:$A$131,0),MATCH(D3624,HWI!$F$5:$I$5,0))</f>
        <v>4.5251989389920428</v>
      </c>
      <c r="J3624" s="277">
        <f t="shared" si="112"/>
        <v>70628.445251989397</v>
      </c>
      <c r="L3624" s="277">
        <f t="shared" si="113"/>
        <v>113.18661098075223</v>
      </c>
    </row>
    <row r="3625" spans="1:12" x14ac:dyDescent="0.25">
      <c r="A3625" s="274" t="s">
        <v>606</v>
      </c>
      <c r="B3625" s="274" t="s">
        <v>588</v>
      </c>
      <c r="C3625" s="274" t="s">
        <v>604</v>
      </c>
      <c r="D3625" s="274" t="s">
        <v>603</v>
      </c>
      <c r="E3625" s="274">
        <v>6</v>
      </c>
      <c r="F3625" s="274">
        <v>2000</v>
      </c>
      <c r="G3625" s="277">
        <v>20</v>
      </c>
      <c r="H3625" s="277">
        <v>743.08</v>
      </c>
      <c r="I3625" s="277">
        <f>INDEX(HWI!$F$6:$I$131,MATCH(F3625,HWI!$A$6:$A$131,0),MATCH(D3625,HWI!$F$5:$I$5,0))</f>
        <v>4.308080808080808</v>
      </c>
      <c r="J3625" s="277">
        <f t="shared" si="112"/>
        <v>3201.2486868686869</v>
      </c>
      <c r="L3625" s="277">
        <f t="shared" si="113"/>
        <v>160.06243434343435</v>
      </c>
    </row>
    <row r="3626" spans="1:12" x14ac:dyDescent="0.25">
      <c r="A3626" s="274" t="s">
        <v>606</v>
      </c>
      <c r="B3626" s="274" t="s">
        <v>588</v>
      </c>
      <c r="C3626" s="274" t="s">
        <v>604</v>
      </c>
      <c r="D3626" s="274" t="s">
        <v>603</v>
      </c>
      <c r="E3626" s="274">
        <v>6</v>
      </c>
      <c r="F3626" s="274">
        <v>2001</v>
      </c>
      <c r="G3626" s="277">
        <v>86</v>
      </c>
      <c r="H3626" s="277">
        <v>4561.08</v>
      </c>
      <c r="I3626" s="277">
        <f>INDEX(HWI!$F$6:$I$131,MATCH(F3626,HWI!$A$6:$A$131,0),MATCH(D3626,HWI!$F$5:$I$5,0))</f>
        <v>4.217552533992583</v>
      </c>
      <c r="J3626" s="277">
        <f t="shared" si="112"/>
        <v>19236.594511742889</v>
      </c>
      <c r="L3626" s="277">
        <f t="shared" si="113"/>
        <v>223.68133153189407</v>
      </c>
    </row>
    <row r="3627" spans="1:12" x14ac:dyDescent="0.25">
      <c r="A3627" s="274" t="s">
        <v>606</v>
      </c>
      <c r="B3627" s="274" t="s">
        <v>588</v>
      </c>
      <c r="C3627" s="274" t="s">
        <v>604</v>
      </c>
      <c r="D3627" s="274" t="s">
        <v>603</v>
      </c>
      <c r="E3627" s="274">
        <v>6</v>
      </c>
      <c r="F3627" s="274">
        <v>2002</v>
      </c>
      <c r="G3627" s="277">
        <v>115</v>
      </c>
      <c r="H3627" s="277">
        <v>4487.9000000000005</v>
      </c>
      <c r="I3627" s="277">
        <f>INDEX(HWI!$F$6:$I$131,MATCH(F3627,HWI!$A$6:$A$131,0),MATCH(D3627,HWI!$F$5:$I$5,0))</f>
        <v>4.1508515815085154</v>
      </c>
      <c r="J3627" s="277">
        <f t="shared" si="112"/>
        <v>18628.606812652069</v>
      </c>
      <c r="L3627" s="277">
        <f t="shared" si="113"/>
        <v>161.98788532740929</v>
      </c>
    </row>
    <row r="3628" spans="1:12" x14ac:dyDescent="0.25">
      <c r="A3628" s="274" t="s">
        <v>606</v>
      </c>
      <c r="B3628" s="274" t="s">
        <v>588</v>
      </c>
      <c r="C3628" s="274" t="s">
        <v>604</v>
      </c>
      <c r="D3628" s="274" t="s">
        <v>603</v>
      </c>
      <c r="E3628" s="274">
        <v>6</v>
      </c>
      <c r="F3628" s="274">
        <v>2003</v>
      </c>
      <c r="G3628" s="277">
        <v>415</v>
      </c>
      <c r="H3628" s="277">
        <v>19292.100000000002</v>
      </c>
      <c r="I3628" s="277">
        <f>INDEX(HWI!$F$6:$I$131,MATCH(F3628,HWI!$A$6:$A$131,0),MATCH(D3628,HWI!$F$5:$I$5,0))</f>
        <v>4.0023460410557181</v>
      </c>
      <c r="J3628" s="277">
        <f t="shared" si="112"/>
        <v>77213.660058651032</v>
      </c>
      <c r="L3628" s="277">
        <f t="shared" si="113"/>
        <v>186.05701218952055</v>
      </c>
    </row>
    <row r="3629" spans="1:12" x14ac:dyDescent="0.25">
      <c r="A3629" s="274" t="s">
        <v>606</v>
      </c>
      <c r="B3629" s="274" t="s">
        <v>588</v>
      </c>
      <c r="C3629" s="274" t="s">
        <v>604</v>
      </c>
      <c r="D3629" s="274" t="s">
        <v>603</v>
      </c>
      <c r="E3629" s="274">
        <v>6</v>
      </c>
      <c r="F3629" s="274">
        <v>2004</v>
      </c>
      <c r="G3629" s="277">
        <v>36</v>
      </c>
      <c r="H3629" s="277">
        <v>1841.3600000000001</v>
      </c>
      <c r="I3629" s="277">
        <f>INDEX(HWI!$F$6:$I$131,MATCH(F3629,HWI!$A$6:$A$131,0),MATCH(D3629,HWI!$F$5:$I$5,0))</f>
        <v>3.3748763600395648</v>
      </c>
      <c r="J3629" s="277">
        <f t="shared" si="112"/>
        <v>6214.3623343224535</v>
      </c>
      <c r="L3629" s="277">
        <f t="shared" si="113"/>
        <v>172.62117595340149</v>
      </c>
    </row>
    <row r="3630" spans="1:12" x14ac:dyDescent="0.25">
      <c r="A3630" s="274" t="s">
        <v>606</v>
      </c>
      <c r="B3630" s="274" t="s">
        <v>588</v>
      </c>
      <c r="C3630" s="274" t="s">
        <v>604</v>
      </c>
      <c r="D3630" s="274" t="s">
        <v>603</v>
      </c>
      <c r="E3630" s="274">
        <v>6</v>
      </c>
      <c r="F3630" s="274">
        <v>2005</v>
      </c>
      <c r="G3630" s="277">
        <v>529</v>
      </c>
      <c r="H3630" s="277">
        <v>32552.04</v>
      </c>
      <c r="I3630" s="277">
        <f>INDEX(HWI!$F$6:$I$131,MATCH(F3630,HWI!$A$6:$A$131,0),MATCH(D3630,HWI!$F$5:$I$5,0))</f>
        <v>2.8445185493955814</v>
      </c>
      <c r="J3630" s="277">
        <f t="shared" si="112"/>
        <v>92594.881600666937</v>
      </c>
      <c r="L3630" s="277">
        <f t="shared" si="113"/>
        <v>175.03758336610008</v>
      </c>
    </row>
    <row r="3631" spans="1:12" x14ac:dyDescent="0.25">
      <c r="A3631" s="274" t="s">
        <v>606</v>
      </c>
      <c r="B3631" s="274" t="s">
        <v>588</v>
      </c>
      <c r="C3631" s="274" t="s">
        <v>604</v>
      </c>
      <c r="D3631" s="274" t="s">
        <v>603</v>
      </c>
      <c r="E3631" s="274">
        <v>6</v>
      </c>
      <c r="F3631" s="274">
        <v>2006</v>
      </c>
      <c r="G3631" s="277">
        <v>2317</v>
      </c>
      <c r="H3631" s="277">
        <v>133078.89000000001</v>
      </c>
      <c r="I3631" s="277">
        <f>INDEX(HWI!$F$6:$I$131,MATCH(F3631,HWI!$A$6:$A$131,0),MATCH(D3631,HWI!$F$5:$I$5,0))</f>
        <v>2.7285085965613756</v>
      </c>
      <c r="J3631" s="277">
        <f t="shared" si="112"/>
        <v>363106.89538584574</v>
      </c>
      <c r="L3631" s="277">
        <f t="shared" si="113"/>
        <v>156.71424056359334</v>
      </c>
    </row>
    <row r="3632" spans="1:12" x14ac:dyDescent="0.25">
      <c r="A3632" s="274" t="s">
        <v>606</v>
      </c>
      <c r="B3632" s="274" t="s">
        <v>588</v>
      </c>
      <c r="C3632" s="274" t="s">
        <v>604</v>
      </c>
      <c r="D3632" s="274" t="s">
        <v>603</v>
      </c>
      <c r="E3632" s="274">
        <v>6</v>
      </c>
      <c r="F3632" s="274">
        <v>2007</v>
      </c>
      <c r="G3632" s="277">
        <v>2181</v>
      </c>
      <c r="H3632" s="277">
        <v>172223.73</v>
      </c>
      <c r="I3632" s="277">
        <f>INDEX(HWI!$F$6:$I$131,MATCH(F3632,HWI!$A$6:$A$131,0),MATCH(D3632,HWI!$F$5:$I$5,0))</f>
        <v>2.7758205436989973</v>
      </c>
      <c r="J3632" s="277">
        <f t="shared" si="112"/>
        <v>478062.16784646933</v>
      </c>
      <c r="L3632" s="277">
        <f t="shared" si="113"/>
        <v>219.1940246888901</v>
      </c>
    </row>
    <row r="3633" spans="1:12" x14ac:dyDescent="0.25">
      <c r="A3633" s="274" t="s">
        <v>606</v>
      </c>
      <c r="B3633" s="274" t="s">
        <v>588</v>
      </c>
      <c r="C3633" s="274" t="s">
        <v>604</v>
      </c>
      <c r="D3633" s="274" t="s">
        <v>603</v>
      </c>
      <c r="E3633" s="274">
        <v>6</v>
      </c>
      <c r="F3633" s="274">
        <v>2008</v>
      </c>
      <c r="G3633" s="277">
        <v>4549</v>
      </c>
      <c r="H3633" s="277">
        <v>225167.82</v>
      </c>
      <c r="I3633" s="277">
        <f>INDEX(HWI!$F$6:$I$131,MATCH(F3633,HWI!$A$6:$A$131,0),MATCH(D3633,HWI!$F$5:$I$5,0))</f>
        <v>2.4362727597286682</v>
      </c>
      <c r="J3633" s="277">
        <f t="shared" si="112"/>
        <v>548570.22623348807</v>
      </c>
      <c r="L3633" s="277">
        <f t="shared" si="113"/>
        <v>120.59138848834647</v>
      </c>
    </row>
    <row r="3634" spans="1:12" x14ac:dyDescent="0.25">
      <c r="A3634" s="274" t="s">
        <v>606</v>
      </c>
      <c r="B3634" s="274" t="s">
        <v>588</v>
      </c>
      <c r="C3634" s="274" t="s">
        <v>604</v>
      </c>
      <c r="D3634" s="274" t="s">
        <v>603</v>
      </c>
      <c r="E3634" s="274">
        <v>6</v>
      </c>
      <c r="F3634" s="274">
        <v>2009</v>
      </c>
      <c r="G3634" s="277">
        <v>22</v>
      </c>
      <c r="H3634" s="277">
        <v>2074.4</v>
      </c>
      <c r="I3634" s="277">
        <f>INDEX(HWI!$F$6:$I$131,MATCH(F3634,HWI!$A$6:$A$131,0),MATCH(D3634,HWI!$F$5:$I$5,0))</f>
        <v>2.4671005061460591</v>
      </c>
      <c r="J3634" s="277">
        <f t="shared" si="112"/>
        <v>5117.7532899493854</v>
      </c>
      <c r="L3634" s="277">
        <f t="shared" si="113"/>
        <v>232.62514954315387</v>
      </c>
    </row>
    <row r="3635" spans="1:12" x14ac:dyDescent="0.25">
      <c r="A3635" s="274" t="s">
        <v>606</v>
      </c>
      <c r="B3635" s="274" t="s">
        <v>588</v>
      </c>
      <c r="C3635" s="274" t="s">
        <v>604</v>
      </c>
      <c r="D3635" s="274" t="s">
        <v>603</v>
      </c>
      <c r="E3635" s="274">
        <v>6</v>
      </c>
      <c r="F3635" s="274">
        <v>2010</v>
      </c>
      <c r="G3635" s="277">
        <v>1011</v>
      </c>
      <c r="H3635" s="277">
        <v>124443.14</v>
      </c>
      <c r="I3635" s="277">
        <f>INDEX(HWI!$F$6:$I$131,MATCH(F3635,HWI!$A$6:$A$131,0),MATCH(D3635,HWI!$F$5:$I$5,0))</f>
        <v>2.375217542638357</v>
      </c>
      <c r="J3635" s="277">
        <f t="shared" si="112"/>
        <v>295579.52918900101</v>
      </c>
      <c r="L3635" s="277">
        <f t="shared" si="113"/>
        <v>292.36353035509495</v>
      </c>
    </row>
    <row r="3636" spans="1:12" x14ac:dyDescent="0.25">
      <c r="A3636" s="274" t="s">
        <v>606</v>
      </c>
      <c r="B3636" s="274" t="s">
        <v>588</v>
      </c>
      <c r="C3636" s="274" t="s">
        <v>604</v>
      </c>
      <c r="D3636" s="274" t="s">
        <v>603</v>
      </c>
      <c r="E3636" s="274">
        <v>6</v>
      </c>
      <c r="F3636" s="274">
        <v>2011</v>
      </c>
      <c r="G3636" s="277">
        <v>51</v>
      </c>
      <c r="H3636" s="277">
        <v>6690.45</v>
      </c>
      <c r="I3636" s="277">
        <f>INDEX(HWI!$F$6:$I$131,MATCH(F3636,HWI!$A$6:$A$131,0),MATCH(D3636,HWI!$F$5:$I$5,0))</f>
        <v>2.1499684940138626</v>
      </c>
      <c r="J3636" s="277">
        <f t="shared" si="112"/>
        <v>14384.256710775047</v>
      </c>
      <c r="L3636" s="277">
        <f t="shared" si="113"/>
        <v>282.04424923088328</v>
      </c>
    </row>
    <row r="3637" spans="1:12" x14ac:dyDescent="0.25">
      <c r="A3637" s="274" t="s">
        <v>606</v>
      </c>
      <c r="B3637" s="274" t="s">
        <v>588</v>
      </c>
      <c r="C3637" s="274" t="s">
        <v>604</v>
      </c>
      <c r="D3637" s="274" t="s">
        <v>603</v>
      </c>
      <c r="E3637" s="274">
        <v>6</v>
      </c>
      <c r="F3637" s="274">
        <v>2012</v>
      </c>
      <c r="G3637" s="277">
        <v>51</v>
      </c>
      <c r="H3637" s="277">
        <v>8032.63</v>
      </c>
      <c r="I3637" s="277">
        <f>INDEX(HWI!$F$6:$I$131,MATCH(F3637,HWI!$A$6:$A$131,0),MATCH(D3637,HWI!$F$5:$I$5,0))</f>
        <v>1.9918272037361355</v>
      </c>
      <c r="J3637" s="277">
        <f t="shared" si="112"/>
        <v>15999.610951546994</v>
      </c>
      <c r="L3637" s="277">
        <f t="shared" si="113"/>
        <v>313.71786179503908</v>
      </c>
    </row>
    <row r="3638" spans="1:12" x14ac:dyDescent="0.25">
      <c r="A3638" s="274" t="s">
        <v>606</v>
      </c>
      <c r="B3638" s="274" t="s">
        <v>588</v>
      </c>
      <c r="C3638" s="274" t="s">
        <v>604</v>
      </c>
      <c r="D3638" s="274" t="s">
        <v>603</v>
      </c>
      <c r="E3638" s="274">
        <v>6</v>
      </c>
      <c r="F3638" s="274">
        <v>2013</v>
      </c>
      <c r="G3638" s="277">
        <v>24</v>
      </c>
      <c r="H3638" s="277">
        <v>5120.88</v>
      </c>
      <c r="I3638" s="277">
        <f>INDEX(HWI!$F$6:$I$131,MATCH(F3638,HWI!$A$6:$A$131,0),MATCH(D3638,HWI!$F$5:$I$5,0))</f>
        <v>2.0159527326440179</v>
      </c>
      <c r="J3638" s="277">
        <f t="shared" si="112"/>
        <v>10323.452029542099</v>
      </c>
      <c r="L3638" s="277">
        <f t="shared" si="113"/>
        <v>430.14383456425412</v>
      </c>
    </row>
    <row r="3639" spans="1:12" x14ac:dyDescent="0.25">
      <c r="A3639" s="274" t="s">
        <v>606</v>
      </c>
      <c r="B3639" s="274" t="s">
        <v>588</v>
      </c>
      <c r="C3639" s="274" t="s">
        <v>604</v>
      </c>
      <c r="D3639" s="274" t="s">
        <v>603</v>
      </c>
      <c r="E3639" s="274">
        <v>6</v>
      </c>
      <c r="F3639" s="274">
        <v>2015</v>
      </c>
      <c r="G3639" s="277">
        <v>248</v>
      </c>
      <c r="H3639" s="277">
        <v>119264.94</v>
      </c>
      <c r="I3639" s="277">
        <f>INDEX(HWI!$F$6:$I$131,MATCH(F3639,HWI!$A$6:$A$131,0),MATCH(D3639,HWI!$F$5:$I$5,0))</f>
        <v>2.0455635491606716</v>
      </c>
      <c r="J3639" s="277">
        <f t="shared" si="112"/>
        <v>243964.01395683456</v>
      </c>
      <c r="L3639" s="277">
        <f t="shared" si="113"/>
        <v>983.72586272917158</v>
      </c>
    </row>
    <row r="3640" spans="1:12" x14ac:dyDescent="0.25">
      <c r="A3640" s="274" t="s">
        <v>606</v>
      </c>
      <c r="B3640" s="274" t="s">
        <v>588</v>
      </c>
      <c r="C3640" s="274" t="s">
        <v>604</v>
      </c>
      <c r="D3640" s="274" t="s">
        <v>603</v>
      </c>
      <c r="E3640" s="274">
        <v>6</v>
      </c>
      <c r="F3640" s="274">
        <v>2017</v>
      </c>
      <c r="G3640" s="277">
        <v>1197</v>
      </c>
      <c r="H3640" s="277">
        <v>440554.23</v>
      </c>
      <c r="I3640" s="277">
        <f>INDEX(HWI!$F$6:$I$131,MATCH(F3640,HWI!$A$6:$A$131,0),MATCH(D3640,HWI!$F$5:$I$5,0))</f>
        <v>1.9620471535365152</v>
      </c>
      <c r="J3640" s="277">
        <f t="shared" si="112"/>
        <v>864388.17294997117</v>
      </c>
      <c r="L3640" s="277">
        <f t="shared" si="113"/>
        <v>722.1287994569517</v>
      </c>
    </row>
    <row r="3641" spans="1:12" x14ac:dyDescent="0.25">
      <c r="A3641" s="274" t="s">
        <v>606</v>
      </c>
      <c r="B3641" s="274" t="s">
        <v>588</v>
      </c>
      <c r="C3641" s="274" t="s">
        <v>604</v>
      </c>
      <c r="D3641" s="274" t="s">
        <v>603</v>
      </c>
      <c r="E3641" s="274">
        <v>6</v>
      </c>
      <c r="F3641" s="274">
        <v>2018</v>
      </c>
      <c r="G3641" s="277">
        <v>232</v>
      </c>
      <c r="H3641" s="277">
        <v>199942.28</v>
      </c>
      <c r="I3641" s="277">
        <f>INDEX(HWI!$F$6:$I$131,MATCH(F3641,HWI!$A$6:$A$131,0),MATCH(D3641,HWI!$F$5:$I$5,0))</f>
        <v>1.8433279308481902</v>
      </c>
      <c r="J3641" s="277">
        <f t="shared" si="112"/>
        <v>368559.1892814695</v>
      </c>
      <c r="L3641" s="277">
        <f t="shared" si="113"/>
        <v>1588.6171951787478</v>
      </c>
    </row>
    <row r="3642" spans="1:12" x14ac:dyDescent="0.25">
      <c r="A3642" s="274" t="s">
        <v>606</v>
      </c>
      <c r="B3642" s="274" t="s">
        <v>588</v>
      </c>
      <c r="C3642" s="274" t="s">
        <v>604</v>
      </c>
      <c r="D3642" s="274" t="s">
        <v>603</v>
      </c>
      <c r="E3642" s="274">
        <v>6</v>
      </c>
      <c r="F3642" s="274">
        <v>2019</v>
      </c>
      <c r="G3642" s="277">
        <v>284</v>
      </c>
      <c r="H3642" s="277">
        <v>148265.08000000002</v>
      </c>
      <c r="I3642" s="277">
        <f>INDEX(HWI!$F$6:$I$131,MATCH(F3642,HWI!$A$6:$A$131,0),MATCH(D3642,HWI!$F$5:$I$5,0))</f>
        <v>1.760577915376677</v>
      </c>
      <c r="J3642" s="277">
        <f t="shared" si="112"/>
        <v>261032.22546955626</v>
      </c>
      <c r="L3642" s="277">
        <f t="shared" si="113"/>
        <v>919.12755447026848</v>
      </c>
    </row>
    <row r="3643" spans="1:12" x14ac:dyDescent="0.25">
      <c r="A3643" s="274" t="s">
        <v>606</v>
      </c>
      <c r="B3643" s="274" t="s">
        <v>588</v>
      </c>
      <c r="C3643" s="274" t="s">
        <v>604</v>
      </c>
      <c r="D3643" s="274" t="s">
        <v>603</v>
      </c>
      <c r="E3643" s="274">
        <v>6</v>
      </c>
      <c r="F3643" s="274">
        <v>2020</v>
      </c>
      <c r="G3643" s="277">
        <v>11</v>
      </c>
      <c r="H3643" s="277">
        <v>5926.54</v>
      </c>
      <c r="I3643" s="277">
        <f>INDEX(HWI!$F$6:$I$131,MATCH(F3643,HWI!$A$6:$A$131,0),MATCH(D3643,HWI!$F$5:$I$5,0))</f>
        <v>1.6713201077638991</v>
      </c>
      <c r="J3643" s="277">
        <f t="shared" si="112"/>
        <v>9905.1454714670581</v>
      </c>
      <c r="L3643" s="277">
        <f t="shared" si="113"/>
        <v>900.46777013336896</v>
      </c>
    </row>
    <row r="3644" spans="1:12" x14ac:dyDescent="0.25">
      <c r="A3644" s="274" t="s">
        <v>606</v>
      </c>
      <c r="B3644" s="274" t="s">
        <v>588</v>
      </c>
      <c r="C3644" s="274" t="s">
        <v>604</v>
      </c>
      <c r="D3644" s="274" t="s">
        <v>603</v>
      </c>
      <c r="E3644" s="274">
        <v>6</v>
      </c>
      <c r="F3644" s="274">
        <v>2021</v>
      </c>
      <c r="G3644" s="277">
        <v>178</v>
      </c>
      <c r="H3644" s="277">
        <v>83547.759999999995</v>
      </c>
      <c r="I3644" s="277">
        <f>INDEX(HWI!$F$6:$I$131,MATCH(F3644,HWI!$A$6:$A$131,0),MATCH(D3644,HWI!$F$5:$I$5,0))</f>
        <v>1.439662447257384</v>
      </c>
      <c r="J3644" s="277">
        <f t="shared" si="112"/>
        <v>120280.57262447257</v>
      </c>
      <c r="L3644" s="277">
        <f t="shared" si="113"/>
        <v>675.73355407007057</v>
      </c>
    </row>
    <row r="3645" spans="1:12" x14ac:dyDescent="0.25">
      <c r="A3645" s="274" t="s">
        <v>606</v>
      </c>
      <c r="B3645" s="274" t="s">
        <v>588</v>
      </c>
      <c r="C3645" s="274" t="s">
        <v>604</v>
      </c>
      <c r="D3645" s="274" t="s">
        <v>603</v>
      </c>
      <c r="E3645" s="274">
        <v>6</v>
      </c>
      <c r="F3645" s="274">
        <v>2022</v>
      </c>
      <c r="G3645" s="277">
        <v>22</v>
      </c>
      <c r="H3645" s="277">
        <v>8511.42</v>
      </c>
      <c r="I3645" s="277">
        <f>INDEX(HWI!$F$6:$I$131,MATCH(F3645,HWI!$A$6:$A$131,0),MATCH(D3645,HWI!$F$5:$I$5,0))</f>
        <v>1.2295495495495496</v>
      </c>
      <c r="J3645" s="277">
        <f t="shared" si="112"/>
        <v>10465.212627027027</v>
      </c>
      <c r="L3645" s="277">
        <f t="shared" si="113"/>
        <v>475.69148304668306</v>
      </c>
    </row>
    <row r="3646" spans="1:12" x14ac:dyDescent="0.25">
      <c r="A3646" s="274" t="s">
        <v>606</v>
      </c>
      <c r="B3646" s="274" t="s">
        <v>588</v>
      </c>
      <c r="C3646" s="274" t="s">
        <v>604</v>
      </c>
      <c r="D3646" s="274" t="s">
        <v>603</v>
      </c>
      <c r="E3646" s="274">
        <v>6</v>
      </c>
      <c r="F3646" s="274">
        <v>2023</v>
      </c>
      <c r="G3646" s="277">
        <v>40</v>
      </c>
      <c r="H3646" s="277">
        <v>11626.33</v>
      </c>
      <c r="I3646" s="277">
        <f>INDEX(HWI!$F$6:$I$131,MATCH(F3646,HWI!$A$6:$A$131,0),MATCH(D3646,HWI!$F$5:$I$5,0))</f>
        <v>1.045503294009499</v>
      </c>
      <c r="J3646" s="277">
        <f t="shared" si="112"/>
        <v>12155.366312241458</v>
      </c>
      <c r="L3646" s="277">
        <f t="shared" si="113"/>
        <v>303.88415780603646</v>
      </c>
    </row>
    <row r="3647" spans="1:12" x14ac:dyDescent="0.25">
      <c r="A3647" s="274" t="s">
        <v>606</v>
      </c>
      <c r="B3647" s="274" t="s">
        <v>588</v>
      </c>
      <c r="C3647" s="274" t="s">
        <v>604</v>
      </c>
      <c r="D3647" s="274" t="s">
        <v>603</v>
      </c>
      <c r="E3647" s="274">
        <v>7</v>
      </c>
      <c r="F3647" s="274">
        <v>1900</v>
      </c>
      <c r="G3647" s="277">
        <v>335</v>
      </c>
      <c r="H3647" s="277">
        <v>741.36</v>
      </c>
      <c r="I3647" s="277">
        <f>INDEX(HWI!$F$6:$I$131,MATCH(F3647,HWI!$A$6:$A$131,0),MATCH(D3647,HWI!$F$5:$I$5,0))</f>
        <v>243.71428571428572</v>
      </c>
      <c r="J3647" s="277">
        <f t="shared" si="112"/>
        <v>180680.02285714287</v>
      </c>
      <c r="L3647" s="277">
        <f t="shared" si="113"/>
        <v>539.34335181236679</v>
      </c>
    </row>
    <row r="3648" spans="1:12" x14ac:dyDescent="0.25">
      <c r="A3648" s="274" t="s">
        <v>606</v>
      </c>
      <c r="B3648" s="274" t="s">
        <v>588</v>
      </c>
      <c r="C3648" s="274" t="s">
        <v>604</v>
      </c>
      <c r="D3648" s="274" t="s">
        <v>603</v>
      </c>
      <c r="E3648" s="274">
        <v>7</v>
      </c>
      <c r="F3648" s="274">
        <v>1906</v>
      </c>
      <c r="G3648" s="277">
        <v>18</v>
      </c>
      <c r="H3648" s="277">
        <v>14.790000000000001</v>
      </c>
      <c r="I3648" s="277">
        <f>INDEX(HWI!$F$6:$I$131,MATCH(F3648,HWI!$A$6:$A$131,0),MATCH(D3648,HWI!$F$5:$I$5,0))</f>
        <v>243.71428571428572</v>
      </c>
      <c r="J3648" s="277">
        <f t="shared" si="112"/>
        <v>3604.5342857142859</v>
      </c>
      <c r="L3648" s="277">
        <f t="shared" si="113"/>
        <v>200.25190476190477</v>
      </c>
    </row>
    <row r="3649" spans="1:12" x14ac:dyDescent="0.25">
      <c r="A3649" s="274" t="s">
        <v>606</v>
      </c>
      <c r="B3649" s="274" t="s">
        <v>588</v>
      </c>
      <c r="C3649" s="274" t="s">
        <v>604</v>
      </c>
      <c r="D3649" s="274" t="s">
        <v>603</v>
      </c>
      <c r="E3649" s="274">
        <v>7</v>
      </c>
      <c r="F3649" s="274">
        <v>1909</v>
      </c>
      <c r="G3649" s="277">
        <v>323</v>
      </c>
      <c r="H3649" s="277">
        <v>283.86</v>
      </c>
      <c r="I3649" s="277">
        <f>INDEX(HWI!$F$6:$I$131,MATCH(F3649,HWI!$A$6:$A$131,0),MATCH(D3649,HWI!$F$5:$I$5,0))</f>
        <v>243.71428571428572</v>
      </c>
      <c r="J3649" s="277">
        <f t="shared" si="112"/>
        <v>69180.73714285715</v>
      </c>
      <c r="L3649" s="277">
        <f t="shared" si="113"/>
        <v>214.18184873949582</v>
      </c>
    </row>
    <row r="3650" spans="1:12" x14ac:dyDescent="0.25">
      <c r="A3650" s="274" t="s">
        <v>606</v>
      </c>
      <c r="B3650" s="274" t="s">
        <v>588</v>
      </c>
      <c r="C3650" s="274" t="s">
        <v>604</v>
      </c>
      <c r="D3650" s="274" t="s">
        <v>603</v>
      </c>
      <c r="E3650" s="274">
        <v>7</v>
      </c>
      <c r="F3650" s="274">
        <v>1915</v>
      </c>
      <c r="G3650" s="277">
        <v>2086</v>
      </c>
      <c r="H3650" s="277">
        <v>1735.13</v>
      </c>
      <c r="I3650" s="277">
        <f>INDEX(HWI!$F$6:$I$131,MATCH(F3650,HWI!$A$6:$A$131,0),MATCH(D3650,HWI!$F$5:$I$5,0))</f>
        <v>243.71428571428572</v>
      </c>
      <c r="J3650" s="277">
        <f t="shared" ref="J3650:J3713" si="114">I3650*H3650</f>
        <v>422875.96857142862</v>
      </c>
      <c r="L3650" s="277">
        <f t="shared" ref="L3650:L3713" si="115">J3650/G3650</f>
        <v>202.72098205725246</v>
      </c>
    </row>
    <row r="3651" spans="1:12" x14ac:dyDescent="0.25">
      <c r="A3651" s="274" t="s">
        <v>606</v>
      </c>
      <c r="B3651" s="274" t="s">
        <v>588</v>
      </c>
      <c r="C3651" s="274" t="s">
        <v>604</v>
      </c>
      <c r="D3651" s="274" t="s">
        <v>603</v>
      </c>
      <c r="E3651" s="274">
        <v>7</v>
      </c>
      <c r="F3651" s="274">
        <v>1923</v>
      </c>
      <c r="G3651" s="277">
        <v>1119</v>
      </c>
      <c r="H3651" s="277">
        <v>2590.33</v>
      </c>
      <c r="I3651" s="277">
        <f>INDEX(HWI!$F$6:$I$131,MATCH(F3651,HWI!$A$6:$A$131,0),MATCH(D3651,HWI!$F$5:$I$5,0))</f>
        <v>113.73333333333333</v>
      </c>
      <c r="J3651" s="277">
        <f t="shared" si="114"/>
        <v>294606.86533333332</v>
      </c>
      <c r="L3651" s="277">
        <f t="shared" si="115"/>
        <v>263.27691271969019</v>
      </c>
    </row>
    <row r="3652" spans="1:12" x14ac:dyDescent="0.25">
      <c r="A3652" s="274" t="s">
        <v>606</v>
      </c>
      <c r="B3652" s="274" t="s">
        <v>588</v>
      </c>
      <c r="C3652" s="274" t="s">
        <v>604</v>
      </c>
      <c r="D3652" s="274" t="s">
        <v>603</v>
      </c>
      <c r="E3652" s="274">
        <v>7</v>
      </c>
      <c r="F3652" s="274">
        <v>1924</v>
      </c>
      <c r="G3652" s="277">
        <v>3986</v>
      </c>
      <c r="H3652" s="277">
        <v>4526.12</v>
      </c>
      <c r="I3652" s="277">
        <f>INDEX(HWI!$F$6:$I$131,MATCH(F3652,HWI!$A$6:$A$131,0),MATCH(D3652,HWI!$F$5:$I$5,0))</f>
        <v>113.73333333333333</v>
      </c>
      <c r="J3652" s="277">
        <f t="shared" si="114"/>
        <v>514770.71466666664</v>
      </c>
      <c r="L3652" s="277">
        <f t="shared" si="115"/>
        <v>129.14468506439204</v>
      </c>
    </row>
    <row r="3653" spans="1:12" x14ac:dyDescent="0.25">
      <c r="A3653" s="274" t="s">
        <v>606</v>
      </c>
      <c r="B3653" s="274" t="s">
        <v>588</v>
      </c>
      <c r="C3653" s="274" t="s">
        <v>604</v>
      </c>
      <c r="D3653" s="274" t="s">
        <v>603</v>
      </c>
      <c r="E3653" s="274">
        <v>7</v>
      </c>
      <c r="F3653" s="274">
        <v>1927</v>
      </c>
      <c r="G3653" s="277">
        <v>936</v>
      </c>
      <c r="H3653" s="277">
        <v>1105.3800000000001</v>
      </c>
      <c r="I3653" s="277">
        <f>INDEX(HWI!$F$6:$I$131,MATCH(F3653,HWI!$A$6:$A$131,0),MATCH(D3653,HWI!$F$5:$I$5,0))</f>
        <v>106.625</v>
      </c>
      <c r="J3653" s="277">
        <f t="shared" si="114"/>
        <v>117861.14250000002</v>
      </c>
      <c r="L3653" s="277">
        <f t="shared" si="115"/>
        <v>125.92002403846156</v>
      </c>
    </row>
    <row r="3654" spans="1:12" x14ac:dyDescent="0.25">
      <c r="A3654" s="274" t="s">
        <v>606</v>
      </c>
      <c r="B3654" s="274" t="s">
        <v>588</v>
      </c>
      <c r="C3654" s="274" t="s">
        <v>604</v>
      </c>
      <c r="D3654" s="274" t="s">
        <v>603</v>
      </c>
      <c r="E3654" s="274">
        <v>7</v>
      </c>
      <c r="F3654" s="274">
        <v>1934</v>
      </c>
      <c r="G3654" s="277">
        <v>59</v>
      </c>
      <c r="H3654" s="277">
        <v>38.67</v>
      </c>
      <c r="I3654" s="277">
        <f>INDEX(HWI!$F$6:$I$131,MATCH(F3654,HWI!$A$6:$A$131,0),MATCH(D3654,HWI!$F$5:$I$5,0))</f>
        <v>113.73333333333333</v>
      </c>
      <c r="J3654" s="277">
        <f t="shared" si="114"/>
        <v>4398.0680000000002</v>
      </c>
      <c r="L3654" s="277">
        <f t="shared" si="115"/>
        <v>74.543525423728823</v>
      </c>
    </row>
    <row r="3655" spans="1:12" x14ac:dyDescent="0.25">
      <c r="A3655" s="274" t="s">
        <v>606</v>
      </c>
      <c r="B3655" s="274" t="s">
        <v>588</v>
      </c>
      <c r="C3655" s="274" t="s">
        <v>604</v>
      </c>
      <c r="D3655" s="274" t="s">
        <v>603</v>
      </c>
      <c r="E3655" s="274">
        <v>7</v>
      </c>
      <c r="F3655" s="274">
        <v>1936</v>
      </c>
      <c r="G3655" s="277">
        <v>296</v>
      </c>
      <c r="H3655" s="277">
        <v>278.70999999999998</v>
      </c>
      <c r="I3655" s="277">
        <f>INDEX(HWI!$F$6:$I$131,MATCH(F3655,HWI!$A$6:$A$131,0),MATCH(D3655,HWI!$F$5:$I$5,0))</f>
        <v>113.73333333333333</v>
      </c>
      <c r="J3655" s="277">
        <f t="shared" si="114"/>
        <v>31698.617333333332</v>
      </c>
      <c r="L3655" s="277">
        <f t="shared" si="115"/>
        <v>107.08992342342341</v>
      </c>
    </row>
    <row r="3656" spans="1:12" x14ac:dyDescent="0.25">
      <c r="A3656" s="274" t="s">
        <v>606</v>
      </c>
      <c r="B3656" s="274" t="s">
        <v>588</v>
      </c>
      <c r="C3656" s="274" t="s">
        <v>604</v>
      </c>
      <c r="D3656" s="274" t="s">
        <v>603</v>
      </c>
      <c r="E3656" s="274">
        <v>7</v>
      </c>
      <c r="F3656" s="274">
        <v>1937</v>
      </c>
      <c r="G3656" s="277">
        <v>293</v>
      </c>
      <c r="H3656" s="277">
        <v>500.35</v>
      </c>
      <c r="I3656" s="277">
        <f>INDEX(HWI!$F$6:$I$131,MATCH(F3656,HWI!$A$6:$A$131,0),MATCH(D3656,HWI!$F$5:$I$5,0))</f>
        <v>106.625</v>
      </c>
      <c r="J3656" s="277">
        <f t="shared" si="114"/>
        <v>53349.818750000006</v>
      </c>
      <c r="L3656" s="277">
        <f t="shared" si="115"/>
        <v>182.08129266211606</v>
      </c>
    </row>
    <row r="3657" spans="1:12" x14ac:dyDescent="0.25">
      <c r="A3657" s="274" t="s">
        <v>606</v>
      </c>
      <c r="B3657" s="274" t="s">
        <v>588</v>
      </c>
      <c r="C3657" s="274" t="s">
        <v>604</v>
      </c>
      <c r="D3657" s="274" t="s">
        <v>603</v>
      </c>
      <c r="E3657" s="274">
        <v>7</v>
      </c>
      <c r="F3657" s="274">
        <v>1938</v>
      </c>
      <c r="G3657" s="277">
        <v>1369</v>
      </c>
      <c r="H3657" s="277">
        <v>903.7</v>
      </c>
      <c r="I3657" s="277">
        <f>INDEX(HWI!$F$6:$I$131,MATCH(F3657,HWI!$A$6:$A$131,0),MATCH(D3657,HWI!$F$5:$I$5,0))</f>
        <v>106.625</v>
      </c>
      <c r="J3657" s="277">
        <f t="shared" si="114"/>
        <v>96357.012500000012</v>
      </c>
      <c r="L3657" s="277">
        <f t="shared" si="115"/>
        <v>70.38496165084004</v>
      </c>
    </row>
    <row r="3658" spans="1:12" x14ac:dyDescent="0.25">
      <c r="A3658" s="274" t="s">
        <v>606</v>
      </c>
      <c r="B3658" s="274" t="s">
        <v>588</v>
      </c>
      <c r="C3658" s="274" t="s">
        <v>604</v>
      </c>
      <c r="D3658" s="274" t="s">
        <v>603</v>
      </c>
      <c r="E3658" s="274">
        <v>7</v>
      </c>
      <c r="F3658" s="274">
        <v>1939</v>
      </c>
      <c r="G3658" s="277">
        <v>356</v>
      </c>
      <c r="H3658" s="277">
        <v>562.16</v>
      </c>
      <c r="I3658" s="277">
        <f>INDEX(HWI!$F$6:$I$131,MATCH(F3658,HWI!$A$6:$A$131,0),MATCH(D3658,HWI!$F$5:$I$5,0))</f>
        <v>106.625</v>
      </c>
      <c r="J3658" s="277">
        <f t="shared" si="114"/>
        <v>59940.31</v>
      </c>
      <c r="L3658" s="277">
        <f t="shared" si="115"/>
        <v>168.37165730337077</v>
      </c>
    </row>
    <row r="3659" spans="1:12" x14ac:dyDescent="0.25">
      <c r="A3659" s="274" t="s">
        <v>606</v>
      </c>
      <c r="B3659" s="274" t="s">
        <v>588</v>
      </c>
      <c r="C3659" s="274" t="s">
        <v>604</v>
      </c>
      <c r="D3659" s="274" t="s">
        <v>603</v>
      </c>
      <c r="E3659" s="274">
        <v>7</v>
      </c>
      <c r="F3659" s="274">
        <v>1940</v>
      </c>
      <c r="G3659" s="277">
        <v>1428</v>
      </c>
      <c r="H3659" s="277">
        <v>4812.3900000000003</v>
      </c>
      <c r="I3659" s="277">
        <f>INDEX(HWI!$F$6:$I$131,MATCH(F3659,HWI!$A$6:$A$131,0),MATCH(D3659,HWI!$F$5:$I$5,0))</f>
        <v>100.35294117647059</v>
      </c>
      <c r="J3659" s="277">
        <f t="shared" si="114"/>
        <v>482937.49058823538</v>
      </c>
      <c r="L3659" s="277">
        <f t="shared" si="115"/>
        <v>338.19152001977267</v>
      </c>
    </row>
    <row r="3660" spans="1:12" x14ac:dyDescent="0.25">
      <c r="A3660" s="274" t="s">
        <v>606</v>
      </c>
      <c r="B3660" s="274" t="s">
        <v>588</v>
      </c>
      <c r="C3660" s="274" t="s">
        <v>604</v>
      </c>
      <c r="D3660" s="274" t="s">
        <v>603</v>
      </c>
      <c r="E3660" s="274">
        <v>7</v>
      </c>
      <c r="F3660" s="274">
        <v>1947</v>
      </c>
      <c r="G3660" s="277">
        <v>3722</v>
      </c>
      <c r="H3660" s="277">
        <v>9803.58</v>
      </c>
      <c r="I3660" s="277">
        <f>INDEX(HWI!$F$6:$I$131,MATCH(F3660,HWI!$A$6:$A$131,0),MATCH(D3660,HWI!$F$5:$I$5,0))</f>
        <v>71.083333333333329</v>
      </c>
      <c r="J3660" s="277">
        <f t="shared" si="114"/>
        <v>696871.1449999999</v>
      </c>
      <c r="L3660" s="277">
        <f t="shared" si="115"/>
        <v>187.23029150994086</v>
      </c>
    </row>
    <row r="3661" spans="1:12" x14ac:dyDescent="0.25">
      <c r="A3661" s="274" t="s">
        <v>606</v>
      </c>
      <c r="B3661" s="274" t="s">
        <v>588</v>
      </c>
      <c r="C3661" s="274" t="s">
        <v>604</v>
      </c>
      <c r="D3661" s="274" t="s">
        <v>603</v>
      </c>
      <c r="E3661" s="274">
        <v>7</v>
      </c>
      <c r="F3661" s="274">
        <v>1948</v>
      </c>
      <c r="G3661" s="277">
        <v>5800</v>
      </c>
      <c r="H3661" s="277">
        <v>7116.72</v>
      </c>
      <c r="I3661" s="277">
        <f>INDEX(HWI!$F$6:$I$131,MATCH(F3661,HWI!$A$6:$A$131,0),MATCH(D3661,HWI!$F$5:$I$5,0))</f>
        <v>60.928571428571431</v>
      </c>
      <c r="J3661" s="277">
        <f t="shared" si="114"/>
        <v>433611.5828571429</v>
      </c>
      <c r="L3661" s="277">
        <f t="shared" si="115"/>
        <v>74.760617733990159</v>
      </c>
    </row>
    <row r="3662" spans="1:12" x14ac:dyDescent="0.25">
      <c r="A3662" s="274" t="s">
        <v>606</v>
      </c>
      <c r="B3662" s="274" t="s">
        <v>588</v>
      </c>
      <c r="C3662" s="274" t="s">
        <v>604</v>
      </c>
      <c r="D3662" s="274" t="s">
        <v>603</v>
      </c>
      <c r="E3662" s="274">
        <v>7</v>
      </c>
      <c r="F3662" s="274">
        <v>1949</v>
      </c>
      <c r="G3662" s="277">
        <v>2120</v>
      </c>
      <c r="H3662" s="277">
        <v>6417.83</v>
      </c>
      <c r="I3662" s="277">
        <f>INDEX(HWI!$F$6:$I$131,MATCH(F3662,HWI!$A$6:$A$131,0),MATCH(D3662,HWI!$F$5:$I$5,0))</f>
        <v>56.866666666666667</v>
      </c>
      <c r="J3662" s="277">
        <f t="shared" si="114"/>
        <v>364960.59933333332</v>
      </c>
      <c r="L3662" s="277">
        <f t="shared" si="115"/>
        <v>172.15122610062892</v>
      </c>
    </row>
    <row r="3663" spans="1:12" x14ac:dyDescent="0.25">
      <c r="A3663" s="274" t="s">
        <v>606</v>
      </c>
      <c r="B3663" s="274" t="s">
        <v>588</v>
      </c>
      <c r="C3663" s="274" t="s">
        <v>604</v>
      </c>
      <c r="D3663" s="274" t="s">
        <v>603</v>
      </c>
      <c r="E3663" s="274">
        <v>7</v>
      </c>
      <c r="F3663" s="274">
        <v>1950</v>
      </c>
      <c r="G3663" s="277">
        <v>9318</v>
      </c>
      <c r="H3663" s="277">
        <v>33679.949999999997</v>
      </c>
      <c r="I3663" s="277">
        <f>INDEX(HWI!$F$6:$I$131,MATCH(F3663,HWI!$A$6:$A$131,0),MATCH(D3663,HWI!$F$5:$I$5,0))</f>
        <v>53.3125</v>
      </c>
      <c r="J3663" s="277">
        <f t="shared" si="114"/>
        <v>1795562.3343749999</v>
      </c>
      <c r="L3663" s="277">
        <f t="shared" si="115"/>
        <v>192.69825438667095</v>
      </c>
    </row>
    <row r="3664" spans="1:12" x14ac:dyDescent="0.25">
      <c r="A3664" s="274" t="s">
        <v>606</v>
      </c>
      <c r="B3664" s="274" t="s">
        <v>588</v>
      </c>
      <c r="C3664" s="274" t="s">
        <v>604</v>
      </c>
      <c r="D3664" s="274" t="s">
        <v>603</v>
      </c>
      <c r="E3664" s="274">
        <v>7</v>
      </c>
      <c r="F3664" s="274">
        <v>1951</v>
      </c>
      <c r="G3664" s="277">
        <v>1333</v>
      </c>
      <c r="H3664" s="277">
        <v>17339.599999999999</v>
      </c>
      <c r="I3664" s="277">
        <f>INDEX(HWI!$F$6:$I$131,MATCH(F3664,HWI!$A$6:$A$131,0),MATCH(D3664,HWI!$F$5:$I$5,0))</f>
        <v>51.696969696969695</v>
      </c>
      <c r="J3664" s="277">
        <f t="shared" si="114"/>
        <v>896404.77575757564</v>
      </c>
      <c r="L3664" s="277">
        <f t="shared" si="115"/>
        <v>672.47169974311748</v>
      </c>
    </row>
    <row r="3665" spans="1:12" x14ac:dyDescent="0.25">
      <c r="A3665" s="274" t="s">
        <v>606</v>
      </c>
      <c r="B3665" s="274" t="s">
        <v>588</v>
      </c>
      <c r="C3665" s="274" t="s">
        <v>604</v>
      </c>
      <c r="D3665" s="274" t="s">
        <v>603</v>
      </c>
      <c r="E3665" s="274">
        <v>7</v>
      </c>
      <c r="F3665" s="274">
        <v>1952</v>
      </c>
      <c r="G3665" s="277">
        <v>718</v>
      </c>
      <c r="H3665" s="277">
        <v>1982</v>
      </c>
      <c r="I3665" s="277">
        <f>INDEX(HWI!$F$6:$I$131,MATCH(F3665,HWI!$A$6:$A$131,0),MATCH(D3665,HWI!$F$5:$I$5,0))</f>
        <v>50.176470588235297</v>
      </c>
      <c r="J3665" s="277">
        <f t="shared" si="114"/>
        <v>99449.764705882364</v>
      </c>
      <c r="L3665" s="277">
        <f t="shared" si="115"/>
        <v>138.50942159593643</v>
      </c>
    </row>
    <row r="3666" spans="1:12" x14ac:dyDescent="0.25">
      <c r="A3666" s="274" t="s">
        <v>606</v>
      </c>
      <c r="B3666" s="274" t="s">
        <v>588</v>
      </c>
      <c r="C3666" s="274" t="s">
        <v>604</v>
      </c>
      <c r="D3666" s="274" t="s">
        <v>603</v>
      </c>
      <c r="E3666" s="274">
        <v>7</v>
      </c>
      <c r="F3666" s="274">
        <v>1956</v>
      </c>
      <c r="G3666" s="277">
        <v>2316</v>
      </c>
      <c r="H3666" s="277">
        <v>6782.6900000000005</v>
      </c>
      <c r="I3666" s="277">
        <f>INDEX(HWI!$F$6:$I$131,MATCH(F3666,HWI!$A$6:$A$131,0),MATCH(D3666,HWI!$F$5:$I$5,0))</f>
        <v>39.674418604651166</v>
      </c>
      <c r="J3666" s="277">
        <f t="shared" si="114"/>
        <v>269099.28232558141</v>
      </c>
      <c r="L3666" s="277">
        <f t="shared" si="115"/>
        <v>116.19139996786762</v>
      </c>
    </row>
    <row r="3667" spans="1:12" x14ac:dyDescent="0.25">
      <c r="A3667" s="274" t="s">
        <v>606</v>
      </c>
      <c r="B3667" s="274" t="s">
        <v>588</v>
      </c>
      <c r="C3667" s="274" t="s">
        <v>604</v>
      </c>
      <c r="D3667" s="274" t="s">
        <v>603</v>
      </c>
      <c r="E3667" s="274">
        <v>7</v>
      </c>
      <c r="F3667" s="274">
        <v>1957</v>
      </c>
      <c r="G3667" s="277">
        <v>362</v>
      </c>
      <c r="H3667" s="277">
        <v>1819.67</v>
      </c>
      <c r="I3667" s="277">
        <f>INDEX(HWI!$F$6:$I$131,MATCH(F3667,HWI!$A$6:$A$131,0),MATCH(D3667,HWI!$F$5:$I$5,0))</f>
        <v>37.086956521739133</v>
      </c>
      <c r="J3667" s="277">
        <f t="shared" si="114"/>
        <v>67486.02217391305</v>
      </c>
      <c r="L3667" s="277">
        <f t="shared" si="115"/>
        <v>186.42547561854434</v>
      </c>
    </row>
    <row r="3668" spans="1:12" x14ac:dyDescent="0.25">
      <c r="A3668" s="274" t="s">
        <v>606</v>
      </c>
      <c r="B3668" s="274" t="s">
        <v>588</v>
      </c>
      <c r="C3668" s="274" t="s">
        <v>604</v>
      </c>
      <c r="D3668" s="274" t="s">
        <v>603</v>
      </c>
      <c r="E3668" s="274">
        <v>7</v>
      </c>
      <c r="F3668" s="274">
        <v>1959</v>
      </c>
      <c r="G3668" s="277">
        <v>11</v>
      </c>
      <c r="H3668" s="277">
        <v>80.900000000000006</v>
      </c>
      <c r="I3668" s="277">
        <f>INDEX(HWI!$F$6:$I$131,MATCH(F3668,HWI!$A$6:$A$131,0),MATCH(D3668,HWI!$F$5:$I$5,0))</f>
        <v>33.450980392156865</v>
      </c>
      <c r="J3668" s="277">
        <f t="shared" si="114"/>
        <v>2706.1843137254905</v>
      </c>
      <c r="L3668" s="277">
        <f t="shared" si="115"/>
        <v>246.01675579322639</v>
      </c>
    </row>
    <row r="3669" spans="1:12" x14ac:dyDescent="0.25">
      <c r="A3669" s="274" t="s">
        <v>606</v>
      </c>
      <c r="B3669" s="274" t="s">
        <v>588</v>
      </c>
      <c r="C3669" s="274" t="s">
        <v>604</v>
      </c>
      <c r="D3669" s="274" t="s">
        <v>603</v>
      </c>
      <c r="E3669" s="274">
        <v>7</v>
      </c>
      <c r="F3669" s="274">
        <v>1960</v>
      </c>
      <c r="G3669" s="277">
        <v>7</v>
      </c>
      <c r="H3669" s="277">
        <v>25.240000000000002</v>
      </c>
      <c r="I3669" s="277">
        <f>INDEX(HWI!$F$6:$I$131,MATCH(F3669,HWI!$A$6:$A$131,0),MATCH(D3669,HWI!$F$5:$I$5,0))</f>
        <v>32.188679245283019</v>
      </c>
      <c r="J3669" s="277">
        <f t="shared" si="114"/>
        <v>812.44226415094352</v>
      </c>
      <c r="L3669" s="277">
        <f t="shared" si="115"/>
        <v>116.06318059299193</v>
      </c>
    </row>
    <row r="3670" spans="1:12" x14ac:dyDescent="0.25">
      <c r="A3670" s="274" t="s">
        <v>606</v>
      </c>
      <c r="B3670" s="274" t="s">
        <v>588</v>
      </c>
      <c r="C3670" s="274" t="s">
        <v>604</v>
      </c>
      <c r="D3670" s="274" t="s">
        <v>603</v>
      </c>
      <c r="E3670" s="274">
        <v>7</v>
      </c>
      <c r="F3670" s="274">
        <v>1971</v>
      </c>
      <c r="G3670" s="277">
        <v>428</v>
      </c>
      <c r="H3670" s="277">
        <v>515.1</v>
      </c>
      <c r="I3670" s="277">
        <f>INDEX(HWI!$F$6:$I$131,MATCH(F3670,HWI!$A$6:$A$131,0),MATCH(D3670,HWI!$F$5:$I$5,0))</f>
        <v>19.386363636363637</v>
      </c>
      <c r="J3670" s="277">
        <f t="shared" si="114"/>
        <v>9985.9159090909088</v>
      </c>
      <c r="L3670" s="277">
        <f t="shared" si="115"/>
        <v>23.331579226847918</v>
      </c>
    </row>
    <row r="3671" spans="1:12" x14ac:dyDescent="0.25">
      <c r="A3671" s="274" t="s">
        <v>606</v>
      </c>
      <c r="B3671" s="274" t="s">
        <v>588</v>
      </c>
      <c r="C3671" s="274" t="s">
        <v>604</v>
      </c>
      <c r="D3671" s="274" t="s">
        <v>603</v>
      </c>
      <c r="E3671" s="274">
        <v>7</v>
      </c>
      <c r="F3671" s="274">
        <v>1977</v>
      </c>
      <c r="G3671" s="277">
        <v>37</v>
      </c>
      <c r="H3671" s="277">
        <v>927.42000000000007</v>
      </c>
      <c r="I3671" s="277">
        <f>INDEX(HWI!$F$6:$I$131,MATCH(F3671,HWI!$A$6:$A$131,0),MATCH(D3671,HWI!$F$5:$I$5,0))</f>
        <v>11.605442176870747</v>
      </c>
      <c r="J3671" s="277">
        <f t="shared" si="114"/>
        <v>10763.119183673469</v>
      </c>
      <c r="L3671" s="277">
        <f t="shared" si="115"/>
        <v>290.89511307225592</v>
      </c>
    </row>
    <row r="3672" spans="1:12" x14ac:dyDescent="0.25">
      <c r="A3672" s="274" t="s">
        <v>606</v>
      </c>
      <c r="B3672" s="274" t="s">
        <v>588</v>
      </c>
      <c r="C3672" s="274" t="s">
        <v>604</v>
      </c>
      <c r="D3672" s="274" t="s">
        <v>603</v>
      </c>
      <c r="E3672" s="274">
        <v>7</v>
      </c>
      <c r="F3672" s="274">
        <v>1982</v>
      </c>
      <c r="G3672" s="277">
        <v>10</v>
      </c>
      <c r="H3672" s="277">
        <v>491.92</v>
      </c>
      <c r="I3672" s="277">
        <f>INDEX(HWI!$F$6:$I$131,MATCH(F3672,HWI!$A$6:$A$131,0),MATCH(D3672,HWI!$F$5:$I$5,0))</f>
        <v>7.6502242152466371</v>
      </c>
      <c r="J3672" s="277">
        <f t="shared" si="114"/>
        <v>3763.2982959641258</v>
      </c>
      <c r="L3672" s="277">
        <f t="shared" si="115"/>
        <v>376.32982959641259</v>
      </c>
    </row>
    <row r="3673" spans="1:12" x14ac:dyDescent="0.25">
      <c r="A3673" s="274" t="s">
        <v>606</v>
      </c>
      <c r="B3673" s="274" t="s">
        <v>588</v>
      </c>
      <c r="C3673" s="274" t="s">
        <v>604</v>
      </c>
      <c r="D3673" s="274" t="s">
        <v>603</v>
      </c>
      <c r="E3673" s="274">
        <v>7</v>
      </c>
      <c r="F3673" s="274">
        <v>1997</v>
      </c>
      <c r="G3673" s="277">
        <v>1</v>
      </c>
      <c r="H3673" s="277">
        <v>40.97</v>
      </c>
      <c r="I3673" s="277">
        <f>INDEX(HWI!$F$6:$I$131,MATCH(F3673,HWI!$A$6:$A$131,0),MATCH(D3673,HWI!$F$5:$I$5,0))</f>
        <v>4.7454798331015295</v>
      </c>
      <c r="J3673" s="277">
        <f t="shared" si="114"/>
        <v>194.42230876216965</v>
      </c>
      <c r="L3673" s="277">
        <f t="shared" si="115"/>
        <v>194.42230876216965</v>
      </c>
    </row>
    <row r="3674" spans="1:12" x14ac:dyDescent="0.25">
      <c r="A3674" s="274" t="s">
        <v>606</v>
      </c>
      <c r="B3674" s="274" t="s">
        <v>588</v>
      </c>
      <c r="C3674" s="274" t="s">
        <v>604</v>
      </c>
      <c r="D3674" s="274" t="s">
        <v>603</v>
      </c>
      <c r="E3674" s="274">
        <v>8</v>
      </c>
      <c r="F3674" s="274">
        <v>1885</v>
      </c>
      <c r="G3674" s="277">
        <v>9125</v>
      </c>
      <c r="H3674" s="277">
        <v>6296.45</v>
      </c>
      <c r="I3674" s="277" t="e">
        <f>INDEX(HWI!$F$6:$I$131,MATCH(F3674,HWI!$A$6:$A$131,0),MATCH(D3674,HWI!$F$5:$I$5,0))</f>
        <v>#N/A</v>
      </c>
      <c r="J3674" s="277" t="e">
        <f t="shared" si="114"/>
        <v>#N/A</v>
      </c>
      <c r="L3674" s="277" t="e">
        <f t="shared" si="115"/>
        <v>#N/A</v>
      </c>
    </row>
    <row r="3675" spans="1:12" x14ac:dyDescent="0.25">
      <c r="A3675" s="274" t="s">
        <v>606</v>
      </c>
      <c r="B3675" s="274" t="s">
        <v>588</v>
      </c>
      <c r="C3675" s="274" t="s">
        <v>604</v>
      </c>
      <c r="D3675" s="274" t="s">
        <v>603</v>
      </c>
      <c r="E3675" s="274">
        <v>8</v>
      </c>
      <c r="F3675" s="274">
        <v>1888</v>
      </c>
      <c r="G3675" s="277">
        <v>7903</v>
      </c>
      <c r="H3675" s="277">
        <v>7593.82</v>
      </c>
      <c r="I3675" s="277" t="e">
        <f>INDEX(HWI!$F$6:$I$131,MATCH(F3675,HWI!$A$6:$A$131,0),MATCH(D3675,HWI!$F$5:$I$5,0))</f>
        <v>#N/A</v>
      </c>
      <c r="J3675" s="277" t="e">
        <f t="shared" si="114"/>
        <v>#N/A</v>
      </c>
      <c r="L3675" s="277" t="e">
        <f t="shared" si="115"/>
        <v>#N/A</v>
      </c>
    </row>
    <row r="3676" spans="1:12" x14ac:dyDescent="0.25">
      <c r="A3676" s="274" t="s">
        <v>606</v>
      </c>
      <c r="B3676" s="274" t="s">
        <v>588</v>
      </c>
      <c r="C3676" s="274" t="s">
        <v>604</v>
      </c>
      <c r="D3676" s="274" t="s">
        <v>603</v>
      </c>
      <c r="E3676" s="274">
        <v>8</v>
      </c>
      <c r="F3676" s="274">
        <v>1889</v>
      </c>
      <c r="G3676" s="277">
        <v>23932</v>
      </c>
      <c r="H3676" s="277">
        <v>15514.76</v>
      </c>
      <c r="I3676" s="277" t="e">
        <f>INDEX(HWI!$F$6:$I$131,MATCH(F3676,HWI!$A$6:$A$131,0),MATCH(D3676,HWI!$F$5:$I$5,0))</f>
        <v>#N/A</v>
      </c>
      <c r="J3676" s="277" t="e">
        <f t="shared" si="114"/>
        <v>#N/A</v>
      </c>
      <c r="L3676" s="277" t="e">
        <f t="shared" si="115"/>
        <v>#N/A</v>
      </c>
    </row>
    <row r="3677" spans="1:12" x14ac:dyDescent="0.25">
      <c r="A3677" s="274" t="s">
        <v>606</v>
      </c>
      <c r="B3677" s="274" t="s">
        <v>588</v>
      </c>
      <c r="C3677" s="274" t="s">
        <v>604</v>
      </c>
      <c r="D3677" s="274" t="s">
        <v>603</v>
      </c>
      <c r="E3677" s="274">
        <v>8</v>
      </c>
      <c r="F3677" s="274">
        <v>1891</v>
      </c>
      <c r="G3677" s="277">
        <v>36415</v>
      </c>
      <c r="H3677" s="277">
        <v>24953.91</v>
      </c>
      <c r="I3677" s="277" t="e">
        <f>INDEX(HWI!$F$6:$I$131,MATCH(F3677,HWI!$A$6:$A$131,0),MATCH(D3677,HWI!$F$5:$I$5,0))</f>
        <v>#N/A</v>
      </c>
      <c r="J3677" s="277" t="e">
        <f t="shared" si="114"/>
        <v>#N/A</v>
      </c>
      <c r="L3677" s="277" t="e">
        <f t="shared" si="115"/>
        <v>#N/A</v>
      </c>
    </row>
    <row r="3678" spans="1:12" x14ac:dyDescent="0.25">
      <c r="A3678" s="274" t="s">
        <v>606</v>
      </c>
      <c r="B3678" s="274" t="s">
        <v>588</v>
      </c>
      <c r="C3678" s="274" t="s">
        <v>604</v>
      </c>
      <c r="D3678" s="274" t="s">
        <v>603</v>
      </c>
      <c r="E3678" s="274">
        <v>8</v>
      </c>
      <c r="F3678" s="274">
        <v>1893</v>
      </c>
      <c r="G3678" s="277">
        <v>33</v>
      </c>
      <c r="H3678" s="277">
        <v>36.9</v>
      </c>
      <c r="I3678" s="277" t="e">
        <f>INDEX(HWI!$F$6:$I$131,MATCH(F3678,HWI!$A$6:$A$131,0),MATCH(D3678,HWI!$F$5:$I$5,0))</f>
        <v>#N/A</v>
      </c>
      <c r="J3678" s="277" t="e">
        <f t="shared" si="114"/>
        <v>#N/A</v>
      </c>
      <c r="L3678" s="277" t="e">
        <f t="shared" si="115"/>
        <v>#N/A</v>
      </c>
    </row>
    <row r="3679" spans="1:12" x14ac:dyDescent="0.25">
      <c r="A3679" s="274" t="s">
        <v>606</v>
      </c>
      <c r="B3679" s="274" t="s">
        <v>588</v>
      </c>
      <c r="C3679" s="274" t="s">
        <v>604</v>
      </c>
      <c r="D3679" s="274" t="s">
        <v>603</v>
      </c>
      <c r="E3679" s="274">
        <v>8</v>
      </c>
      <c r="F3679" s="274">
        <v>1894</v>
      </c>
      <c r="G3679" s="277">
        <v>459.99</v>
      </c>
      <c r="H3679" s="277">
        <v>370.87</v>
      </c>
      <c r="I3679" s="277" t="e">
        <f>INDEX(HWI!$F$6:$I$131,MATCH(F3679,HWI!$A$6:$A$131,0),MATCH(D3679,HWI!$F$5:$I$5,0))</f>
        <v>#N/A</v>
      </c>
      <c r="J3679" s="277" t="e">
        <f t="shared" si="114"/>
        <v>#N/A</v>
      </c>
      <c r="L3679" s="277" t="e">
        <f t="shared" si="115"/>
        <v>#N/A</v>
      </c>
    </row>
    <row r="3680" spans="1:12" x14ac:dyDescent="0.25">
      <c r="A3680" s="274" t="s">
        <v>606</v>
      </c>
      <c r="B3680" s="274" t="s">
        <v>588</v>
      </c>
      <c r="C3680" s="274" t="s">
        <v>604</v>
      </c>
      <c r="D3680" s="274" t="s">
        <v>603</v>
      </c>
      <c r="E3680" s="274">
        <v>8</v>
      </c>
      <c r="F3680" s="274">
        <v>1900</v>
      </c>
      <c r="G3680" s="277">
        <v>29819</v>
      </c>
      <c r="H3680" s="277">
        <v>40024.65</v>
      </c>
      <c r="I3680" s="277">
        <f>INDEX(HWI!$F$6:$I$131,MATCH(F3680,HWI!$A$6:$A$131,0),MATCH(D3680,HWI!$F$5:$I$5,0))</f>
        <v>243.71428571428572</v>
      </c>
      <c r="J3680" s="277">
        <f t="shared" si="114"/>
        <v>9754578.9857142866</v>
      </c>
      <c r="L3680" s="277">
        <f t="shared" si="115"/>
        <v>327.1262948359867</v>
      </c>
    </row>
    <row r="3681" spans="1:12" x14ac:dyDescent="0.25">
      <c r="A3681" s="274" t="s">
        <v>606</v>
      </c>
      <c r="B3681" s="274" t="s">
        <v>588</v>
      </c>
      <c r="C3681" s="274" t="s">
        <v>604</v>
      </c>
      <c r="D3681" s="274" t="s">
        <v>603</v>
      </c>
      <c r="E3681" s="274">
        <v>8</v>
      </c>
      <c r="F3681" s="274">
        <v>1901</v>
      </c>
      <c r="G3681" s="277">
        <v>10469</v>
      </c>
      <c r="H3681" s="277">
        <v>11706.74</v>
      </c>
      <c r="I3681" s="277">
        <f>INDEX(HWI!$F$6:$I$131,MATCH(F3681,HWI!$A$6:$A$131,0),MATCH(D3681,HWI!$F$5:$I$5,0))</f>
        <v>243.71428571428572</v>
      </c>
      <c r="J3681" s="277">
        <f t="shared" si="114"/>
        <v>2853099.7771428572</v>
      </c>
      <c r="L3681" s="277">
        <f t="shared" si="115"/>
        <v>272.5283959444892</v>
      </c>
    </row>
    <row r="3682" spans="1:12" x14ac:dyDescent="0.25">
      <c r="A3682" s="274" t="s">
        <v>606</v>
      </c>
      <c r="B3682" s="274" t="s">
        <v>588</v>
      </c>
      <c r="C3682" s="274" t="s">
        <v>604</v>
      </c>
      <c r="D3682" s="274" t="s">
        <v>603</v>
      </c>
      <c r="E3682" s="274">
        <v>8</v>
      </c>
      <c r="F3682" s="274">
        <v>1902</v>
      </c>
      <c r="G3682" s="277">
        <v>28141</v>
      </c>
      <c r="H3682" s="277">
        <v>31635.82</v>
      </c>
      <c r="I3682" s="277">
        <f>INDEX(HWI!$F$6:$I$131,MATCH(F3682,HWI!$A$6:$A$131,0),MATCH(D3682,HWI!$F$5:$I$5,0))</f>
        <v>243.71428571428572</v>
      </c>
      <c r="J3682" s="277">
        <f t="shared" si="114"/>
        <v>7710101.2742857141</v>
      </c>
      <c r="L3682" s="277">
        <f t="shared" si="115"/>
        <v>273.98106941067175</v>
      </c>
    </row>
    <row r="3683" spans="1:12" x14ac:dyDescent="0.25">
      <c r="A3683" s="274" t="s">
        <v>606</v>
      </c>
      <c r="B3683" s="274" t="s">
        <v>588</v>
      </c>
      <c r="C3683" s="274" t="s">
        <v>604</v>
      </c>
      <c r="D3683" s="274" t="s">
        <v>603</v>
      </c>
      <c r="E3683" s="274">
        <v>8</v>
      </c>
      <c r="F3683" s="274">
        <v>1903</v>
      </c>
      <c r="G3683" s="277">
        <v>111</v>
      </c>
      <c r="H3683" s="277">
        <v>93.2</v>
      </c>
      <c r="I3683" s="277">
        <f>INDEX(HWI!$F$6:$I$131,MATCH(F3683,HWI!$A$6:$A$131,0),MATCH(D3683,HWI!$F$5:$I$5,0))</f>
        <v>243.71428571428572</v>
      </c>
      <c r="J3683" s="277">
        <f t="shared" si="114"/>
        <v>22714.17142857143</v>
      </c>
      <c r="L3683" s="277">
        <f t="shared" si="115"/>
        <v>204.63217503217504</v>
      </c>
    </row>
    <row r="3684" spans="1:12" x14ac:dyDescent="0.25">
      <c r="A3684" s="274" t="s">
        <v>606</v>
      </c>
      <c r="B3684" s="274" t="s">
        <v>588</v>
      </c>
      <c r="C3684" s="274" t="s">
        <v>604</v>
      </c>
      <c r="D3684" s="274" t="s">
        <v>603</v>
      </c>
      <c r="E3684" s="274">
        <v>8</v>
      </c>
      <c r="F3684" s="274">
        <v>1904</v>
      </c>
      <c r="G3684" s="277">
        <v>18182</v>
      </c>
      <c r="H3684" s="277">
        <v>13437.27</v>
      </c>
      <c r="I3684" s="277">
        <f>INDEX(HWI!$F$6:$I$131,MATCH(F3684,HWI!$A$6:$A$131,0),MATCH(D3684,HWI!$F$5:$I$5,0))</f>
        <v>243.71428571428572</v>
      </c>
      <c r="J3684" s="277">
        <f t="shared" si="114"/>
        <v>3274854.66</v>
      </c>
      <c r="L3684" s="277">
        <f t="shared" si="115"/>
        <v>180.11520514794853</v>
      </c>
    </row>
    <row r="3685" spans="1:12" x14ac:dyDescent="0.25">
      <c r="A3685" s="274" t="s">
        <v>606</v>
      </c>
      <c r="B3685" s="274" t="s">
        <v>588</v>
      </c>
      <c r="C3685" s="274" t="s">
        <v>604</v>
      </c>
      <c r="D3685" s="274" t="s">
        <v>603</v>
      </c>
      <c r="E3685" s="274">
        <v>8</v>
      </c>
      <c r="F3685" s="274">
        <v>1905</v>
      </c>
      <c r="G3685" s="277">
        <v>17680</v>
      </c>
      <c r="H3685" s="277">
        <v>13345.01</v>
      </c>
      <c r="I3685" s="277">
        <f>INDEX(HWI!$F$6:$I$131,MATCH(F3685,HWI!$A$6:$A$131,0),MATCH(D3685,HWI!$F$5:$I$5,0))</f>
        <v>243.71428571428572</v>
      </c>
      <c r="J3685" s="277">
        <f t="shared" si="114"/>
        <v>3252369.58</v>
      </c>
      <c r="L3685" s="277">
        <f t="shared" si="115"/>
        <v>183.95755542986427</v>
      </c>
    </row>
    <row r="3686" spans="1:12" x14ac:dyDescent="0.25">
      <c r="A3686" s="274" t="s">
        <v>606</v>
      </c>
      <c r="B3686" s="274" t="s">
        <v>588</v>
      </c>
      <c r="C3686" s="274" t="s">
        <v>604</v>
      </c>
      <c r="D3686" s="274" t="s">
        <v>603</v>
      </c>
      <c r="E3686" s="274">
        <v>8</v>
      </c>
      <c r="F3686" s="274">
        <v>1906</v>
      </c>
      <c r="G3686" s="277">
        <v>26956</v>
      </c>
      <c r="H3686" s="277">
        <v>15214.69</v>
      </c>
      <c r="I3686" s="277">
        <f>INDEX(HWI!$F$6:$I$131,MATCH(F3686,HWI!$A$6:$A$131,0),MATCH(D3686,HWI!$F$5:$I$5,0))</f>
        <v>243.71428571428572</v>
      </c>
      <c r="J3686" s="277">
        <f t="shared" si="114"/>
        <v>3708037.3057142859</v>
      </c>
      <c r="L3686" s="277">
        <f t="shared" si="115"/>
        <v>137.55888506136986</v>
      </c>
    </row>
    <row r="3687" spans="1:12" x14ac:dyDescent="0.25">
      <c r="A3687" s="274" t="s">
        <v>606</v>
      </c>
      <c r="B3687" s="274" t="s">
        <v>588</v>
      </c>
      <c r="C3687" s="274" t="s">
        <v>604</v>
      </c>
      <c r="D3687" s="274" t="s">
        <v>603</v>
      </c>
      <c r="E3687" s="274">
        <v>8</v>
      </c>
      <c r="F3687" s="274">
        <v>1907</v>
      </c>
      <c r="G3687" s="277">
        <v>276</v>
      </c>
      <c r="H3687" s="277">
        <v>186.34</v>
      </c>
      <c r="I3687" s="277">
        <f>INDEX(HWI!$F$6:$I$131,MATCH(F3687,HWI!$A$6:$A$131,0),MATCH(D3687,HWI!$F$5:$I$5,0))</f>
        <v>243.71428571428572</v>
      </c>
      <c r="J3687" s="277">
        <f t="shared" si="114"/>
        <v>45413.72</v>
      </c>
      <c r="L3687" s="277">
        <f t="shared" si="115"/>
        <v>164.54246376811594</v>
      </c>
    </row>
    <row r="3688" spans="1:12" x14ac:dyDescent="0.25">
      <c r="A3688" s="274" t="s">
        <v>606</v>
      </c>
      <c r="B3688" s="274" t="s">
        <v>588</v>
      </c>
      <c r="C3688" s="274" t="s">
        <v>604</v>
      </c>
      <c r="D3688" s="274" t="s">
        <v>603</v>
      </c>
      <c r="E3688" s="274">
        <v>8</v>
      </c>
      <c r="F3688" s="274">
        <v>1908</v>
      </c>
      <c r="G3688" s="277">
        <v>20018.2</v>
      </c>
      <c r="H3688" s="277">
        <v>10035.61</v>
      </c>
      <c r="I3688" s="277">
        <f>INDEX(HWI!$F$6:$I$131,MATCH(F3688,HWI!$A$6:$A$131,0),MATCH(D3688,HWI!$F$5:$I$5,0))</f>
        <v>243.71428571428572</v>
      </c>
      <c r="J3688" s="277">
        <f t="shared" si="114"/>
        <v>2445821.5228571431</v>
      </c>
      <c r="L3688" s="277">
        <f t="shared" si="115"/>
        <v>122.17989244073608</v>
      </c>
    </row>
    <row r="3689" spans="1:12" x14ac:dyDescent="0.25">
      <c r="A3689" s="274" t="s">
        <v>606</v>
      </c>
      <c r="B3689" s="274" t="s">
        <v>588</v>
      </c>
      <c r="C3689" s="274" t="s">
        <v>604</v>
      </c>
      <c r="D3689" s="274" t="s">
        <v>603</v>
      </c>
      <c r="E3689" s="274">
        <v>8</v>
      </c>
      <c r="F3689" s="274">
        <v>1909</v>
      </c>
      <c r="G3689" s="277">
        <v>11573</v>
      </c>
      <c r="H3689" s="277">
        <v>9479.75</v>
      </c>
      <c r="I3689" s="277">
        <f>INDEX(HWI!$F$6:$I$131,MATCH(F3689,HWI!$A$6:$A$131,0),MATCH(D3689,HWI!$F$5:$I$5,0))</f>
        <v>243.71428571428572</v>
      </c>
      <c r="J3689" s="277">
        <f t="shared" si="114"/>
        <v>2310350.5</v>
      </c>
      <c r="L3689" s="277">
        <f t="shared" si="115"/>
        <v>199.63280912468676</v>
      </c>
    </row>
    <row r="3690" spans="1:12" x14ac:dyDescent="0.25">
      <c r="A3690" s="274" t="s">
        <v>606</v>
      </c>
      <c r="B3690" s="274" t="s">
        <v>588</v>
      </c>
      <c r="C3690" s="274" t="s">
        <v>604</v>
      </c>
      <c r="D3690" s="274" t="s">
        <v>603</v>
      </c>
      <c r="E3690" s="274">
        <v>8</v>
      </c>
      <c r="F3690" s="274">
        <v>1910</v>
      </c>
      <c r="G3690" s="277">
        <v>2668</v>
      </c>
      <c r="H3690" s="277">
        <v>2532.52</v>
      </c>
      <c r="I3690" s="277">
        <f>INDEX(HWI!$F$6:$I$131,MATCH(F3690,HWI!$A$6:$A$131,0),MATCH(D3690,HWI!$F$5:$I$5,0))</f>
        <v>243.71428571428572</v>
      </c>
      <c r="J3690" s="277">
        <f t="shared" si="114"/>
        <v>617211.30285714287</v>
      </c>
      <c r="L3690" s="277">
        <f t="shared" si="115"/>
        <v>231.33856928678517</v>
      </c>
    </row>
    <row r="3691" spans="1:12" x14ac:dyDescent="0.25">
      <c r="A3691" s="274" t="s">
        <v>606</v>
      </c>
      <c r="B3691" s="274" t="s">
        <v>588</v>
      </c>
      <c r="C3691" s="274" t="s">
        <v>604</v>
      </c>
      <c r="D3691" s="274" t="s">
        <v>603</v>
      </c>
      <c r="E3691" s="274">
        <v>8</v>
      </c>
      <c r="F3691" s="274">
        <v>1911</v>
      </c>
      <c r="G3691" s="277">
        <v>584</v>
      </c>
      <c r="H3691" s="277">
        <v>501.11</v>
      </c>
      <c r="I3691" s="277">
        <f>INDEX(HWI!$F$6:$I$131,MATCH(F3691,HWI!$A$6:$A$131,0),MATCH(D3691,HWI!$F$5:$I$5,0))</f>
        <v>243.71428571428572</v>
      </c>
      <c r="J3691" s="277">
        <f t="shared" si="114"/>
        <v>122127.66571428571</v>
      </c>
      <c r="L3691" s="277">
        <f t="shared" si="115"/>
        <v>209.12271526418786</v>
      </c>
    </row>
    <row r="3692" spans="1:12" x14ac:dyDescent="0.25">
      <c r="A3692" s="274" t="s">
        <v>606</v>
      </c>
      <c r="B3692" s="274" t="s">
        <v>588</v>
      </c>
      <c r="C3692" s="274" t="s">
        <v>604</v>
      </c>
      <c r="D3692" s="274" t="s">
        <v>603</v>
      </c>
      <c r="E3692" s="274">
        <v>8</v>
      </c>
      <c r="F3692" s="274">
        <v>1912</v>
      </c>
      <c r="G3692" s="277">
        <v>2304</v>
      </c>
      <c r="H3692" s="277">
        <v>1066.25</v>
      </c>
      <c r="I3692" s="277">
        <f>INDEX(HWI!$F$6:$I$131,MATCH(F3692,HWI!$A$6:$A$131,0),MATCH(D3692,HWI!$F$5:$I$5,0))</f>
        <v>243.71428571428572</v>
      </c>
      <c r="J3692" s="277">
        <f t="shared" si="114"/>
        <v>259860.35714285716</v>
      </c>
      <c r="L3692" s="277">
        <f t="shared" si="115"/>
        <v>112.78661334325398</v>
      </c>
    </row>
    <row r="3693" spans="1:12" x14ac:dyDescent="0.25">
      <c r="A3693" s="274" t="s">
        <v>606</v>
      </c>
      <c r="B3693" s="274" t="s">
        <v>588</v>
      </c>
      <c r="C3693" s="274" t="s">
        <v>604</v>
      </c>
      <c r="D3693" s="274" t="s">
        <v>603</v>
      </c>
      <c r="E3693" s="274">
        <v>8</v>
      </c>
      <c r="F3693" s="274">
        <v>1913</v>
      </c>
      <c r="G3693" s="277">
        <v>1056</v>
      </c>
      <c r="H3693" s="277">
        <v>614.96</v>
      </c>
      <c r="I3693" s="277">
        <f>INDEX(HWI!$F$6:$I$131,MATCH(F3693,HWI!$A$6:$A$131,0),MATCH(D3693,HWI!$F$5:$I$5,0))</f>
        <v>243.71428571428572</v>
      </c>
      <c r="J3693" s="277">
        <f t="shared" si="114"/>
        <v>149874.53714285715</v>
      </c>
      <c r="L3693" s="277">
        <f t="shared" si="115"/>
        <v>141.92664502164504</v>
      </c>
    </row>
    <row r="3694" spans="1:12" x14ac:dyDescent="0.25">
      <c r="A3694" s="274" t="s">
        <v>606</v>
      </c>
      <c r="B3694" s="274" t="s">
        <v>588</v>
      </c>
      <c r="C3694" s="274" t="s">
        <v>604</v>
      </c>
      <c r="D3694" s="274" t="s">
        <v>603</v>
      </c>
      <c r="E3694" s="274">
        <v>8</v>
      </c>
      <c r="F3694" s="274">
        <v>1914</v>
      </c>
      <c r="G3694" s="277">
        <v>3088</v>
      </c>
      <c r="H3694" s="277">
        <v>685.84</v>
      </c>
      <c r="I3694" s="277">
        <f>INDEX(HWI!$F$6:$I$131,MATCH(F3694,HWI!$A$6:$A$131,0),MATCH(D3694,HWI!$F$5:$I$5,0))</f>
        <v>243.71428571428572</v>
      </c>
      <c r="J3694" s="277">
        <f t="shared" si="114"/>
        <v>167149.00571428574</v>
      </c>
      <c r="L3694" s="277">
        <f t="shared" si="115"/>
        <v>54.128564026646934</v>
      </c>
    </row>
    <row r="3695" spans="1:12" x14ac:dyDescent="0.25">
      <c r="A3695" s="274" t="s">
        <v>606</v>
      </c>
      <c r="B3695" s="274" t="s">
        <v>588</v>
      </c>
      <c r="C3695" s="274" t="s">
        <v>604</v>
      </c>
      <c r="D3695" s="274" t="s">
        <v>603</v>
      </c>
      <c r="E3695" s="274">
        <v>8</v>
      </c>
      <c r="F3695" s="274">
        <v>1915</v>
      </c>
      <c r="G3695" s="277">
        <v>2063</v>
      </c>
      <c r="H3695" s="277">
        <v>1468.41</v>
      </c>
      <c r="I3695" s="277">
        <f>INDEX(HWI!$F$6:$I$131,MATCH(F3695,HWI!$A$6:$A$131,0),MATCH(D3695,HWI!$F$5:$I$5,0))</f>
        <v>243.71428571428572</v>
      </c>
      <c r="J3695" s="277">
        <f t="shared" si="114"/>
        <v>357872.49428571429</v>
      </c>
      <c r="L3695" s="277">
        <f t="shared" si="115"/>
        <v>173.47188283359878</v>
      </c>
    </row>
    <row r="3696" spans="1:12" x14ac:dyDescent="0.25">
      <c r="A3696" s="274" t="s">
        <v>606</v>
      </c>
      <c r="B3696" s="274" t="s">
        <v>588</v>
      </c>
      <c r="C3696" s="274" t="s">
        <v>604</v>
      </c>
      <c r="D3696" s="274" t="s">
        <v>603</v>
      </c>
      <c r="E3696" s="274">
        <v>8</v>
      </c>
      <c r="F3696" s="274">
        <v>1916</v>
      </c>
      <c r="G3696" s="277">
        <v>1083</v>
      </c>
      <c r="H3696" s="277">
        <v>30.26</v>
      </c>
      <c r="I3696" s="277">
        <f>INDEX(HWI!$F$6:$I$131,MATCH(F3696,HWI!$A$6:$A$131,0),MATCH(D3696,HWI!$F$5:$I$5,0))</f>
        <v>189.55555555555554</v>
      </c>
      <c r="J3696" s="277">
        <f t="shared" si="114"/>
        <v>5735.9511111111115</v>
      </c>
      <c r="L3696" s="277">
        <f t="shared" si="115"/>
        <v>5.2963537498717557</v>
      </c>
    </row>
    <row r="3697" spans="1:12" x14ac:dyDescent="0.25">
      <c r="A3697" s="274" t="s">
        <v>606</v>
      </c>
      <c r="B3697" s="274" t="s">
        <v>588</v>
      </c>
      <c r="C3697" s="274" t="s">
        <v>604</v>
      </c>
      <c r="D3697" s="274" t="s">
        <v>603</v>
      </c>
      <c r="E3697" s="274">
        <v>8</v>
      </c>
      <c r="F3697" s="274">
        <v>1917</v>
      </c>
      <c r="G3697" s="277">
        <v>3360</v>
      </c>
      <c r="H3697" s="277">
        <v>3251.48</v>
      </c>
      <c r="I3697" s="277">
        <f>INDEX(HWI!$F$6:$I$131,MATCH(F3697,HWI!$A$6:$A$131,0),MATCH(D3697,HWI!$F$5:$I$5,0))</f>
        <v>142.16666666666666</v>
      </c>
      <c r="J3697" s="277">
        <f t="shared" si="114"/>
        <v>462252.0733333333</v>
      </c>
      <c r="L3697" s="277">
        <f t="shared" si="115"/>
        <v>137.57502182539682</v>
      </c>
    </row>
    <row r="3698" spans="1:12" x14ac:dyDescent="0.25">
      <c r="A3698" s="274" t="s">
        <v>606</v>
      </c>
      <c r="B3698" s="274" t="s">
        <v>588</v>
      </c>
      <c r="C3698" s="274" t="s">
        <v>604</v>
      </c>
      <c r="D3698" s="274" t="s">
        <v>603</v>
      </c>
      <c r="E3698" s="274">
        <v>8</v>
      </c>
      <c r="F3698" s="274">
        <v>1918</v>
      </c>
      <c r="G3698" s="277">
        <v>6588.7</v>
      </c>
      <c r="H3698" s="277">
        <v>1260.01</v>
      </c>
      <c r="I3698" s="277">
        <f>INDEX(HWI!$F$6:$I$131,MATCH(F3698,HWI!$A$6:$A$131,0),MATCH(D3698,HWI!$F$5:$I$5,0))</f>
        <v>121.85714285714286</v>
      </c>
      <c r="J3698" s="277">
        <f t="shared" si="114"/>
        <v>153541.21857142859</v>
      </c>
      <c r="L3698" s="277">
        <f t="shared" si="115"/>
        <v>23.303719788642461</v>
      </c>
    </row>
    <row r="3699" spans="1:12" x14ac:dyDescent="0.25">
      <c r="A3699" s="274" t="s">
        <v>606</v>
      </c>
      <c r="B3699" s="274" t="s">
        <v>588</v>
      </c>
      <c r="C3699" s="274" t="s">
        <v>604</v>
      </c>
      <c r="D3699" s="274" t="s">
        <v>603</v>
      </c>
      <c r="E3699" s="274">
        <v>8</v>
      </c>
      <c r="F3699" s="274">
        <v>1921</v>
      </c>
      <c r="G3699" s="277">
        <v>12025</v>
      </c>
      <c r="H3699" s="277">
        <v>19220.64</v>
      </c>
      <c r="I3699" s="277">
        <f>INDEX(HWI!$F$6:$I$131,MATCH(F3699,HWI!$A$6:$A$131,0),MATCH(D3699,HWI!$F$5:$I$5,0))</f>
        <v>113.73333333333333</v>
      </c>
      <c r="J3699" s="277">
        <f t="shared" si="114"/>
        <v>2186027.4559999998</v>
      </c>
      <c r="L3699" s="277">
        <f t="shared" si="115"/>
        <v>181.790225031185</v>
      </c>
    </row>
    <row r="3700" spans="1:12" x14ac:dyDescent="0.25">
      <c r="A3700" s="274" t="s">
        <v>606</v>
      </c>
      <c r="B3700" s="274" t="s">
        <v>588</v>
      </c>
      <c r="C3700" s="274" t="s">
        <v>604</v>
      </c>
      <c r="D3700" s="274" t="s">
        <v>603</v>
      </c>
      <c r="E3700" s="274">
        <v>8</v>
      </c>
      <c r="F3700" s="274">
        <v>1922</v>
      </c>
      <c r="G3700" s="277">
        <v>1181</v>
      </c>
      <c r="H3700" s="277">
        <v>1316.3500000000001</v>
      </c>
      <c r="I3700" s="277">
        <f>INDEX(HWI!$F$6:$I$131,MATCH(F3700,HWI!$A$6:$A$131,0),MATCH(D3700,HWI!$F$5:$I$5,0))</f>
        <v>106.625</v>
      </c>
      <c r="J3700" s="277">
        <f t="shared" si="114"/>
        <v>140355.81875000001</v>
      </c>
      <c r="L3700" s="277">
        <f t="shared" si="115"/>
        <v>118.84489309906859</v>
      </c>
    </row>
    <row r="3701" spans="1:12" x14ac:dyDescent="0.25">
      <c r="A3701" s="274" t="s">
        <v>606</v>
      </c>
      <c r="B3701" s="274" t="s">
        <v>588</v>
      </c>
      <c r="C3701" s="274" t="s">
        <v>604</v>
      </c>
      <c r="D3701" s="274" t="s">
        <v>603</v>
      </c>
      <c r="E3701" s="274">
        <v>8</v>
      </c>
      <c r="F3701" s="274">
        <v>1923</v>
      </c>
      <c r="G3701" s="277">
        <v>144</v>
      </c>
      <c r="H3701" s="277">
        <v>98.33</v>
      </c>
      <c r="I3701" s="277">
        <f>INDEX(HWI!$F$6:$I$131,MATCH(F3701,HWI!$A$6:$A$131,0),MATCH(D3701,HWI!$F$5:$I$5,0))</f>
        <v>113.73333333333333</v>
      </c>
      <c r="J3701" s="277">
        <f t="shared" si="114"/>
        <v>11183.398666666666</v>
      </c>
      <c r="L3701" s="277">
        <f t="shared" si="115"/>
        <v>77.662490740740736</v>
      </c>
    </row>
    <row r="3702" spans="1:12" x14ac:dyDescent="0.25">
      <c r="A3702" s="274" t="s">
        <v>606</v>
      </c>
      <c r="B3702" s="274" t="s">
        <v>588</v>
      </c>
      <c r="C3702" s="274" t="s">
        <v>604</v>
      </c>
      <c r="D3702" s="274" t="s">
        <v>603</v>
      </c>
      <c r="E3702" s="274">
        <v>8</v>
      </c>
      <c r="F3702" s="274">
        <v>1924</v>
      </c>
      <c r="G3702" s="277">
        <v>2308</v>
      </c>
      <c r="H3702" s="277">
        <v>1693.8700000000001</v>
      </c>
      <c r="I3702" s="277">
        <f>INDEX(HWI!$F$6:$I$131,MATCH(F3702,HWI!$A$6:$A$131,0),MATCH(D3702,HWI!$F$5:$I$5,0))</f>
        <v>113.73333333333333</v>
      </c>
      <c r="J3702" s="277">
        <f t="shared" si="114"/>
        <v>192649.48133333336</v>
      </c>
      <c r="L3702" s="277">
        <f t="shared" si="115"/>
        <v>83.470312536106306</v>
      </c>
    </row>
    <row r="3703" spans="1:12" x14ac:dyDescent="0.25">
      <c r="A3703" s="274" t="s">
        <v>606</v>
      </c>
      <c r="B3703" s="274" t="s">
        <v>588</v>
      </c>
      <c r="C3703" s="274" t="s">
        <v>604</v>
      </c>
      <c r="D3703" s="274" t="s">
        <v>603</v>
      </c>
      <c r="E3703" s="274">
        <v>8</v>
      </c>
      <c r="F3703" s="274">
        <v>1925</v>
      </c>
      <c r="G3703" s="277">
        <v>1372</v>
      </c>
      <c r="H3703" s="277">
        <v>582.66999999999996</v>
      </c>
      <c r="I3703" s="277">
        <f>INDEX(HWI!$F$6:$I$131,MATCH(F3703,HWI!$A$6:$A$131,0),MATCH(D3703,HWI!$F$5:$I$5,0))</f>
        <v>113.73333333333333</v>
      </c>
      <c r="J3703" s="277">
        <f t="shared" si="114"/>
        <v>66269.001333333334</v>
      </c>
      <c r="L3703" s="277">
        <f t="shared" si="115"/>
        <v>48.301021379980561</v>
      </c>
    </row>
    <row r="3704" spans="1:12" x14ac:dyDescent="0.25">
      <c r="A3704" s="274" t="s">
        <v>606</v>
      </c>
      <c r="B3704" s="274" t="s">
        <v>588</v>
      </c>
      <c r="C3704" s="274" t="s">
        <v>604</v>
      </c>
      <c r="D3704" s="274" t="s">
        <v>603</v>
      </c>
      <c r="E3704" s="274">
        <v>8</v>
      </c>
      <c r="F3704" s="274">
        <v>1926</v>
      </c>
      <c r="G3704" s="277">
        <v>3785</v>
      </c>
      <c r="H3704" s="277">
        <v>3898.2400000000002</v>
      </c>
      <c r="I3704" s="277">
        <f>INDEX(HWI!$F$6:$I$131,MATCH(F3704,HWI!$A$6:$A$131,0),MATCH(D3704,HWI!$F$5:$I$5,0))</f>
        <v>106.625</v>
      </c>
      <c r="J3704" s="277">
        <f t="shared" si="114"/>
        <v>415649.84</v>
      </c>
      <c r="L3704" s="277">
        <f t="shared" si="115"/>
        <v>109.81501717305153</v>
      </c>
    </row>
    <row r="3705" spans="1:12" x14ac:dyDescent="0.25">
      <c r="A3705" s="274" t="s">
        <v>606</v>
      </c>
      <c r="B3705" s="274" t="s">
        <v>588</v>
      </c>
      <c r="C3705" s="274" t="s">
        <v>604</v>
      </c>
      <c r="D3705" s="274" t="s">
        <v>603</v>
      </c>
      <c r="E3705" s="274">
        <v>8</v>
      </c>
      <c r="F3705" s="274">
        <v>1927</v>
      </c>
      <c r="G3705" s="277">
        <v>4094</v>
      </c>
      <c r="H3705" s="277">
        <v>1872.53</v>
      </c>
      <c r="I3705" s="277">
        <f>INDEX(HWI!$F$6:$I$131,MATCH(F3705,HWI!$A$6:$A$131,0),MATCH(D3705,HWI!$F$5:$I$5,0))</f>
        <v>106.625</v>
      </c>
      <c r="J3705" s="277">
        <f t="shared" si="114"/>
        <v>199658.51125000001</v>
      </c>
      <c r="L3705" s="277">
        <f t="shared" si="115"/>
        <v>48.768566499755742</v>
      </c>
    </row>
    <row r="3706" spans="1:12" x14ac:dyDescent="0.25">
      <c r="A3706" s="274" t="s">
        <v>606</v>
      </c>
      <c r="B3706" s="274" t="s">
        <v>588</v>
      </c>
      <c r="C3706" s="274" t="s">
        <v>604</v>
      </c>
      <c r="D3706" s="274" t="s">
        <v>603</v>
      </c>
      <c r="E3706" s="274">
        <v>8</v>
      </c>
      <c r="F3706" s="274">
        <v>1928</v>
      </c>
      <c r="G3706" s="277">
        <v>4565</v>
      </c>
      <c r="H3706" s="277">
        <v>1747.21</v>
      </c>
      <c r="I3706" s="277">
        <f>INDEX(HWI!$F$6:$I$131,MATCH(F3706,HWI!$A$6:$A$131,0),MATCH(D3706,HWI!$F$5:$I$5,0))</f>
        <v>106.625</v>
      </c>
      <c r="J3706" s="277">
        <f t="shared" si="114"/>
        <v>186296.26625000002</v>
      </c>
      <c r="L3706" s="277">
        <f t="shared" si="115"/>
        <v>40.809696878422784</v>
      </c>
    </row>
    <row r="3707" spans="1:12" x14ac:dyDescent="0.25">
      <c r="A3707" s="274" t="s">
        <v>606</v>
      </c>
      <c r="B3707" s="274" t="s">
        <v>588</v>
      </c>
      <c r="C3707" s="274" t="s">
        <v>604</v>
      </c>
      <c r="D3707" s="274" t="s">
        <v>603</v>
      </c>
      <c r="E3707" s="274">
        <v>8</v>
      </c>
      <c r="F3707" s="274">
        <v>1929</v>
      </c>
      <c r="G3707" s="277">
        <v>7196</v>
      </c>
      <c r="H3707" s="277">
        <v>17774.990000000002</v>
      </c>
      <c r="I3707" s="277">
        <f>INDEX(HWI!$F$6:$I$131,MATCH(F3707,HWI!$A$6:$A$131,0),MATCH(D3707,HWI!$F$5:$I$5,0))</f>
        <v>106.625</v>
      </c>
      <c r="J3707" s="277">
        <f t="shared" si="114"/>
        <v>1895258.3087500001</v>
      </c>
      <c r="L3707" s="277">
        <f t="shared" si="115"/>
        <v>263.37664101584215</v>
      </c>
    </row>
    <row r="3708" spans="1:12" x14ac:dyDescent="0.25">
      <c r="A3708" s="274" t="s">
        <v>606</v>
      </c>
      <c r="B3708" s="274" t="s">
        <v>588</v>
      </c>
      <c r="C3708" s="274" t="s">
        <v>604</v>
      </c>
      <c r="D3708" s="274" t="s">
        <v>603</v>
      </c>
      <c r="E3708" s="274">
        <v>8</v>
      </c>
      <c r="F3708" s="274">
        <v>1930</v>
      </c>
      <c r="G3708" s="277">
        <v>4656</v>
      </c>
      <c r="H3708" s="277">
        <v>4107.57</v>
      </c>
      <c r="I3708" s="277">
        <f>INDEX(HWI!$F$6:$I$131,MATCH(F3708,HWI!$A$6:$A$131,0),MATCH(D3708,HWI!$F$5:$I$5,0))</f>
        <v>106.625</v>
      </c>
      <c r="J3708" s="277">
        <f t="shared" si="114"/>
        <v>437969.65125</v>
      </c>
      <c r="L3708" s="277">
        <f t="shared" si="115"/>
        <v>94.065646746134021</v>
      </c>
    </row>
    <row r="3709" spans="1:12" x14ac:dyDescent="0.25">
      <c r="A3709" s="274" t="s">
        <v>606</v>
      </c>
      <c r="B3709" s="274" t="s">
        <v>588</v>
      </c>
      <c r="C3709" s="274" t="s">
        <v>604</v>
      </c>
      <c r="D3709" s="274" t="s">
        <v>603</v>
      </c>
      <c r="E3709" s="274">
        <v>8</v>
      </c>
      <c r="F3709" s="274">
        <v>1931</v>
      </c>
      <c r="G3709" s="277">
        <v>464</v>
      </c>
      <c r="H3709" s="277">
        <v>323.03000000000003</v>
      </c>
      <c r="I3709" s="277">
        <f>INDEX(HWI!$F$6:$I$131,MATCH(F3709,HWI!$A$6:$A$131,0),MATCH(D3709,HWI!$F$5:$I$5,0))</f>
        <v>106.625</v>
      </c>
      <c r="J3709" s="277">
        <f t="shared" si="114"/>
        <v>34443.073750000003</v>
      </c>
      <c r="L3709" s="277">
        <f t="shared" si="115"/>
        <v>74.230762392241388</v>
      </c>
    </row>
    <row r="3710" spans="1:12" x14ac:dyDescent="0.25">
      <c r="A3710" s="274" t="s">
        <v>606</v>
      </c>
      <c r="B3710" s="274" t="s">
        <v>588</v>
      </c>
      <c r="C3710" s="274" t="s">
        <v>604</v>
      </c>
      <c r="D3710" s="274" t="s">
        <v>603</v>
      </c>
      <c r="E3710" s="274">
        <v>8</v>
      </c>
      <c r="F3710" s="274">
        <v>1932</v>
      </c>
      <c r="G3710" s="277">
        <v>1205</v>
      </c>
      <c r="H3710" s="277">
        <v>284.86</v>
      </c>
      <c r="I3710" s="277">
        <f>INDEX(HWI!$F$6:$I$131,MATCH(F3710,HWI!$A$6:$A$131,0),MATCH(D3710,HWI!$F$5:$I$5,0))</f>
        <v>113.73333333333333</v>
      </c>
      <c r="J3710" s="277">
        <f t="shared" si="114"/>
        <v>32398.077333333335</v>
      </c>
      <c r="L3710" s="277">
        <f t="shared" si="115"/>
        <v>26.886371230982022</v>
      </c>
    </row>
    <row r="3711" spans="1:12" x14ac:dyDescent="0.25">
      <c r="A3711" s="274" t="s">
        <v>606</v>
      </c>
      <c r="B3711" s="274" t="s">
        <v>588</v>
      </c>
      <c r="C3711" s="274" t="s">
        <v>604</v>
      </c>
      <c r="D3711" s="274" t="s">
        <v>603</v>
      </c>
      <c r="E3711" s="274">
        <v>8</v>
      </c>
      <c r="F3711" s="274">
        <v>1933</v>
      </c>
      <c r="G3711" s="277">
        <v>1298</v>
      </c>
      <c r="H3711" s="277">
        <v>740.48</v>
      </c>
      <c r="I3711" s="277">
        <f>INDEX(HWI!$F$6:$I$131,MATCH(F3711,HWI!$A$6:$A$131,0),MATCH(D3711,HWI!$F$5:$I$5,0))</f>
        <v>121.85714285714286</v>
      </c>
      <c r="J3711" s="277">
        <f t="shared" si="114"/>
        <v>90232.777142857143</v>
      </c>
      <c r="L3711" s="277">
        <f t="shared" si="115"/>
        <v>69.516777459828305</v>
      </c>
    </row>
    <row r="3712" spans="1:12" x14ac:dyDescent="0.25">
      <c r="A3712" s="274" t="s">
        <v>606</v>
      </c>
      <c r="B3712" s="274" t="s">
        <v>588</v>
      </c>
      <c r="C3712" s="274" t="s">
        <v>604</v>
      </c>
      <c r="D3712" s="274" t="s">
        <v>603</v>
      </c>
      <c r="E3712" s="274">
        <v>8</v>
      </c>
      <c r="F3712" s="274">
        <v>1934</v>
      </c>
      <c r="G3712" s="277">
        <v>557</v>
      </c>
      <c r="H3712" s="277">
        <v>493.11</v>
      </c>
      <c r="I3712" s="277">
        <f>INDEX(HWI!$F$6:$I$131,MATCH(F3712,HWI!$A$6:$A$131,0),MATCH(D3712,HWI!$F$5:$I$5,0))</f>
        <v>113.73333333333333</v>
      </c>
      <c r="J3712" s="277">
        <f t="shared" si="114"/>
        <v>56083.044000000002</v>
      </c>
      <c r="L3712" s="277">
        <f t="shared" si="115"/>
        <v>100.68769120287253</v>
      </c>
    </row>
    <row r="3713" spans="1:12" x14ac:dyDescent="0.25">
      <c r="A3713" s="274" t="s">
        <v>606</v>
      </c>
      <c r="B3713" s="274" t="s">
        <v>588</v>
      </c>
      <c r="C3713" s="274" t="s">
        <v>604</v>
      </c>
      <c r="D3713" s="274" t="s">
        <v>603</v>
      </c>
      <c r="E3713" s="274">
        <v>8</v>
      </c>
      <c r="F3713" s="274">
        <v>1935</v>
      </c>
      <c r="G3713" s="277">
        <v>990</v>
      </c>
      <c r="H3713" s="277">
        <v>5243.36</v>
      </c>
      <c r="I3713" s="277">
        <f>INDEX(HWI!$F$6:$I$131,MATCH(F3713,HWI!$A$6:$A$131,0),MATCH(D3713,HWI!$F$5:$I$5,0))</f>
        <v>113.73333333333333</v>
      </c>
      <c r="J3713" s="277">
        <f t="shared" si="114"/>
        <v>596344.8106666666</v>
      </c>
      <c r="L3713" s="277">
        <f t="shared" si="115"/>
        <v>602.36849562289558</v>
      </c>
    </row>
    <row r="3714" spans="1:12" x14ac:dyDescent="0.25">
      <c r="A3714" s="274" t="s">
        <v>606</v>
      </c>
      <c r="B3714" s="274" t="s">
        <v>588</v>
      </c>
      <c r="C3714" s="274" t="s">
        <v>604</v>
      </c>
      <c r="D3714" s="274" t="s">
        <v>603</v>
      </c>
      <c r="E3714" s="274">
        <v>8</v>
      </c>
      <c r="F3714" s="274">
        <v>1936</v>
      </c>
      <c r="G3714" s="277">
        <v>2708</v>
      </c>
      <c r="H3714" s="277">
        <v>1181.51</v>
      </c>
      <c r="I3714" s="277">
        <f>INDEX(HWI!$F$6:$I$131,MATCH(F3714,HWI!$A$6:$A$131,0),MATCH(D3714,HWI!$F$5:$I$5,0))</f>
        <v>113.73333333333333</v>
      </c>
      <c r="J3714" s="277">
        <f t="shared" ref="J3714:J3777" si="116">I3714*H3714</f>
        <v>134377.07066666667</v>
      </c>
      <c r="L3714" s="277">
        <f t="shared" ref="L3714:L3777" si="117">J3714/G3714</f>
        <v>49.622256523879862</v>
      </c>
    </row>
    <row r="3715" spans="1:12" x14ac:dyDescent="0.25">
      <c r="A3715" s="274" t="s">
        <v>606</v>
      </c>
      <c r="B3715" s="274" t="s">
        <v>588</v>
      </c>
      <c r="C3715" s="274" t="s">
        <v>604</v>
      </c>
      <c r="D3715" s="274" t="s">
        <v>603</v>
      </c>
      <c r="E3715" s="274">
        <v>8</v>
      </c>
      <c r="F3715" s="274">
        <v>1937</v>
      </c>
      <c r="G3715" s="277">
        <v>9527</v>
      </c>
      <c r="H3715" s="277">
        <v>12583.220000000001</v>
      </c>
      <c r="I3715" s="277">
        <f>INDEX(HWI!$F$6:$I$131,MATCH(F3715,HWI!$A$6:$A$131,0),MATCH(D3715,HWI!$F$5:$I$5,0))</f>
        <v>106.625</v>
      </c>
      <c r="J3715" s="277">
        <f t="shared" si="116"/>
        <v>1341685.8325</v>
      </c>
      <c r="L3715" s="277">
        <f t="shared" si="117"/>
        <v>140.82983441796998</v>
      </c>
    </row>
    <row r="3716" spans="1:12" x14ac:dyDescent="0.25">
      <c r="A3716" s="274" t="s">
        <v>606</v>
      </c>
      <c r="B3716" s="274" t="s">
        <v>588</v>
      </c>
      <c r="C3716" s="274" t="s">
        <v>604</v>
      </c>
      <c r="D3716" s="274" t="s">
        <v>603</v>
      </c>
      <c r="E3716" s="274">
        <v>8</v>
      </c>
      <c r="F3716" s="274">
        <v>1938</v>
      </c>
      <c r="G3716" s="277">
        <v>2541</v>
      </c>
      <c r="H3716" s="277">
        <v>5760.55</v>
      </c>
      <c r="I3716" s="277">
        <f>INDEX(HWI!$F$6:$I$131,MATCH(F3716,HWI!$A$6:$A$131,0),MATCH(D3716,HWI!$F$5:$I$5,0))</f>
        <v>106.625</v>
      </c>
      <c r="J3716" s="277">
        <f t="shared" si="116"/>
        <v>614218.64375000005</v>
      </c>
      <c r="L3716" s="277">
        <f t="shared" si="117"/>
        <v>241.72319706808344</v>
      </c>
    </row>
    <row r="3717" spans="1:12" x14ac:dyDescent="0.25">
      <c r="A3717" s="274" t="s">
        <v>606</v>
      </c>
      <c r="B3717" s="274" t="s">
        <v>588</v>
      </c>
      <c r="C3717" s="274" t="s">
        <v>604</v>
      </c>
      <c r="D3717" s="274" t="s">
        <v>603</v>
      </c>
      <c r="E3717" s="274">
        <v>8</v>
      </c>
      <c r="F3717" s="274">
        <v>1939</v>
      </c>
      <c r="G3717" s="277">
        <v>1689</v>
      </c>
      <c r="H3717" s="277">
        <v>3261.01</v>
      </c>
      <c r="I3717" s="277">
        <f>INDEX(HWI!$F$6:$I$131,MATCH(F3717,HWI!$A$6:$A$131,0),MATCH(D3717,HWI!$F$5:$I$5,0))</f>
        <v>106.625</v>
      </c>
      <c r="J3717" s="277">
        <f t="shared" si="116"/>
        <v>347705.19125000003</v>
      </c>
      <c r="L3717" s="277">
        <f t="shared" si="117"/>
        <v>205.86453004736532</v>
      </c>
    </row>
    <row r="3718" spans="1:12" x14ac:dyDescent="0.25">
      <c r="A3718" s="274" t="s">
        <v>606</v>
      </c>
      <c r="B3718" s="274" t="s">
        <v>588</v>
      </c>
      <c r="C3718" s="274" t="s">
        <v>604</v>
      </c>
      <c r="D3718" s="274" t="s">
        <v>603</v>
      </c>
      <c r="E3718" s="274">
        <v>8</v>
      </c>
      <c r="F3718" s="274">
        <v>1941</v>
      </c>
      <c r="G3718" s="277">
        <v>5808</v>
      </c>
      <c r="H3718" s="277">
        <v>14771.380000000001</v>
      </c>
      <c r="I3718" s="277">
        <f>INDEX(HWI!$F$6:$I$131,MATCH(F3718,HWI!$A$6:$A$131,0),MATCH(D3718,HWI!$F$5:$I$5,0))</f>
        <v>100.35294117647059</v>
      </c>
      <c r="J3718" s="277">
        <f t="shared" si="116"/>
        <v>1482351.4282352943</v>
      </c>
      <c r="L3718" s="277">
        <f t="shared" si="117"/>
        <v>255.22579687246804</v>
      </c>
    </row>
    <row r="3719" spans="1:12" x14ac:dyDescent="0.25">
      <c r="A3719" s="274" t="s">
        <v>606</v>
      </c>
      <c r="B3719" s="274" t="s">
        <v>588</v>
      </c>
      <c r="C3719" s="274" t="s">
        <v>604</v>
      </c>
      <c r="D3719" s="274" t="s">
        <v>603</v>
      </c>
      <c r="E3719" s="274">
        <v>8</v>
      </c>
      <c r="F3719" s="274">
        <v>1942</v>
      </c>
      <c r="G3719" s="277">
        <v>4494</v>
      </c>
      <c r="H3719" s="277">
        <v>14479.630000000001</v>
      </c>
      <c r="I3719" s="277">
        <f>INDEX(HWI!$F$6:$I$131,MATCH(F3719,HWI!$A$6:$A$131,0),MATCH(D3719,HWI!$F$5:$I$5,0))</f>
        <v>94.777777777777771</v>
      </c>
      <c r="J3719" s="277">
        <f t="shared" si="116"/>
        <v>1372347.1544444445</v>
      </c>
      <c r="L3719" s="277">
        <f t="shared" si="117"/>
        <v>305.37319858576871</v>
      </c>
    </row>
    <row r="3720" spans="1:12" x14ac:dyDescent="0.25">
      <c r="A3720" s="274" t="s">
        <v>606</v>
      </c>
      <c r="B3720" s="274" t="s">
        <v>588</v>
      </c>
      <c r="C3720" s="274" t="s">
        <v>604</v>
      </c>
      <c r="D3720" s="274" t="s">
        <v>603</v>
      </c>
      <c r="E3720" s="274">
        <v>8</v>
      </c>
      <c r="F3720" s="274">
        <v>1943</v>
      </c>
      <c r="G3720" s="277">
        <v>1695</v>
      </c>
      <c r="H3720" s="277">
        <v>6598.55</v>
      </c>
      <c r="I3720" s="277">
        <f>INDEX(HWI!$F$6:$I$131,MATCH(F3720,HWI!$A$6:$A$131,0),MATCH(D3720,HWI!$F$5:$I$5,0))</f>
        <v>89.78947368421052</v>
      </c>
      <c r="J3720" s="277">
        <f t="shared" si="116"/>
        <v>592480.33157894737</v>
      </c>
      <c r="L3720" s="277">
        <f t="shared" si="117"/>
        <v>349.54591833566218</v>
      </c>
    </row>
    <row r="3721" spans="1:12" x14ac:dyDescent="0.25">
      <c r="A3721" s="274" t="s">
        <v>606</v>
      </c>
      <c r="B3721" s="274" t="s">
        <v>588</v>
      </c>
      <c r="C3721" s="274" t="s">
        <v>604</v>
      </c>
      <c r="D3721" s="274" t="s">
        <v>603</v>
      </c>
      <c r="E3721" s="274">
        <v>8</v>
      </c>
      <c r="F3721" s="274">
        <v>1944</v>
      </c>
      <c r="G3721" s="277">
        <v>1857</v>
      </c>
      <c r="H3721" s="277">
        <v>5925.35</v>
      </c>
      <c r="I3721" s="277">
        <f>INDEX(HWI!$F$6:$I$131,MATCH(F3721,HWI!$A$6:$A$131,0),MATCH(D3721,HWI!$F$5:$I$5,0))</f>
        <v>89.78947368421052</v>
      </c>
      <c r="J3721" s="277">
        <f t="shared" si="116"/>
        <v>532034.05789473688</v>
      </c>
      <c r="L3721" s="277">
        <f t="shared" si="117"/>
        <v>286.50191593685344</v>
      </c>
    </row>
    <row r="3722" spans="1:12" x14ac:dyDescent="0.25">
      <c r="A3722" s="274" t="s">
        <v>606</v>
      </c>
      <c r="B3722" s="274" t="s">
        <v>588</v>
      </c>
      <c r="C3722" s="274" t="s">
        <v>604</v>
      </c>
      <c r="D3722" s="274" t="s">
        <v>603</v>
      </c>
      <c r="E3722" s="274">
        <v>8</v>
      </c>
      <c r="F3722" s="274">
        <v>1945</v>
      </c>
      <c r="G3722" s="277">
        <v>6696</v>
      </c>
      <c r="H3722" s="277">
        <v>35717.96</v>
      </c>
      <c r="I3722" s="277">
        <f>INDEX(HWI!$F$6:$I$131,MATCH(F3722,HWI!$A$6:$A$131,0),MATCH(D3722,HWI!$F$5:$I$5,0))</f>
        <v>89.78947368421052</v>
      </c>
      <c r="J3722" s="277">
        <f t="shared" si="116"/>
        <v>3207096.8294736841</v>
      </c>
      <c r="L3722" s="277">
        <f t="shared" si="117"/>
        <v>478.95711312331002</v>
      </c>
    </row>
    <row r="3723" spans="1:12" x14ac:dyDescent="0.25">
      <c r="A3723" s="274" t="s">
        <v>606</v>
      </c>
      <c r="B3723" s="274" t="s">
        <v>588</v>
      </c>
      <c r="C3723" s="274" t="s">
        <v>604</v>
      </c>
      <c r="D3723" s="274" t="s">
        <v>603</v>
      </c>
      <c r="E3723" s="274">
        <v>8</v>
      </c>
      <c r="F3723" s="274">
        <v>1946</v>
      </c>
      <c r="G3723" s="277">
        <v>3886</v>
      </c>
      <c r="H3723" s="277">
        <v>9227.83</v>
      </c>
      <c r="I3723" s="277">
        <f>INDEX(HWI!$F$6:$I$131,MATCH(F3723,HWI!$A$6:$A$131,0),MATCH(D3723,HWI!$F$5:$I$5,0))</f>
        <v>81.238095238095241</v>
      </c>
      <c r="J3723" s="277">
        <f t="shared" si="116"/>
        <v>749651.33238095243</v>
      </c>
      <c r="L3723" s="277">
        <f t="shared" si="117"/>
        <v>192.91079062814009</v>
      </c>
    </row>
    <row r="3724" spans="1:12" x14ac:dyDescent="0.25">
      <c r="A3724" s="274" t="s">
        <v>606</v>
      </c>
      <c r="B3724" s="274" t="s">
        <v>588</v>
      </c>
      <c r="C3724" s="274" t="s">
        <v>604</v>
      </c>
      <c r="D3724" s="274" t="s">
        <v>603</v>
      </c>
      <c r="E3724" s="274">
        <v>8</v>
      </c>
      <c r="F3724" s="274">
        <v>1947</v>
      </c>
      <c r="G3724" s="277">
        <v>478</v>
      </c>
      <c r="H3724" s="277">
        <v>1365.01</v>
      </c>
      <c r="I3724" s="277">
        <f>INDEX(HWI!$F$6:$I$131,MATCH(F3724,HWI!$A$6:$A$131,0),MATCH(D3724,HWI!$F$5:$I$5,0))</f>
        <v>71.083333333333329</v>
      </c>
      <c r="J3724" s="277">
        <f t="shared" si="116"/>
        <v>97029.460833333331</v>
      </c>
      <c r="L3724" s="277">
        <f t="shared" si="117"/>
        <v>202.99050383542539</v>
      </c>
    </row>
    <row r="3725" spans="1:12" x14ac:dyDescent="0.25">
      <c r="A3725" s="274" t="s">
        <v>606</v>
      </c>
      <c r="B3725" s="274" t="s">
        <v>588</v>
      </c>
      <c r="C3725" s="274" t="s">
        <v>604</v>
      </c>
      <c r="D3725" s="274" t="s">
        <v>603</v>
      </c>
      <c r="E3725" s="274">
        <v>8</v>
      </c>
      <c r="F3725" s="274">
        <v>1949</v>
      </c>
      <c r="G3725" s="277">
        <v>6772</v>
      </c>
      <c r="H3725" s="277">
        <v>29573.02</v>
      </c>
      <c r="I3725" s="277">
        <f>INDEX(HWI!$F$6:$I$131,MATCH(F3725,HWI!$A$6:$A$131,0),MATCH(D3725,HWI!$F$5:$I$5,0))</f>
        <v>56.866666666666667</v>
      </c>
      <c r="J3725" s="277">
        <f t="shared" si="116"/>
        <v>1681719.0706666666</v>
      </c>
      <c r="L3725" s="277">
        <f t="shared" si="117"/>
        <v>248.33418054735182</v>
      </c>
    </row>
    <row r="3726" spans="1:12" x14ac:dyDescent="0.25">
      <c r="A3726" s="274" t="s">
        <v>606</v>
      </c>
      <c r="B3726" s="274" t="s">
        <v>588</v>
      </c>
      <c r="C3726" s="274" t="s">
        <v>604</v>
      </c>
      <c r="D3726" s="274" t="s">
        <v>603</v>
      </c>
      <c r="E3726" s="274">
        <v>8</v>
      </c>
      <c r="F3726" s="274">
        <v>1950</v>
      </c>
      <c r="G3726" s="277">
        <v>4757</v>
      </c>
      <c r="H3726" s="277">
        <v>23302.57</v>
      </c>
      <c r="I3726" s="277">
        <f>INDEX(HWI!$F$6:$I$131,MATCH(F3726,HWI!$A$6:$A$131,0),MATCH(D3726,HWI!$F$5:$I$5,0))</f>
        <v>53.3125</v>
      </c>
      <c r="J3726" s="277">
        <f t="shared" si="116"/>
        <v>1242318.2631250001</v>
      </c>
      <c r="L3726" s="277">
        <f t="shared" si="117"/>
        <v>261.15582575677951</v>
      </c>
    </row>
    <row r="3727" spans="1:12" x14ac:dyDescent="0.25">
      <c r="A3727" s="274" t="s">
        <v>606</v>
      </c>
      <c r="B3727" s="274" t="s">
        <v>588</v>
      </c>
      <c r="C3727" s="274" t="s">
        <v>604</v>
      </c>
      <c r="D3727" s="274" t="s">
        <v>603</v>
      </c>
      <c r="E3727" s="274">
        <v>8</v>
      </c>
      <c r="F3727" s="274">
        <v>1951</v>
      </c>
      <c r="G3727" s="277">
        <v>69164</v>
      </c>
      <c r="H3727" s="277">
        <v>327949.52</v>
      </c>
      <c r="I3727" s="277">
        <f>INDEX(HWI!$F$6:$I$131,MATCH(F3727,HWI!$A$6:$A$131,0),MATCH(D3727,HWI!$F$5:$I$5,0))</f>
        <v>51.696969696969695</v>
      </c>
      <c r="J3727" s="277">
        <f t="shared" si="116"/>
        <v>16953996.397575758</v>
      </c>
      <c r="L3727" s="277">
        <f t="shared" si="117"/>
        <v>245.12747090358798</v>
      </c>
    </row>
    <row r="3728" spans="1:12" x14ac:dyDescent="0.25">
      <c r="A3728" s="274" t="s">
        <v>606</v>
      </c>
      <c r="B3728" s="274" t="s">
        <v>588</v>
      </c>
      <c r="C3728" s="274" t="s">
        <v>604</v>
      </c>
      <c r="D3728" s="274" t="s">
        <v>603</v>
      </c>
      <c r="E3728" s="274">
        <v>8</v>
      </c>
      <c r="F3728" s="274">
        <v>1952</v>
      </c>
      <c r="G3728" s="277">
        <v>31746</v>
      </c>
      <c r="H3728" s="277">
        <v>196493.35</v>
      </c>
      <c r="I3728" s="277">
        <f>INDEX(HWI!$F$6:$I$131,MATCH(F3728,HWI!$A$6:$A$131,0),MATCH(D3728,HWI!$F$5:$I$5,0))</f>
        <v>50.176470588235297</v>
      </c>
      <c r="J3728" s="277">
        <f t="shared" si="116"/>
        <v>9859342.7970588244</v>
      </c>
      <c r="L3728" s="277">
        <f t="shared" si="117"/>
        <v>310.56960867696165</v>
      </c>
    </row>
    <row r="3729" spans="1:12" x14ac:dyDescent="0.25">
      <c r="A3729" s="274" t="s">
        <v>606</v>
      </c>
      <c r="B3729" s="274" t="s">
        <v>588</v>
      </c>
      <c r="C3729" s="274" t="s">
        <v>604</v>
      </c>
      <c r="D3729" s="274" t="s">
        <v>603</v>
      </c>
      <c r="E3729" s="274">
        <v>8</v>
      </c>
      <c r="F3729" s="274">
        <v>1953</v>
      </c>
      <c r="G3729" s="277">
        <v>31768</v>
      </c>
      <c r="H3729" s="277">
        <v>215971.21</v>
      </c>
      <c r="I3729" s="277">
        <f>INDEX(HWI!$F$6:$I$131,MATCH(F3729,HWI!$A$6:$A$131,0),MATCH(D3729,HWI!$F$5:$I$5,0))</f>
        <v>46.108108108108105</v>
      </c>
      <c r="J3729" s="277">
        <f t="shared" si="116"/>
        <v>9958023.8989189174</v>
      </c>
      <c r="L3729" s="277">
        <f t="shared" si="117"/>
        <v>313.46083791610795</v>
      </c>
    </row>
    <row r="3730" spans="1:12" x14ac:dyDescent="0.25">
      <c r="A3730" s="274" t="s">
        <v>606</v>
      </c>
      <c r="B3730" s="274" t="s">
        <v>588</v>
      </c>
      <c r="C3730" s="274" t="s">
        <v>604</v>
      </c>
      <c r="D3730" s="274" t="s">
        <v>603</v>
      </c>
      <c r="E3730" s="274">
        <v>8</v>
      </c>
      <c r="F3730" s="274">
        <v>1954</v>
      </c>
      <c r="G3730" s="277">
        <v>5259</v>
      </c>
      <c r="H3730" s="277">
        <v>35633.19</v>
      </c>
      <c r="I3730" s="277">
        <f>INDEX(HWI!$F$6:$I$131,MATCH(F3730,HWI!$A$6:$A$131,0),MATCH(D3730,HWI!$F$5:$I$5,0))</f>
        <v>43.743589743589745</v>
      </c>
      <c r="J3730" s="277">
        <f t="shared" si="116"/>
        <v>1558723.6446153848</v>
      </c>
      <c r="L3730" s="277">
        <f t="shared" si="117"/>
        <v>296.39164187400354</v>
      </c>
    </row>
    <row r="3731" spans="1:12" x14ac:dyDescent="0.25">
      <c r="A3731" s="274" t="s">
        <v>606</v>
      </c>
      <c r="B3731" s="274" t="s">
        <v>588</v>
      </c>
      <c r="C3731" s="274" t="s">
        <v>604</v>
      </c>
      <c r="D3731" s="274" t="s">
        <v>603</v>
      </c>
      <c r="E3731" s="274">
        <v>8</v>
      </c>
      <c r="F3731" s="274">
        <v>1955</v>
      </c>
      <c r="G3731" s="277">
        <v>42401</v>
      </c>
      <c r="H3731" s="277">
        <v>214902.39999999999</v>
      </c>
      <c r="I3731" s="277">
        <f>INDEX(HWI!$F$6:$I$131,MATCH(F3731,HWI!$A$6:$A$131,0),MATCH(D3731,HWI!$F$5:$I$5,0))</f>
        <v>41.609756097560975</v>
      </c>
      <c r="J3731" s="277">
        <f t="shared" si="116"/>
        <v>8942036.4487804882</v>
      </c>
      <c r="L3731" s="277">
        <f t="shared" si="117"/>
        <v>210.89211218557318</v>
      </c>
    </row>
    <row r="3732" spans="1:12" x14ac:dyDescent="0.25">
      <c r="A3732" s="274" t="s">
        <v>606</v>
      </c>
      <c r="B3732" s="274" t="s">
        <v>588</v>
      </c>
      <c r="C3732" s="274" t="s">
        <v>604</v>
      </c>
      <c r="D3732" s="274" t="s">
        <v>603</v>
      </c>
      <c r="E3732" s="274">
        <v>8</v>
      </c>
      <c r="F3732" s="274">
        <v>1956</v>
      </c>
      <c r="G3732" s="277">
        <v>8603</v>
      </c>
      <c r="H3732" s="277">
        <v>53750.92</v>
      </c>
      <c r="I3732" s="277">
        <f>INDEX(HWI!$F$6:$I$131,MATCH(F3732,HWI!$A$6:$A$131,0),MATCH(D3732,HWI!$F$5:$I$5,0))</f>
        <v>39.674418604651166</v>
      </c>
      <c r="J3732" s="277">
        <f t="shared" si="116"/>
        <v>2132536.5004651165</v>
      </c>
      <c r="L3732" s="277">
        <f t="shared" si="117"/>
        <v>247.88288974370761</v>
      </c>
    </row>
    <row r="3733" spans="1:12" x14ac:dyDescent="0.25">
      <c r="A3733" s="274" t="s">
        <v>606</v>
      </c>
      <c r="B3733" s="274" t="s">
        <v>588</v>
      </c>
      <c r="C3733" s="274" t="s">
        <v>604</v>
      </c>
      <c r="D3733" s="274" t="s">
        <v>603</v>
      </c>
      <c r="E3733" s="274">
        <v>8</v>
      </c>
      <c r="F3733" s="274">
        <v>1957</v>
      </c>
      <c r="G3733" s="277">
        <v>17876</v>
      </c>
      <c r="H3733" s="277">
        <v>99842.25</v>
      </c>
      <c r="I3733" s="277">
        <f>INDEX(HWI!$F$6:$I$131,MATCH(F3733,HWI!$A$6:$A$131,0),MATCH(D3733,HWI!$F$5:$I$5,0))</f>
        <v>37.086956521739133</v>
      </c>
      <c r="J3733" s="277">
        <f t="shared" si="116"/>
        <v>3702845.1847826089</v>
      </c>
      <c r="L3733" s="277">
        <f t="shared" si="117"/>
        <v>207.14058988490763</v>
      </c>
    </row>
    <row r="3734" spans="1:12" x14ac:dyDescent="0.25">
      <c r="A3734" s="274" t="s">
        <v>606</v>
      </c>
      <c r="B3734" s="274" t="s">
        <v>588</v>
      </c>
      <c r="C3734" s="274" t="s">
        <v>604</v>
      </c>
      <c r="D3734" s="274" t="s">
        <v>603</v>
      </c>
      <c r="E3734" s="274">
        <v>8</v>
      </c>
      <c r="F3734" s="274">
        <v>1958</v>
      </c>
      <c r="G3734" s="277">
        <v>17794</v>
      </c>
      <c r="H3734" s="277">
        <v>130515.83</v>
      </c>
      <c r="I3734" s="277">
        <f>INDEX(HWI!$F$6:$I$131,MATCH(F3734,HWI!$A$6:$A$131,0),MATCH(D3734,HWI!$F$5:$I$5,0))</f>
        <v>34.816326530612244</v>
      </c>
      <c r="J3734" s="277">
        <f t="shared" si="116"/>
        <v>4544081.7546938779</v>
      </c>
      <c r="L3734" s="277">
        <f t="shared" si="117"/>
        <v>255.37157214195111</v>
      </c>
    </row>
    <row r="3735" spans="1:12" x14ac:dyDescent="0.25">
      <c r="A3735" s="274" t="s">
        <v>606</v>
      </c>
      <c r="B3735" s="274" t="s">
        <v>588</v>
      </c>
      <c r="C3735" s="274" t="s">
        <v>604</v>
      </c>
      <c r="D3735" s="274" t="s">
        <v>603</v>
      </c>
      <c r="E3735" s="274">
        <v>8</v>
      </c>
      <c r="F3735" s="274">
        <v>1959</v>
      </c>
      <c r="G3735" s="277">
        <v>34325</v>
      </c>
      <c r="H3735" s="277">
        <v>288032.5</v>
      </c>
      <c r="I3735" s="277">
        <f>INDEX(HWI!$F$6:$I$131,MATCH(F3735,HWI!$A$6:$A$131,0),MATCH(D3735,HWI!$F$5:$I$5,0))</f>
        <v>33.450980392156865</v>
      </c>
      <c r="J3735" s="277">
        <f t="shared" si="116"/>
        <v>9634969.5098039228</v>
      </c>
      <c r="L3735" s="277">
        <f t="shared" si="117"/>
        <v>280.69831055510338</v>
      </c>
    </row>
    <row r="3736" spans="1:12" x14ac:dyDescent="0.25">
      <c r="A3736" s="274" t="s">
        <v>606</v>
      </c>
      <c r="B3736" s="274" t="s">
        <v>588</v>
      </c>
      <c r="C3736" s="274" t="s">
        <v>604</v>
      </c>
      <c r="D3736" s="274" t="s">
        <v>603</v>
      </c>
      <c r="E3736" s="274">
        <v>8</v>
      </c>
      <c r="F3736" s="274">
        <v>1960</v>
      </c>
      <c r="G3736" s="277">
        <v>34698</v>
      </c>
      <c r="H3736" s="277">
        <v>205524.6</v>
      </c>
      <c r="I3736" s="277">
        <f>INDEX(HWI!$F$6:$I$131,MATCH(F3736,HWI!$A$6:$A$131,0),MATCH(D3736,HWI!$F$5:$I$5,0))</f>
        <v>32.188679245283019</v>
      </c>
      <c r="J3736" s="277">
        <f t="shared" si="116"/>
        <v>6615565.4264150942</v>
      </c>
      <c r="L3736" s="277">
        <f t="shared" si="117"/>
        <v>190.66128959637715</v>
      </c>
    </row>
    <row r="3737" spans="1:12" x14ac:dyDescent="0.25">
      <c r="A3737" s="274" t="s">
        <v>606</v>
      </c>
      <c r="B3737" s="274" t="s">
        <v>588</v>
      </c>
      <c r="C3737" s="274" t="s">
        <v>604</v>
      </c>
      <c r="D3737" s="274" t="s">
        <v>603</v>
      </c>
      <c r="E3737" s="274">
        <v>8</v>
      </c>
      <c r="F3737" s="274">
        <v>1961</v>
      </c>
      <c r="G3737" s="277">
        <v>74111</v>
      </c>
      <c r="H3737" s="277">
        <v>346468.87</v>
      </c>
      <c r="I3737" s="277">
        <f>INDEX(HWI!$F$6:$I$131,MATCH(F3737,HWI!$A$6:$A$131,0),MATCH(D3737,HWI!$F$5:$I$5,0))</f>
        <v>31.018181818181819</v>
      </c>
      <c r="J3737" s="277">
        <f t="shared" si="116"/>
        <v>10746834.404000001</v>
      </c>
      <c r="L3737" s="277">
        <f t="shared" si="117"/>
        <v>145.00997698047524</v>
      </c>
    </row>
    <row r="3738" spans="1:12" x14ac:dyDescent="0.25">
      <c r="A3738" s="274" t="s">
        <v>606</v>
      </c>
      <c r="B3738" s="274" t="s">
        <v>588</v>
      </c>
      <c r="C3738" s="274" t="s">
        <v>604</v>
      </c>
      <c r="D3738" s="274" t="s">
        <v>603</v>
      </c>
      <c r="E3738" s="274">
        <v>8</v>
      </c>
      <c r="F3738" s="274">
        <v>1962</v>
      </c>
      <c r="G3738" s="277">
        <v>24774</v>
      </c>
      <c r="H3738" s="277">
        <v>182126.72</v>
      </c>
      <c r="I3738" s="277">
        <f>INDEX(HWI!$F$6:$I$131,MATCH(F3738,HWI!$A$6:$A$131,0),MATCH(D3738,HWI!$F$5:$I$5,0))</f>
        <v>30.464285714285715</v>
      </c>
      <c r="J3738" s="277">
        <f t="shared" si="116"/>
        <v>5548360.4342857143</v>
      </c>
      <c r="L3738" s="277">
        <f t="shared" si="117"/>
        <v>223.95900679283579</v>
      </c>
    </row>
    <row r="3739" spans="1:12" x14ac:dyDescent="0.25">
      <c r="A3739" s="274" t="s">
        <v>606</v>
      </c>
      <c r="B3739" s="274" t="s">
        <v>588</v>
      </c>
      <c r="C3739" s="274" t="s">
        <v>604</v>
      </c>
      <c r="D3739" s="274" t="s">
        <v>603</v>
      </c>
      <c r="E3739" s="274">
        <v>8</v>
      </c>
      <c r="F3739" s="274">
        <v>1963</v>
      </c>
      <c r="G3739" s="277">
        <v>51901</v>
      </c>
      <c r="H3739" s="277">
        <v>333327</v>
      </c>
      <c r="I3739" s="277">
        <f>INDEX(HWI!$F$6:$I$131,MATCH(F3739,HWI!$A$6:$A$131,0),MATCH(D3739,HWI!$F$5:$I$5,0))</f>
        <v>29.413793103448278</v>
      </c>
      <c r="J3739" s="277">
        <f t="shared" si="116"/>
        <v>9804411.4137931038</v>
      </c>
      <c r="L3739" s="277">
        <f t="shared" si="117"/>
        <v>188.90602134434988</v>
      </c>
    </row>
    <row r="3740" spans="1:12" x14ac:dyDescent="0.25">
      <c r="A3740" s="274" t="s">
        <v>606</v>
      </c>
      <c r="B3740" s="274" t="s">
        <v>588</v>
      </c>
      <c r="C3740" s="274" t="s">
        <v>604</v>
      </c>
      <c r="D3740" s="274" t="s">
        <v>603</v>
      </c>
      <c r="E3740" s="274">
        <v>8</v>
      </c>
      <c r="F3740" s="274">
        <v>1964</v>
      </c>
      <c r="G3740" s="277">
        <v>54159</v>
      </c>
      <c r="H3740" s="277">
        <v>406228.12</v>
      </c>
      <c r="I3740" s="277">
        <f>INDEX(HWI!$F$6:$I$131,MATCH(F3740,HWI!$A$6:$A$131,0),MATCH(D3740,HWI!$F$5:$I$5,0))</f>
        <v>28.433333333333334</v>
      </c>
      <c r="J3740" s="277">
        <f t="shared" si="116"/>
        <v>11550419.545333333</v>
      </c>
      <c r="L3740" s="277">
        <f t="shared" si="117"/>
        <v>213.26870040682681</v>
      </c>
    </row>
    <row r="3741" spans="1:12" x14ac:dyDescent="0.25">
      <c r="A3741" s="274" t="s">
        <v>606</v>
      </c>
      <c r="B3741" s="274" t="s">
        <v>588</v>
      </c>
      <c r="C3741" s="274" t="s">
        <v>604</v>
      </c>
      <c r="D3741" s="274" t="s">
        <v>603</v>
      </c>
      <c r="E3741" s="274">
        <v>8</v>
      </c>
      <c r="F3741" s="274">
        <v>1965</v>
      </c>
      <c r="G3741" s="277">
        <v>38327</v>
      </c>
      <c r="H3741" s="277">
        <v>678813.22</v>
      </c>
      <c r="I3741" s="277">
        <f>INDEX(HWI!$F$6:$I$131,MATCH(F3741,HWI!$A$6:$A$131,0),MATCH(D3741,HWI!$F$5:$I$5,0))</f>
        <v>27.516129032258064</v>
      </c>
      <c r="J3741" s="277">
        <f t="shared" si="116"/>
        <v>18678312.150322579</v>
      </c>
      <c r="L3741" s="277">
        <f t="shared" si="117"/>
        <v>487.34083414623058</v>
      </c>
    </row>
    <row r="3742" spans="1:12" x14ac:dyDescent="0.25">
      <c r="A3742" s="274" t="s">
        <v>606</v>
      </c>
      <c r="B3742" s="274" t="s">
        <v>588</v>
      </c>
      <c r="C3742" s="274" t="s">
        <v>604</v>
      </c>
      <c r="D3742" s="274" t="s">
        <v>603</v>
      </c>
      <c r="E3742" s="274">
        <v>8</v>
      </c>
      <c r="F3742" s="274">
        <v>1966</v>
      </c>
      <c r="G3742" s="277">
        <v>72223</v>
      </c>
      <c r="H3742" s="277">
        <v>533385.73</v>
      </c>
      <c r="I3742" s="277">
        <f>INDEX(HWI!$F$6:$I$131,MATCH(F3742,HWI!$A$6:$A$131,0),MATCH(D3742,HWI!$F$5:$I$5,0))</f>
        <v>26.246153846153845</v>
      </c>
      <c r="J3742" s="277">
        <f t="shared" si="116"/>
        <v>13999323.928923076</v>
      </c>
      <c r="L3742" s="277">
        <f t="shared" si="117"/>
        <v>193.83470541133815</v>
      </c>
    </row>
    <row r="3743" spans="1:12" x14ac:dyDescent="0.25">
      <c r="A3743" s="274" t="s">
        <v>606</v>
      </c>
      <c r="B3743" s="274" t="s">
        <v>588</v>
      </c>
      <c r="C3743" s="274" t="s">
        <v>604</v>
      </c>
      <c r="D3743" s="274" t="s">
        <v>603</v>
      </c>
      <c r="E3743" s="274">
        <v>8</v>
      </c>
      <c r="F3743" s="274">
        <v>1967</v>
      </c>
      <c r="G3743" s="277">
        <v>21926</v>
      </c>
      <c r="H3743" s="277">
        <v>203666.4</v>
      </c>
      <c r="I3743" s="277">
        <f>INDEX(HWI!$F$6:$I$131,MATCH(F3743,HWI!$A$6:$A$131,0),MATCH(D3743,HWI!$F$5:$I$5,0))</f>
        <v>25.088235294117649</v>
      </c>
      <c r="J3743" s="277">
        <f t="shared" si="116"/>
        <v>5109630.5647058822</v>
      </c>
      <c r="L3743" s="277">
        <f t="shared" si="117"/>
        <v>233.03979589099163</v>
      </c>
    </row>
    <row r="3744" spans="1:12" x14ac:dyDescent="0.25">
      <c r="A3744" s="274" t="s">
        <v>606</v>
      </c>
      <c r="B3744" s="274" t="s">
        <v>588</v>
      </c>
      <c r="C3744" s="274" t="s">
        <v>604</v>
      </c>
      <c r="D3744" s="274" t="s">
        <v>603</v>
      </c>
      <c r="E3744" s="274">
        <v>8</v>
      </c>
      <c r="F3744" s="274">
        <v>1968</v>
      </c>
      <c r="G3744" s="277">
        <v>47630</v>
      </c>
      <c r="H3744" s="277">
        <v>486145.59</v>
      </c>
      <c r="I3744" s="277">
        <f>INDEX(HWI!$F$6:$I$131,MATCH(F3744,HWI!$A$6:$A$131,0),MATCH(D3744,HWI!$F$5:$I$5,0))</f>
        <v>24.028169014084508</v>
      </c>
      <c r="J3744" s="277">
        <f t="shared" si="116"/>
        <v>11681188.401971832</v>
      </c>
      <c r="L3744" s="277">
        <f t="shared" si="117"/>
        <v>245.24854927507519</v>
      </c>
    </row>
    <row r="3745" spans="1:12" x14ac:dyDescent="0.25">
      <c r="A3745" s="274" t="s">
        <v>606</v>
      </c>
      <c r="B3745" s="274" t="s">
        <v>588</v>
      </c>
      <c r="C3745" s="274" t="s">
        <v>604</v>
      </c>
      <c r="D3745" s="274" t="s">
        <v>603</v>
      </c>
      <c r="E3745" s="274">
        <v>8</v>
      </c>
      <c r="F3745" s="274">
        <v>1969</v>
      </c>
      <c r="G3745" s="277">
        <v>65546</v>
      </c>
      <c r="H3745" s="277">
        <v>618019.61</v>
      </c>
      <c r="I3745" s="277">
        <f>INDEX(HWI!$F$6:$I$131,MATCH(F3745,HWI!$A$6:$A$131,0),MATCH(D3745,HWI!$F$5:$I$5,0))</f>
        <v>22.44736842105263</v>
      </c>
      <c r="J3745" s="277">
        <f t="shared" si="116"/>
        <v>13872913.877105262</v>
      </c>
      <c r="L3745" s="277">
        <f t="shared" si="117"/>
        <v>211.6515710662018</v>
      </c>
    </row>
    <row r="3746" spans="1:12" x14ac:dyDescent="0.25">
      <c r="A3746" s="274" t="s">
        <v>606</v>
      </c>
      <c r="B3746" s="274" t="s">
        <v>588</v>
      </c>
      <c r="C3746" s="274" t="s">
        <v>604</v>
      </c>
      <c r="D3746" s="274" t="s">
        <v>603</v>
      </c>
      <c r="E3746" s="274">
        <v>8</v>
      </c>
      <c r="F3746" s="274">
        <v>1970</v>
      </c>
      <c r="G3746" s="277">
        <v>18828</v>
      </c>
      <c r="H3746" s="277">
        <v>193868.86000000002</v>
      </c>
      <c r="I3746" s="277">
        <f>INDEX(HWI!$F$6:$I$131,MATCH(F3746,HWI!$A$6:$A$131,0),MATCH(D3746,HWI!$F$5:$I$5,0))</f>
        <v>21.594936708860761</v>
      </c>
      <c r="J3746" s="277">
        <f t="shared" si="116"/>
        <v>4186585.7615189878</v>
      </c>
      <c r="L3746" s="277">
        <f t="shared" si="117"/>
        <v>222.35955818562715</v>
      </c>
    </row>
    <row r="3747" spans="1:12" x14ac:dyDescent="0.25">
      <c r="A3747" s="274" t="s">
        <v>606</v>
      </c>
      <c r="B3747" s="274" t="s">
        <v>588</v>
      </c>
      <c r="C3747" s="274" t="s">
        <v>604</v>
      </c>
      <c r="D3747" s="274" t="s">
        <v>603</v>
      </c>
      <c r="E3747" s="274">
        <v>8</v>
      </c>
      <c r="F3747" s="274">
        <v>1971</v>
      </c>
      <c r="G3747" s="277">
        <v>46309</v>
      </c>
      <c r="H3747" s="277">
        <v>568399.47</v>
      </c>
      <c r="I3747" s="277">
        <f>INDEX(HWI!$F$6:$I$131,MATCH(F3747,HWI!$A$6:$A$131,0),MATCH(D3747,HWI!$F$5:$I$5,0))</f>
        <v>19.386363636363637</v>
      </c>
      <c r="J3747" s="277">
        <f t="shared" si="116"/>
        <v>11019198.816136364</v>
      </c>
      <c r="L3747" s="277">
        <f t="shared" si="117"/>
        <v>237.94940111288008</v>
      </c>
    </row>
    <row r="3748" spans="1:12" x14ac:dyDescent="0.25">
      <c r="A3748" s="274" t="s">
        <v>606</v>
      </c>
      <c r="B3748" s="274" t="s">
        <v>588</v>
      </c>
      <c r="C3748" s="274" t="s">
        <v>604</v>
      </c>
      <c r="D3748" s="274" t="s">
        <v>603</v>
      </c>
      <c r="E3748" s="274">
        <v>8</v>
      </c>
      <c r="F3748" s="274">
        <v>1972</v>
      </c>
      <c r="G3748" s="277">
        <v>62726</v>
      </c>
      <c r="H3748" s="277">
        <v>779027.24</v>
      </c>
      <c r="I3748" s="277">
        <f>INDEX(HWI!$F$6:$I$131,MATCH(F3748,HWI!$A$6:$A$131,0),MATCH(D3748,HWI!$F$5:$I$5,0))</f>
        <v>17.587628865979383</v>
      </c>
      <c r="J3748" s="277">
        <f t="shared" si="116"/>
        <v>13701241.973608248</v>
      </c>
      <c r="L3748" s="277">
        <f t="shared" si="117"/>
        <v>218.43002859433486</v>
      </c>
    </row>
    <row r="3749" spans="1:12" x14ac:dyDescent="0.25">
      <c r="A3749" s="274" t="s">
        <v>606</v>
      </c>
      <c r="B3749" s="274" t="s">
        <v>588</v>
      </c>
      <c r="C3749" s="274" t="s">
        <v>604</v>
      </c>
      <c r="D3749" s="274" t="s">
        <v>603</v>
      </c>
      <c r="E3749" s="274">
        <v>8</v>
      </c>
      <c r="F3749" s="274">
        <v>1973</v>
      </c>
      <c r="G3749" s="277">
        <v>74330</v>
      </c>
      <c r="H3749" s="277">
        <v>1222986.79</v>
      </c>
      <c r="I3749" s="277">
        <f>INDEX(HWI!$F$6:$I$131,MATCH(F3749,HWI!$A$6:$A$131,0),MATCH(D3749,HWI!$F$5:$I$5,0))</f>
        <v>17.059999999999999</v>
      </c>
      <c r="J3749" s="277">
        <f t="shared" si="116"/>
        <v>20864154.637399998</v>
      </c>
      <c r="L3749" s="277">
        <f t="shared" si="117"/>
        <v>280.69628195076007</v>
      </c>
    </row>
    <row r="3750" spans="1:12" x14ac:dyDescent="0.25">
      <c r="A3750" s="274" t="s">
        <v>606</v>
      </c>
      <c r="B3750" s="274" t="s">
        <v>588</v>
      </c>
      <c r="C3750" s="274" t="s">
        <v>604</v>
      </c>
      <c r="D3750" s="274" t="s">
        <v>603</v>
      </c>
      <c r="E3750" s="274">
        <v>8</v>
      </c>
      <c r="F3750" s="274">
        <v>1974</v>
      </c>
      <c r="G3750" s="277">
        <v>46708</v>
      </c>
      <c r="H3750" s="277">
        <v>824355.77</v>
      </c>
      <c r="I3750" s="277">
        <f>INDEX(HWI!$F$6:$I$131,MATCH(F3750,HWI!$A$6:$A$131,0),MATCH(D3750,HWI!$F$5:$I$5,0))</f>
        <v>14.964912280701755</v>
      </c>
      <c r="J3750" s="277">
        <f t="shared" si="116"/>
        <v>12336411.786140352</v>
      </c>
      <c r="L3750" s="277">
        <f t="shared" si="117"/>
        <v>264.11774826882657</v>
      </c>
    </row>
    <row r="3751" spans="1:12" x14ac:dyDescent="0.25">
      <c r="A3751" s="274" t="s">
        <v>606</v>
      </c>
      <c r="B3751" s="274" t="s">
        <v>588</v>
      </c>
      <c r="C3751" s="274" t="s">
        <v>604</v>
      </c>
      <c r="D3751" s="274" t="s">
        <v>603</v>
      </c>
      <c r="E3751" s="274">
        <v>8</v>
      </c>
      <c r="F3751" s="274">
        <v>1975</v>
      </c>
      <c r="G3751" s="277">
        <v>7305</v>
      </c>
      <c r="H3751" s="277">
        <v>170555.62</v>
      </c>
      <c r="I3751" s="277">
        <f>INDEX(HWI!$F$6:$I$131,MATCH(F3751,HWI!$A$6:$A$131,0),MATCH(D3751,HWI!$F$5:$I$5,0))</f>
        <v>13.53968253968254</v>
      </c>
      <c r="J3751" s="277">
        <f t="shared" si="116"/>
        <v>2309268.9501587301</v>
      </c>
      <c r="L3751" s="277">
        <f t="shared" si="117"/>
        <v>316.12169064459005</v>
      </c>
    </row>
    <row r="3752" spans="1:12" x14ac:dyDescent="0.25">
      <c r="A3752" s="274" t="s">
        <v>606</v>
      </c>
      <c r="B3752" s="274" t="s">
        <v>588</v>
      </c>
      <c r="C3752" s="274" t="s">
        <v>604</v>
      </c>
      <c r="D3752" s="274" t="s">
        <v>603</v>
      </c>
      <c r="E3752" s="274">
        <v>8</v>
      </c>
      <c r="F3752" s="274">
        <v>1976</v>
      </c>
      <c r="G3752" s="277">
        <v>24634</v>
      </c>
      <c r="H3752" s="277">
        <v>303772.72000000003</v>
      </c>
      <c r="I3752" s="277">
        <f>INDEX(HWI!$F$6:$I$131,MATCH(F3752,HWI!$A$6:$A$131,0),MATCH(D3752,HWI!$F$5:$I$5,0))</f>
        <v>12.544117647058824</v>
      </c>
      <c r="J3752" s="277">
        <f t="shared" si="116"/>
        <v>3810560.7376470594</v>
      </c>
      <c r="L3752" s="277">
        <f t="shared" si="117"/>
        <v>154.68704788694728</v>
      </c>
    </row>
    <row r="3753" spans="1:12" x14ac:dyDescent="0.25">
      <c r="A3753" s="274" t="s">
        <v>606</v>
      </c>
      <c r="B3753" s="274" t="s">
        <v>588</v>
      </c>
      <c r="C3753" s="274" t="s">
        <v>604</v>
      </c>
      <c r="D3753" s="274" t="s">
        <v>603</v>
      </c>
      <c r="E3753" s="274">
        <v>8</v>
      </c>
      <c r="F3753" s="274">
        <v>1977</v>
      </c>
      <c r="G3753" s="277">
        <v>18865</v>
      </c>
      <c r="H3753" s="277">
        <v>437354.4</v>
      </c>
      <c r="I3753" s="277">
        <f>INDEX(HWI!$F$6:$I$131,MATCH(F3753,HWI!$A$6:$A$131,0),MATCH(D3753,HWI!$F$5:$I$5,0))</f>
        <v>11.605442176870747</v>
      </c>
      <c r="J3753" s="277">
        <f t="shared" si="116"/>
        <v>5075691.2</v>
      </c>
      <c r="L3753" s="277">
        <f t="shared" si="117"/>
        <v>269.05333686721445</v>
      </c>
    </row>
    <row r="3754" spans="1:12" x14ac:dyDescent="0.25">
      <c r="A3754" s="274" t="s">
        <v>606</v>
      </c>
      <c r="B3754" s="274" t="s">
        <v>588</v>
      </c>
      <c r="C3754" s="274" t="s">
        <v>604</v>
      </c>
      <c r="D3754" s="274" t="s">
        <v>603</v>
      </c>
      <c r="E3754" s="274">
        <v>8</v>
      </c>
      <c r="F3754" s="274">
        <v>1978</v>
      </c>
      <c r="G3754" s="277">
        <v>114332</v>
      </c>
      <c r="H3754" s="277">
        <v>879167.72</v>
      </c>
      <c r="I3754" s="277">
        <f>INDEX(HWI!$F$6:$I$131,MATCH(F3754,HWI!$A$6:$A$131,0),MATCH(D3754,HWI!$F$5:$I$5,0))</f>
        <v>10.6625</v>
      </c>
      <c r="J3754" s="277">
        <f t="shared" si="116"/>
        <v>9374125.8144999985</v>
      </c>
      <c r="L3754" s="277">
        <f t="shared" si="117"/>
        <v>81.990394766994356</v>
      </c>
    </row>
    <row r="3755" spans="1:12" x14ac:dyDescent="0.25">
      <c r="A3755" s="274" t="s">
        <v>606</v>
      </c>
      <c r="B3755" s="274" t="s">
        <v>588</v>
      </c>
      <c r="C3755" s="274" t="s">
        <v>604</v>
      </c>
      <c r="D3755" s="274" t="s">
        <v>603</v>
      </c>
      <c r="E3755" s="274">
        <v>8</v>
      </c>
      <c r="F3755" s="274">
        <v>1979</v>
      </c>
      <c r="G3755" s="277">
        <v>43391</v>
      </c>
      <c r="H3755" s="277">
        <v>1049851.6599999999</v>
      </c>
      <c r="I3755" s="277">
        <f>INDEX(HWI!$F$6:$I$131,MATCH(F3755,HWI!$A$6:$A$131,0),MATCH(D3755,HWI!$F$5:$I$5,0))</f>
        <v>9.8612716763005785</v>
      </c>
      <c r="J3755" s="277">
        <f t="shared" si="116"/>
        <v>10352872.439075144</v>
      </c>
      <c r="L3755" s="277">
        <f t="shared" si="117"/>
        <v>238.59492611544201</v>
      </c>
    </row>
    <row r="3756" spans="1:12" x14ac:dyDescent="0.25">
      <c r="A3756" s="274" t="s">
        <v>606</v>
      </c>
      <c r="B3756" s="274" t="s">
        <v>588</v>
      </c>
      <c r="C3756" s="274" t="s">
        <v>604</v>
      </c>
      <c r="D3756" s="274" t="s">
        <v>603</v>
      </c>
      <c r="E3756" s="274">
        <v>8</v>
      </c>
      <c r="F3756" s="274">
        <v>1980</v>
      </c>
      <c r="G3756" s="277">
        <v>19944</v>
      </c>
      <c r="H3756" s="277">
        <v>856739.46</v>
      </c>
      <c r="I3756" s="277">
        <f>INDEX(HWI!$F$6:$I$131,MATCH(F3756,HWI!$A$6:$A$131,0),MATCH(D3756,HWI!$F$5:$I$5,0))</f>
        <v>9.172043010752688</v>
      </c>
      <c r="J3756" s="277">
        <f t="shared" si="116"/>
        <v>7858051.1761290319</v>
      </c>
      <c r="L3756" s="277">
        <f t="shared" si="117"/>
        <v>394.00577497638545</v>
      </c>
    </row>
    <row r="3757" spans="1:12" x14ac:dyDescent="0.25">
      <c r="A3757" s="274" t="s">
        <v>606</v>
      </c>
      <c r="B3757" s="274" t="s">
        <v>588</v>
      </c>
      <c r="C3757" s="274" t="s">
        <v>604</v>
      </c>
      <c r="D3757" s="274" t="s">
        <v>603</v>
      </c>
      <c r="E3757" s="274">
        <v>8</v>
      </c>
      <c r="F3757" s="274">
        <v>1981</v>
      </c>
      <c r="G3757" s="277">
        <v>8955</v>
      </c>
      <c r="H3757" s="277">
        <v>613361.64</v>
      </c>
      <c r="I3757" s="277">
        <f>INDEX(HWI!$F$6:$I$131,MATCH(F3757,HWI!$A$6:$A$131,0),MATCH(D3757,HWI!$F$5:$I$5,0))</f>
        <v>8.3219512195121954</v>
      </c>
      <c r="J3757" s="277">
        <f t="shared" si="116"/>
        <v>5104365.648</v>
      </c>
      <c r="L3757" s="277">
        <f t="shared" si="117"/>
        <v>570.00174740368504</v>
      </c>
    </row>
    <row r="3758" spans="1:12" x14ac:dyDescent="0.25">
      <c r="A3758" s="274" t="s">
        <v>606</v>
      </c>
      <c r="B3758" s="274" t="s">
        <v>588</v>
      </c>
      <c r="C3758" s="274" t="s">
        <v>604</v>
      </c>
      <c r="D3758" s="274" t="s">
        <v>603</v>
      </c>
      <c r="E3758" s="274">
        <v>8</v>
      </c>
      <c r="F3758" s="274">
        <v>1982</v>
      </c>
      <c r="G3758" s="277">
        <v>15547</v>
      </c>
      <c r="H3758" s="277">
        <v>720008.07000000007</v>
      </c>
      <c r="I3758" s="277">
        <f>INDEX(HWI!$F$6:$I$131,MATCH(F3758,HWI!$A$6:$A$131,0),MATCH(D3758,HWI!$F$5:$I$5,0))</f>
        <v>7.6502242152466371</v>
      </c>
      <c r="J3758" s="277">
        <f t="shared" si="116"/>
        <v>5508223.1722869966</v>
      </c>
      <c r="L3758" s="277">
        <f t="shared" si="117"/>
        <v>354.29492328339853</v>
      </c>
    </row>
    <row r="3759" spans="1:12" x14ac:dyDescent="0.25">
      <c r="A3759" s="274" t="s">
        <v>606</v>
      </c>
      <c r="B3759" s="274" t="s">
        <v>588</v>
      </c>
      <c r="C3759" s="274" t="s">
        <v>604</v>
      </c>
      <c r="D3759" s="274" t="s">
        <v>603</v>
      </c>
      <c r="E3759" s="274">
        <v>8</v>
      </c>
      <c r="F3759" s="274">
        <v>1983</v>
      </c>
      <c r="G3759" s="277">
        <v>10909</v>
      </c>
      <c r="H3759" s="277">
        <v>511794.43</v>
      </c>
      <c r="I3759" s="277">
        <f>INDEX(HWI!$F$6:$I$131,MATCH(F3759,HWI!$A$6:$A$131,0),MATCH(D3759,HWI!$F$5:$I$5,0))</f>
        <v>7.3534482758620694</v>
      </c>
      <c r="J3759" s="277">
        <f t="shared" si="116"/>
        <v>3763453.8688793103</v>
      </c>
      <c r="L3759" s="277">
        <f t="shared" si="117"/>
        <v>344.98614619848843</v>
      </c>
    </row>
    <row r="3760" spans="1:12" x14ac:dyDescent="0.25">
      <c r="A3760" s="274" t="s">
        <v>606</v>
      </c>
      <c r="B3760" s="274" t="s">
        <v>588</v>
      </c>
      <c r="C3760" s="274" t="s">
        <v>604</v>
      </c>
      <c r="D3760" s="274" t="s">
        <v>603</v>
      </c>
      <c r="E3760" s="274">
        <v>8</v>
      </c>
      <c r="F3760" s="274">
        <v>1984</v>
      </c>
      <c r="G3760" s="277">
        <v>21713</v>
      </c>
      <c r="H3760" s="277">
        <v>711855.49</v>
      </c>
      <c r="I3760" s="277">
        <f>INDEX(HWI!$F$6:$I$131,MATCH(F3760,HWI!$A$6:$A$131,0),MATCH(D3760,HWI!$F$5:$I$5,0))</f>
        <v>7.0205761316872426</v>
      </c>
      <c r="J3760" s="277">
        <f t="shared" si="116"/>
        <v>4997635.6623045262</v>
      </c>
      <c r="L3760" s="277">
        <f t="shared" si="117"/>
        <v>230.16790228455423</v>
      </c>
    </row>
    <row r="3761" spans="1:12" x14ac:dyDescent="0.25">
      <c r="A3761" s="274" t="s">
        <v>606</v>
      </c>
      <c r="B3761" s="274" t="s">
        <v>588</v>
      </c>
      <c r="C3761" s="274" t="s">
        <v>604</v>
      </c>
      <c r="D3761" s="274" t="s">
        <v>603</v>
      </c>
      <c r="E3761" s="274">
        <v>8</v>
      </c>
      <c r="F3761" s="274">
        <v>1985</v>
      </c>
      <c r="G3761" s="277">
        <v>17869</v>
      </c>
      <c r="H3761" s="277">
        <v>1019729.74</v>
      </c>
      <c r="I3761" s="277">
        <f>INDEX(HWI!$F$6:$I$131,MATCH(F3761,HWI!$A$6:$A$131,0),MATCH(D3761,HWI!$F$5:$I$5,0))</f>
        <v>6.9918032786885247</v>
      </c>
      <c r="J3761" s="277">
        <f t="shared" si="116"/>
        <v>7129749.7395081967</v>
      </c>
      <c r="L3761" s="277">
        <f t="shared" si="117"/>
        <v>399.00104871611154</v>
      </c>
    </row>
    <row r="3762" spans="1:12" x14ac:dyDescent="0.25">
      <c r="A3762" s="274" t="s">
        <v>606</v>
      </c>
      <c r="B3762" s="274" t="s">
        <v>588</v>
      </c>
      <c r="C3762" s="274" t="s">
        <v>604</v>
      </c>
      <c r="D3762" s="274" t="s">
        <v>603</v>
      </c>
      <c r="E3762" s="274">
        <v>8</v>
      </c>
      <c r="F3762" s="274">
        <v>1986</v>
      </c>
      <c r="G3762" s="277">
        <v>3574</v>
      </c>
      <c r="H3762" s="277">
        <v>148601.62</v>
      </c>
      <c r="I3762" s="277">
        <f>INDEX(HWI!$F$6:$I$131,MATCH(F3762,HWI!$A$6:$A$131,0),MATCH(D3762,HWI!$F$5:$I$5,0))</f>
        <v>7.1680672268907566</v>
      </c>
      <c r="J3762" s="277">
        <f t="shared" si="116"/>
        <v>1065186.4021848741</v>
      </c>
      <c r="L3762" s="277">
        <f t="shared" si="117"/>
        <v>298.03760553577899</v>
      </c>
    </row>
    <row r="3763" spans="1:12" x14ac:dyDescent="0.25">
      <c r="A3763" s="274" t="s">
        <v>606</v>
      </c>
      <c r="B3763" s="274" t="s">
        <v>588</v>
      </c>
      <c r="C3763" s="274" t="s">
        <v>604</v>
      </c>
      <c r="D3763" s="274" t="s">
        <v>603</v>
      </c>
      <c r="E3763" s="274">
        <v>8</v>
      </c>
      <c r="F3763" s="274">
        <v>1987</v>
      </c>
      <c r="G3763" s="277">
        <v>3063</v>
      </c>
      <c r="H3763" s="277">
        <v>161277.96</v>
      </c>
      <c r="I3763" s="277">
        <f>INDEX(HWI!$F$6:$I$131,MATCH(F3763,HWI!$A$6:$A$131,0),MATCH(D3763,HWI!$F$5:$I$5,0))</f>
        <v>6.963265306122449</v>
      </c>
      <c r="J3763" s="277">
        <f t="shared" si="116"/>
        <v>1123021.2235102041</v>
      </c>
      <c r="L3763" s="277">
        <f t="shared" si="117"/>
        <v>366.64094793020047</v>
      </c>
    </row>
    <row r="3764" spans="1:12" x14ac:dyDescent="0.25">
      <c r="A3764" s="274" t="s">
        <v>606</v>
      </c>
      <c r="B3764" s="274" t="s">
        <v>588</v>
      </c>
      <c r="C3764" s="274" t="s">
        <v>604</v>
      </c>
      <c r="D3764" s="274" t="s">
        <v>603</v>
      </c>
      <c r="E3764" s="274">
        <v>8</v>
      </c>
      <c r="F3764" s="274">
        <v>1988</v>
      </c>
      <c r="G3764" s="277">
        <v>2513</v>
      </c>
      <c r="H3764" s="277">
        <v>85975.27</v>
      </c>
      <c r="I3764" s="277">
        <f>INDEX(HWI!$F$6:$I$131,MATCH(F3764,HWI!$A$6:$A$131,0),MATCH(D3764,HWI!$F$5:$I$5,0))</f>
        <v>6.4316682375117811</v>
      </c>
      <c r="J3764" s="277">
        <f t="shared" si="116"/>
        <v>552964.41327049956</v>
      </c>
      <c r="L3764" s="277">
        <f t="shared" si="117"/>
        <v>220.04154925208897</v>
      </c>
    </row>
    <row r="3765" spans="1:12" x14ac:dyDescent="0.25">
      <c r="A3765" s="274" t="s">
        <v>606</v>
      </c>
      <c r="B3765" s="274" t="s">
        <v>588</v>
      </c>
      <c r="C3765" s="274" t="s">
        <v>604</v>
      </c>
      <c r="D3765" s="274" t="s">
        <v>603</v>
      </c>
      <c r="E3765" s="274">
        <v>8</v>
      </c>
      <c r="F3765" s="274">
        <v>1989</v>
      </c>
      <c r="G3765" s="277">
        <v>6914</v>
      </c>
      <c r="H3765" s="277">
        <v>659174.99</v>
      </c>
      <c r="I3765" s="277">
        <f>INDEX(HWI!$F$6:$I$131,MATCH(F3765,HWI!$A$6:$A$131,0),MATCH(D3765,HWI!$F$5:$I$5,0))</f>
        <v>6.0335985853227232</v>
      </c>
      <c r="J3765" s="277">
        <f t="shared" si="116"/>
        <v>3977197.2871441203</v>
      </c>
      <c r="L3765" s="277">
        <f t="shared" si="117"/>
        <v>575.23825385364773</v>
      </c>
    </row>
    <row r="3766" spans="1:12" x14ac:dyDescent="0.25">
      <c r="A3766" s="274" t="s">
        <v>606</v>
      </c>
      <c r="B3766" s="274" t="s">
        <v>588</v>
      </c>
      <c r="C3766" s="274" t="s">
        <v>604</v>
      </c>
      <c r="D3766" s="274" t="s">
        <v>603</v>
      </c>
      <c r="E3766" s="274">
        <v>8</v>
      </c>
      <c r="F3766" s="274">
        <v>1990</v>
      </c>
      <c r="G3766" s="277">
        <v>3197</v>
      </c>
      <c r="H3766" s="277">
        <v>233436.55000000002</v>
      </c>
      <c r="I3766" s="277">
        <f>INDEX(HWI!$F$6:$I$131,MATCH(F3766,HWI!$A$6:$A$131,0),MATCH(D3766,HWI!$F$5:$I$5,0))</f>
        <v>5.8827586206896552</v>
      </c>
      <c r="J3766" s="277">
        <f t="shared" si="116"/>
        <v>1373250.8768965518</v>
      </c>
      <c r="L3766" s="277">
        <f t="shared" si="117"/>
        <v>429.54359615156454</v>
      </c>
    </row>
    <row r="3767" spans="1:12" x14ac:dyDescent="0.25">
      <c r="A3767" s="274" t="s">
        <v>606</v>
      </c>
      <c r="B3767" s="274" t="s">
        <v>588</v>
      </c>
      <c r="C3767" s="274" t="s">
        <v>604</v>
      </c>
      <c r="D3767" s="274" t="s">
        <v>603</v>
      </c>
      <c r="E3767" s="274">
        <v>8</v>
      </c>
      <c r="F3767" s="274">
        <v>1991</v>
      </c>
      <c r="G3767" s="277">
        <v>4943</v>
      </c>
      <c r="H3767" s="277">
        <v>352073.99</v>
      </c>
      <c r="I3767" s="277">
        <f>INDEX(HWI!$F$6:$I$131,MATCH(F3767,HWI!$A$6:$A$131,0),MATCH(D3767,HWI!$F$5:$I$5,0))</f>
        <v>5.7009189640768589</v>
      </c>
      <c r="J3767" s="277">
        <f t="shared" si="116"/>
        <v>2007145.2863492062</v>
      </c>
      <c r="L3767" s="277">
        <f t="shared" si="117"/>
        <v>406.0581198359713</v>
      </c>
    </row>
    <row r="3768" spans="1:12" x14ac:dyDescent="0.25">
      <c r="A3768" s="274" t="s">
        <v>606</v>
      </c>
      <c r="B3768" s="274" t="s">
        <v>588</v>
      </c>
      <c r="C3768" s="274" t="s">
        <v>604</v>
      </c>
      <c r="D3768" s="274" t="s">
        <v>603</v>
      </c>
      <c r="E3768" s="274">
        <v>8</v>
      </c>
      <c r="F3768" s="274">
        <v>1992</v>
      </c>
      <c r="G3768" s="277">
        <v>199</v>
      </c>
      <c r="H3768" s="277">
        <v>18183.16</v>
      </c>
      <c r="I3768" s="277">
        <f>INDEX(HWI!$F$6:$I$131,MATCH(F3768,HWI!$A$6:$A$131,0),MATCH(D3768,HWI!$F$5:$I$5,0))</f>
        <v>5.5479674796747966</v>
      </c>
      <c r="J3768" s="277">
        <f t="shared" si="116"/>
        <v>100879.58035772358</v>
      </c>
      <c r="L3768" s="277">
        <f t="shared" si="117"/>
        <v>506.9325646116763</v>
      </c>
    </row>
    <row r="3769" spans="1:12" x14ac:dyDescent="0.25">
      <c r="A3769" s="274" t="s">
        <v>606</v>
      </c>
      <c r="B3769" s="274" t="s">
        <v>588</v>
      </c>
      <c r="C3769" s="274" t="s">
        <v>604</v>
      </c>
      <c r="D3769" s="274" t="s">
        <v>603</v>
      </c>
      <c r="E3769" s="274">
        <v>8</v>
      </c>
      <c r="F3769" s="274">
        <v>1993</v>
      </c>
      <c r="G3769" s="277">
        <v>3389</v>
      </c>
      <c r="H3769" s="277">
        <v>119299.49</v>
      </c>
      <c r="I3769" s="277">
        <f>INDEX(HWI!$F$6:$I$131,MATCH(F3769,HWI!$A$6:$A$131,0),MATCH(D3769,HWI!$F$5:$I$5,0))</f>
        <v>5.3774625689519304</v>
      </c>
      <c r="J3769" s="277">
        <f t="shared" si="116"/>
        <v>641528.5419700552</v>
      </c>
      <c r="L3769" s="277">
        <f t="shared" si="117"/>
        <v>189.29729771910746</v>
      </c>
    </row>
    <row r="3770" spans="1:12" x14ac:dyDescent="0.25">
      <c r="A3770" s="274" t="s">
        <v>606</v>
      </c>
      <c r="B3770" s="274" t="s">
        <v>588</v>
      </c>
      <c r="C3770" s="274" t="s">
        <v>604</v>
      </c>
      <c r="D3770" s="274" t="s">
        <v>603</v>
      </c>
      <c r="E3770" s="274">
        <v>8</v>
      </c>
      <c r="F3770" s="274">
        <v>1994</v>
      </c>
      <c r="G3770" s="277">
        <v>1101</v>
      </c>
      <c r="H3770" s="277">
        <v>59354.9</v>
      </c>
      <c r="I3770" s="277">
        <f>INDEX(HWI!$F$6:$I$131,MATCH(F3770,HWI!$A$6:$A$131,0),MATCH(D3770,HWI!$F$5:$I$5,0))</f>
        <v>5.0623145400593472</v>
      </c>
      <c r="J3770" s="277">
        <f t="shared" si="116"/>
        <v>300473.17329376854</v>
      </c>
      <c r="L3770" s="277">
        <f t="shared" si="117"/>
        <v>272.90933087535745</v>
      </c>
    </row>
    <row r="3771" spans="1:12" x14ac:dyDescent="0.25">
      <c r="A3771" s="274" t="s">
        <v>606</v>
      </c>
      <c r="B3771" s="274" t="s">
        <v>588</v>
      </c>
      <c r="C3771" s="274" t="s">
        <v>604</v>
      </c>
      <c r="D3771" s="274" t="s">
        <v>603</v>
      </c>
      <c r="E3771" s="274">
        <v>8</v>
      </c>
      <c r="F3771" s="274">
        <v>1995</v>
      </c>
      <c r="G3771" s="277">
        <v>452</v>
      </c>
      <c r="H3771" s="277">
        <v>65313.55</v>
      </c>
      <c r="I3771" s="277">
        <f>INDEX(HWI!$F$6:$I$131,MATCH(F3771,HWI!$A$6:$A$131,0),MATCH(D3771,HWI!$F$5:$I$5,0))</f>
        <v>4.9342010122921183</v>
      </c>
      <c r="J3771" s="277">
        <f t="shared" si="116"/>
        <v>322270.18452639191</v>
      </c>
      <c r="L3771" s="277">
        <f t="shared" si="117"/>
        <v>712.98713390794671</v>
      </c>
    </row>
    <row r="3772" spans="1:12" x14ac:dyDescent="0.25">
      <c r="A3772" s="274" t="s">
        <v>606</v>
      </c>
      <c r="B3772" s="274" t="s">
        <v>588</v>
      </c>
      <c r="C3772" s="274" t="s">
        <v>604</v>
      </c>
      <c r="D3772" s="274" t="s">
        <v>603</v>
      </c>
      <c r="E3772" s="274">
        <v>8</v>
      </c>
      <c r="F3772" s="274">
        <v>1996</v>
      </c>
      <c r="G3772" s="277">
        <v>3592</v>
      </c>
      <c r="H3772" s="277">
        <v>171679.67</v>
      </c>
      <c r="I3772" s="277">
        <f>INDEX(HWI!$F$6:$I$131,MATCH(F3772,HWI!$A$6:$A$131,0),MATCH(D3772,HWI!$F$5:$I$5,0))</f>
        <v>4.8847530422333572</v>
      </c>
      <c r="J3772" s="277">
        <f t="shared" si="116"/>
        <v>838612.7903221189</v>
      </c>
      <c r="L3772" s="277">
        <f t="shared" si="117"/>
        <v>233.46681245047853</v>
      </c>
    </row>
    <row r="3773" spans="1:12" x14ac:dyDescent="0.25">
      <c r="A3773" s="274" t="s">
        <v>606</v>
      </c>
      <c r="B3773" s="274" t="s">
        <v>588</v>
      </c>
      <c r="C3773" s="274" t="s">
        <v>604</v>
      </c>
      <c r="D3773" s="274" t="s">
        <v>603</v>
      </c>
      <c r="E3773" s="274">
        <v>8</v>
      </c>
      <c r="F3773" s="274">
        <v>1997</v>
      </c>
      <c r="G3773" s="277">
        <v>1673</v>
      </c>
      <c r="H3773" s="277">
        <v>63661.94</v>
      </c>
      <c r="I3773" s="277">
        <f>INDEX(HWI!$F$6:$I$131,MATCH(F3773,HWI!$A$6:$A$131,0),MATCH(D3773,HWI!$F$5:$I$5,0))</f>
        <v>4.7454798331015295</v>
      </c>
      <c r="J3773" s="277">
        <f t="shared" si="116"/>
        <v>302106.45240611961</v>
      </c>
      <c r="L3773" s="277">
        <f t="shared" si="117"/>
        <v>180.5776762738312</v>
      </c>
    </row>
    <row r="3774" spans="1:12" x14ac:dyDescent="0.25">
      <c r="A3774" s="274" t="s">
        <v>606</v>
      </c>
      <c r="B3774" s="274" t="s">
        <v>588</v>
      </c>
      <c r="C3774" s="274" t="s">
        <v>604</v>
      </c>
      <c r="D3774" s="274" t="s">
        <v>603</v>
      </c>
      <c r="E3774" s="274">
        <v>8</v>
      </c>
      <c r="F3774" s="274">
        <v>1998</v>
      </c>
      <c r="G3774" s="277">
        <v>242</v>
      </c>
      <c r="H3774" s="277">
        <v>37526.480000000003</v>
      </c>
      <c r="I3774" s="277">
        <f>INDEX(HWI!$F$6:$I$131,MATCH(F3774,HWI!$A$6:$A$131,0),MATCH(D3774,HWI!$F$5:$I$5,0))</f>
        <v>4.6580204778156995</v>
      </c>
      <c r="J3774" s="277">
        <f t="shared" si="116"/>
        <v>174799.11230034131</v>
      </c>
      <c r="L3774" s="277">
        <f t="shared" si="117"/>
        <v>722.31038140636906</v>
      </c>
    </row>
    <row r="3775" spans="1:12" x14ac:dyDescent="0.25">
      <c r="A3775" s="274" t="s">
        <v>606</v>
      </c>
      <c r="B3775" s="274" t="s">
        <v>588</v>
      </c>
      <c r="C3775" s="274" t="s">
        <v>604</v>
      </c>
      <c r="D3775" s="274" t="s">
        <v>603</v>
      </c>
      <c r="E3775" s="274">
        <v>8</v>
      </c>
      <c r="F3775" s="274">
        <v>1999</v>
      </c>
      <c r="G3775" s="277">
        <v>12771</v>
      </c>
      <c r="H3775" s="277">
        <v>379277.28</v>
      </c>
      <c r="I3775" s="277">
        <f>INDEX(HWI!$F$6:$I$131,MATCH(F3775,HWI!$A$6:$A$131,0),MATCH(D3775,HWI!$F$5:$I$5,0))</f>
        <v>4.5251989389920428</v>
      </c>
      <c r="J3775" s="277">
        <f t="shared" si="116"/>
        <v>1716305.145039788</v>
      </c>
      <c r="L3775" s="277">
        <f t="shared" si="117"/>
        <v>134.3908186547481</v>
      </c>
    </row>
    <row r="3776" spans="1:12" x14ac:dyDescent="0.25">
      <c r="A3776" s="274" t="s">
        <v>606</v>
      </c>
      <c r="B3776" s="274" t="s">
        <v>588</v>
      </c>
      <c r="C3776" s="274" t="s">
        <v>604</v>
      </c>
      <c r="D3776" s="274" t="s">
        <v>603</v>
      </c>
      <c r="E3776" s="274">
        <v>8</v>
      </c>
      <c r="F3776" s="274">
        <v>2000</v>
      </c>
      <c r="G3776" s="277">
        <v>410</v>
      </c>
      <c r="H3776" s="277">
        <v>17534.13</v>
      </c>
      <c r="I3776" s="277">
        <f>INDEX(HWI!$F$6:$I$131,MATCH(F3776,HWI!$A$6:$A$131,0),MATCH(D3776,HWI!$F$5:$I$5,0))</f>
        <v>4.308080808080808</v>
      </c>
      <c r="J3776" s="277">
        <f t="shared" si="116"/>
        <v>75538.448939393944</v>
      </c>
      <c r="L3776" s="277">
        <f t="shared" si="117"/>
        <v>184.24011936437546</v>
      </c>
    </row>
    <row r="3777" spans="1:12" x14ac:dyDescent="0.25">
      <c r="A3777" s="274" t="s">
        <v>606</v>
      </c>
      <c r="B3777" s="274" t="s">
        <v>588</v>
      </c>
      <c r="C3777" s="274" t="s">
        <v>604</v>
      </c>
      <c r="D3777" s="274" t="s">
        <v>603</v>
      </c>
      <c r="E3777" s="274">
        <v>8</v>
      </c>
      <c r="F3777" s="274">
        <v>2001</v>
      </c>
      <c r="G3777" s="277">
        <v>870</v>
      </c>
      <c r="H3777" s="277">
        <v>52593.54</v>
      </c>
      <c r="I3777" s="277">
        <f>INDEX(HWI!$F$6:$I$131,MATCH(F3777,HWI!$A$6:$A$131,0),MATCH(D3777,HWI!$F$5:$I$5,0))</f>
        <v>4.217552533992583</v>
      </c>
      <c r="J3777" s="277">
        <f t="shared" si="116"/>
        <v>221816.01789864028</v>
      </c>
      <c r="L3777" s="277">
        <f t="shared" si="117"/>
        <v>254.96094011337962</v>
      </c>
    </row>
    <row r="3778" spans="1:12" x14ac:dyDescent="0.25">
      <c r="A3778" s="274" t="s">
        <v>606</v>
      </c>
      <c r="B3778" s="274" t="s">
        <v>588</v>
      </c>
      <c r="C3778" s="274" t="s">
        <v>604</v>
      </c>
      <c r="D3778" s="274" t="s">
        <v>603</v>
      </c>
      <c r="E3778" s="274">
        <v>8</v>
      </c>
      <c r="F3778" s="274">
        <v>2002</v>
      </c>
      <c r="G3778" s="277">
        <v>6823</v>
      </c>
      <c r="H3778" s="277">
        <v>607955.88</v>
      </c>
      <c r="I3778" s="277">
        <f>INDEX(HWI!$F$6:$I$131,MATCH(F3778,HWI!$A$6:$A$131,0),MATCH(D3778,HWI!$F$5:$I$5,0))</f>
        <v>4.1508515815085154</v>
      </c>
      <c r="J3778" s="277">
        <f t="shared" ref="J3778:J3802" si="118">I3778*H3778</f>
        <v>2523534.6259854012</v>
      </c>
      <c r="L3778" s="277">
        <f t="shared" ref="L3778:L3802" si="119">J3778/G3778</f>
        <v>369.85704616523543</v>
      </c>
    </row>
    <row r="3779" spans="1:12" x14ac:dyDescent="0.25">
      <c r="A3779" s="274" t="s">
        <v>606</v>
      </c>
      <c r="B3779" s="274" t="s">
        <v>588</v>
      </c>
      <c r="C3779" s="274" t="s">
        <v>604</v>
      </c>
      <c r="D3779" s="274" t="s">
        <v>603</v>
      </c>
      <c r="E3779" s="274">
        <v>8</v>
      </c>
      <c r="F3779" s="274">
        <v>2003</v>
      </c>
      <c r="G3779" s="277">
        <v>538</v>
      </c>
      <c r="H3779" s="277">
        <v>28096.32</v>
      </c>
      <c r="I3779" s="277">
        <f>INDEX(HWI!$F$6:$I$131,MATCH(F3779,HWI!$A$6:$A$131,0),MATCH(D3779,HWI!$F$5:$I$5,0))</f>
        <v>4.0023460410557181</v>
      </c>
      <c r="J3779" s="277">
        <f t="shared" si="118"/>
        <v>112451.1951202346</v>
      </c>
      <c r="L3779" s="277">
        <f t="shared" si="119"/>
        <v>209.01709130155129</v>
      </c>
    </row>
    <row r="3780" spans="1:12" x14ac:dyDescent="0.25">
      <c r="A3780" s="274" t="s">
        <v>606</v>
      </c>
      <c r="B3780" s="274" t="s">
        <v>588</v>
      </c>
      <c r="C3780" s="274" t="s">
        <v>604</v>
      </c>
      <c r="D3780" s="274" t="s">
        <v>603</v>
      </c>
      <c r="E3780" s="274">
        <v>8</v>
      </c>
      <c r="F3780" s="274">
        <v>2004</v>
      </c>
      <c r="G3780" s="277">
        <v>108</v>
      </c>
      <c r="H3780" s="277">
        <v>5760.09</v>
      </c>
      <c r="I3780" s="277">
        <f>INDEX(HWI!$F$6:$I$131,MATCH(F3780,HWI!$A$6:$A$131,0),MATCH(D3780,HWI!$F$5:$I$5,0))</f>
        <v>3.3748763600395648</v>
      </c>
      <c r="J3780" s="277">
        <f t="shared" si="118"/>
        <v>19439.591572700298</v>
      </c>
      <c r="L3780" s="277">
        <f t="shared" si="119"/>
        <v>179.99621826574349</v>
      </c>
    </row>
    <row r="3781" spans="1:12" x14ac:dyDescent="0.25">
      <c r="A3781" s="274" t="s">
        <v>606</v>
      </c>
      <c r="B3781" s="274" t="s">
        <v>588</v>
      </c>
      <c r="C3781" s="274" t="s">
        <v>604</v>
      </c>
      <c r="D3781" s="274" t="s">
        <v>603</v>
      </c>
      <c r="E3781" s="274">
        <v>8</v>
      </c>
      <c r="F3781" s="274">
        <v>2005</v>
      </c>
      <c r="G3781" s="277">
        <v>70</v>
      </c>
      <c r="H3781" s="277">
        <v>4021.61</v>
      </c>
      <c r="I3781" s="277">
        <f>INDEX(HWI!$F$6:$I$131,MATCH(F3781,HWI!$A$6:$A$131,0),MATCH(D3781,HWI!$F$5:$I$5,0))</f>
        <v>2.8445185493955814</v>
      </c>
      <c r="J3781" s="277">
        <f t="shared" si="118"/>
        <v>11439.544243434764</v>
      </c>
      <c r="L3781" s="277">
        <f t="shared" si="119"/>
        <v>163.42206062049664</v>
      </c>
    </row>
    <row r="3782" spans="1:12" x14ac:dyDescent="0.25">
      <c r="A3782" s="274" t="s">
        <v>606</v>
      </c>
      <c r="B3782" s="274" t="s">
        <v>588</v>
      </c>
      <c r="C3782" s="274" t="s">
        <v>604</v>
      </c>
      <c r="D3782" s="274" t="s">
        <v>603</v>
      </c>
      <c r="E3782" s="274">
        <v>8</v>
      </c>
      <c r="F3782" s="274">
        <v>2006</v>
      </c>
      <c r="G3782" s="277">
        <v>668</v>
      </c>
      <c r="H3782" s="277">
        <v>60257.62</v>
      </c>
      <c r="I3782" s="277">
        <f>INDEX(HWI!$F$6:$I$131,MATCH(F3782,HWI!$A$6:$A$131,0),MATCH(D3782,HWI!$F$5:$I$5,0))</f>
        <v>2.7285085965613756</v>
      </c>
      <c r="J3782" s="277">
        <f t="shared" si="118"/>
        <v>164413.43417832869</v>
      </c>
      <c r="L3782" s="277">
        <f t="shared" si="119"/>
        <v>246.12789547653998</v>
      </c>
    </row>
    <row r="3783" spans="1:12" x14ac:dyDescent="0.25">
      <c r="A3783" s="274" t="s">
        <v>606</v>
      </c>
      <c r="B3783" s="274" t="s">
        <v>588</v>
      </c>
      <c r="C3783" s="274" t="s">
        <v>604</v>
      </c>
      <c r="D3783" s="274" t="s">
        <v>603</v>
      </c>
      <c r="E3783" s="274">
        <v>8</v>
      </c>
      <c r="F3783" s="274">
        <v>2007</v>
      </c>
      <c r="G3783" s="277">
        <v>73</v>
      </c>
      <c r="H3783" s="277">
        <v>6220.28</v>
      </c>
      <c r="I3783" s="277">
        <f>INDEX(HWI!$F$6:$I$131,MATCH(F3783,HWI!$A$6:$A$131,0),MATCH(D3783,HWI!$F$5:$I$5,0))</f>
        <v>2.7758205436989973</v>
      </c>
      <c r="J3783" s="277">
        <f t="shared" si="118"/>
        <v>17266.381011559999</v>
      </c>
      <c r="L3783" s="277">
        <f t="shared" si="119"/>
        <v>236.52576728164382</v>
      </c>
    </row>
    <row r="3784" spans="1:12" x14ac:dyDescent="0.25">
      <c r="A3784" s="274" t="s">
        <v>606</v>
      </c>
      <c r="B3784" s="274" t="s">
        <v>588</v>
      </c>
      <c r="C3784" s="274" t="s">
        <v>604</v>
      </c>
      <c r="D3784" s="274" t="s">
        <v>603</v>
      </c>
      <c r="E3784" s="274">
        <v>8</v>
      </c>
      <c r="F3784" s="274">
        <v>2008</v>
      </c>
      <c r="G3784" s="277">
        <v>6856</v>
      </c>
      <c r="H3784" s="277">
        <v>341231.22000000003</v>
      </c>
      <c r="I3784" s="277">
        <f>INDEX(HWI!$F$6:$I$131,MATCH(F3784,HWI!$A$6:$A$131,0),MATCH(D3784,HWI!$F$5:$I$5,0))</f>
        <v>2.4362727597286682</v>
      </c>
      <c r="J3784" s="277">
        <f t="shared" si="118"/>
        <v>831332.3260549804</v>
      </c>
      <c r="L3784" s="277">
        <f t="shared" si="119"/>
        <v>121.25617357861441</v>
      </c>
    </row>
    <row r="3785" spans="1:12" x14ac:dyDescent="0.25">
      <c r="A3785" s="274" t="s">
        <v>606</v>
      </c>
      <c r="B3785" s="274" t="s">
        <v>588</v>
      </c>
      <c r="C3785" s="274" t="s">
        <v>604</v>
      </c>
      <c r="D3785" s="274" t="s">
        <v>603</v>
      </c>
      <c r="E3785" s="274">
        <v>8</v>
      </c>
      <c r="F3785" s="274">
        <v>2009</v>
      </c>
      <c r="G3785" s="277">
        <v>100</v>
      </c>
      <c r="H3785" s="277">
        <v>9429.06</v>
      </c>
      <c r="I3785" s="277">
        <f>INDEX(HWI!$F$6:$I$131,MATCH(F3785,HWI!$A$6:$A$131,0),MATCH(D3785,HWI!$F$5:$I$5,0))</f>
        <v>2.4671005061460591</v>
      </c>
      <c r="J3785" s="277">
        <f t="shared" si="118"/>
        <v>23262.438698481557</v>
      </c>
      <c r="L3785" s="277">
        <f t="shared" si="119"/>
        <v>232.62438698481557</v>
      </c>
    </row>
    <row r="3786" spans="1:12" x14ac:dyDescent="0.25">
      <c r="A3786" s="274" t="s">
        <v>606</v>
      </c>
      <c r="B3786" s="274" t="s">
        <v>588</v>
      </c>
      <c r="C3786" s="274" t="s">
        <v>604</v>
      </c>
      <c r="D3786" s="274" t="s">
        <v>603</v>
      </c>
      <c r="E3786" s="274">
        <v>8</v>
      </c>
      <c r="F3786" s="274">
        <v>2010</v>
      </c>
      <c r="G3786" s="277">
        <v>1429</v>
      </c>
      <c r="H3786" s="277">
        <v>122147.54000000001</v>
      </c>
      <c r="I3786" s="277">
        <f>INDEX(HWI!$F$6:$I$131,MATCH(F3786,HWI!$A$6:$A$131,0),MATCH(D3786,HWI!$F$5:$I$5,0))</f>
        <v>2.375217542638357</v>
      </c>
      <c r="J3786" s="277">
        <f t="shared" si="118"/>
        <v>290126.97979812045</v>
      </c>
      <c r="L3786" s="277">
        <f t="shared" si="119"/>
        <v>203.02797746544468</v>
      </c>
    </row>
    <row r="3787" spans="1:12" x14ac:dyDescent="0.25">
      <c r="A3787" s="274" t="s">
        <v>606</v>
      </c>
      <c r="B3787" s="274" t="s">
        <v>588</v>
      </c>
      <c r="C3787" s="274" t="s">
        <v>604</v>
      </c>
      <c r="D3787" s="274" t="s">
        <v>603</v>
      </c>
      <c r="E3787" s="274">
        <v>8</v>
      </c>
      <c r="F3787" s="274">
        <v>2011</v>
      </c>
      <c r="G3787" s="277">
        <v>3887</v>
      </c>
      <c r="H3787" s="277">
        <v>456611.54000000004</v>
      </c>
      <c r="I3787" s="277">
        <f>INDEX(HWI!$F$6:$I$131,MATCH(F3787,HWI!$A$6:$A$131,0),MATCH(D3787,HWI!$F$5:$I$5,0))</f>
        <v>2.1499684940138626</v>
      </c>
      <c r="J3787" s="277">
        <f t="shared" si="118"/>
        <v>981700.42500315071</v>
      </c>
      <c r="L3787" s="277">
        <f t="shared" si="119"/>
        <v>252.55992410680491</v>
      </c>
    </row>
    <row r="3788" spans="1:12" x14ac:dyDescent="0.25">
      <c r="A3788" s="274" t="s">
        <v>606</v>
      </c>
      <c r="B3788" s="274" t="s">
        <v>588</v>
      </c>
      <c r="C3788" s="274" t="s">
        <v>604</v>
      </c>
      <c r="D3788" s="274" t="s">
        <v>603</v>
      </c>
      <c r="E3788" s="274">
        <v>8</v>
      </c>
      <c r="F3788" s="274">
        <v>2012</v>
      </c>
      <c r="G3788" s="277">
        <v>177</v>
      </c>
      <c r="H3788" s="277">
        <v>27877.95</v>
      </c>
      <c r="I3788" s="277">
        <f>INDEX(HWI!$F$6:$I$131,MATCH(F3788,HWI!$A$6:$A$131,0),MATCH(D3788,HWI!$F$5:$I$5,0))</f>
        <v>1.9918272037361355</v>
      </c>
      <c r="J3788" s="277">
        <f t="shared" si="118"/>
        <v>55528.059194395799</v>
      </c>
      <c r="L3788" s="277">
        <f t="shared" si="119"/>
        <v>313.71784855590846</v>
      </c>
    </row>
    <row r="3789" spans="1:12" x14ac:dyDescent="0.25">
      <c r="A3789" s="274" t="s">
        <v>606</v>
      </c>
      <c r="B3789" s="274" t="s">
        <v>588</v>
      </c>
      <c r="C3789" s="274" t="s">
        <v>604</v>
      </c>
      <c r="D3789" s="274" t="s">
        <v>603</v>
      </c>
      <c r="E3789" s="274">
        <v>8</v>
      </c>
      <c r="F3789" s="274">
        <v>2013</v>
      </c>
      <c r="G3789" s="277">
        <v>2</v>
      </c>
      <c r="H3789" s="277">
        <v>461.34000000000003</v>
      </c>
      <c r="I3789" s="277">
        <f>INDEX(HWI!$F$6:$I$131,MATCH(F3789,HWI!$A$6:$A$131,0),MATCH(D3789,HWI!$F$5:$I$5,0))</f>
        <v>2.0159527326440179</v>
      </c>
      <c r="J3789" s="277">
        <f t="shared" si="118"/>
        <v>930.03963367799122</v>
      </c>
      <c r="L3789" s="277">
        <f t="shared" si="119"/>
        <v>465.01981683899561</v>
      </c>
    </row>
    <row r="3790" spans="1:12" x14ac:dyDescent="0.25">
      <c r="A3790" s="274" t="s">
        <v>606</v>
      </c>
      <c r="B3790" s="274" t="s">
        <v>588</v>
      </c>
      <c r="C3790" s="274" t="s">
        <v>604</v>
      </c>
      <c r="D3790" s="274" t="s">
        <v>603</v>
      </c>
      <c r="E3790" s="274">
        <v>8</v>
      </c>
      <c r="F3790" s="274">
        <v>2014</v>
      </c>
      <c r="G3790" s="277">
        <v>177</v>
      </c>
      <c r="H3790" s="277">
        <v>7629.38</v>
      </c>
      <c r="I3790" s="277">
        <f>INDEX(HWI!$F$6:$I$131,MATCH(F3790,HWI!$A$6:$A$131,0),MATCH(D3790,HWI!$F$5:$I$5,0))</f>
        <v>2.0041116005873714</v>
      </c>
      <c r="J3790" s="277">
        <f t="shared" si="118"/>
        <v>15290.12896328928</v>
      </c>
      <c r="L3790" s="277">
        <f t="shared" si="119"/>
        <v>86.384909397114583</v>
      </c>
    </row>
    <row r="3791" spans="1:12" x14ac:dyDescent="0.25">
      <c r="A3791" s="274" t="s">
        <v>606</v>
      </c>
      <c r="B3791" s="274" t="s">
        <v>588</v>
      </c>
      <c r="C3791" s="274" t="s">
        <v>604</v>
      </c>
      <c r="D3791" s="274" t="s">
        <v>603</v>
      </c>
      <c r="E3791" s="274">
        <v>8</v>
      </c>
      <c r="F3791" s="274">
        <v>2016</v>
      </c>
      <c r="G3791" s="277">
        <v>4</v>
      </c>
      <c r="H3791" s="277">
        <v>43937.279999999999</v>
      </c>
      <c r="I3791" s="277">
        <f>INDEX(HWI!$F$6:$I$131,MATCH(F3791,HWI!$A$6:$A$131,0),MATCH(D3791,HWI!$F$5:$I$5,0))</f>
        <v>2.0678787878787879</v>
      </c>
      <c r="J3791" s="277">
        <f t="shared" si="118"/>
        <v>90856.969309090913</v>
      </c>
      <c r="L3791" s="277">
        <f t="shared" si="119"/>
        <v>22714.242327272728</v>
      </c>
    </row>
    <row r="3792" spans="1:12" x14ac:dyDescent="0.25">
      <c r="A3792" s="274" t="s">
        <v>606</v>
      </c>
      <c r="B3792" s="274" t="s">
        <v>588</v>
      </c>
      <c r="C3792" s="274" t="s">
        <v>604</v>
      </c>
      <c r="D3792" s="274" t="s">
        <v>603</v>
      </c>
      <c r="E3792" s="274">
        <v>8</v>
      </c>
      <c r="F3792" s="274">
        <v>2017</v>
      </c>
      <c r="G3792" s="277">
        <v>226</v>
      </c>
      <c r="H3792" s="277">
        <v>83989.8</v>
      </c>
      <c r="I3792" s="277">
        <f>INDEX(HWI!$F$6:$I$131,MATCH(F3792,HWI!$A$6:$A$131,0),MATCH(D3792,HWI!$F$5:$I$5,0))</f>
        <v>1.9620471535365152</v>
      </c>
      <c r="J3792" s="277">
        <f t="shared" si="118"/>
        <v>164791.9480161012</v>
      </c>
      <c r="L3792" s="277">
        <f t="shared" si="119"/>
        <v>729.167911575669</v>
      </c>
    </row>
    <row r="3793" spans="1:12" x14ac:dyDescent="0.25">
      <c r="A3793" s="274" t="s">
        <v>606</v>
      </c>
      <c r="B3793" s="274" t="s">
        <v>588</v>
      </c>
      <c r="C3793" s="274" t="s">
        <v>604</v>
      </c>
      <c r="D3793" s="274" t="s">
        <v>603</v>
      </c>
      <c r="E3793" s="274">
        <v>8</v>
      </c>
      <c r="F3793" s="274">
        <v>2020</v>
      </c>
      <c r="G3793" s="277">
        <v>92</v>
      </c>
      <c r="H3793" s="277">
        <v>-92329.13</v>
      </c>
      <c r="I3793" s="277">
        <f>INDEX(HWI!$F$6:$I$131,MATCH(F3793,HWI!$A$6:$A$131,0),MATCH(D3793,HWI!$F$5:$I$5,0))</f>
        <v>1.6713201077638991</v>
      </c>
      <c r="J3793" s="277">
        <f t="shared" si="118"/>
        <v>-154311.53150134705</v>
      </c>
      <c r="L3793" s="277">
        <f t="shared" si="119"/>
        <v>-1677.2992554494244</v>
      </c>
    </row>
    <row r="3794" spans="1:12" x14ac:dyDescent="0.25">
      <c r="A3794" s="274" t="s">
        <v>606</v>
      </c>
      <c r="B3794" s="274" t="s">
        <v>588</v>
      </c>
      <c r="C3794" s="274" t="s">
        <v>604</v>
      </c>
      <c r="D3794" s="274" t="s">
        <v>603</v>
      </c>
      <c r="E3794" s="274">
        <v>8</v>
      </c>
      <c r="F3794" s="274">
        <v>2021</v>
      </c>
      <c r="G3794" s="277">
        <v>15</v>
      </c>
      <c r="H3794" s="277">
        <v>2885828.89</v>
      </c>
      <c r="I3794" s="277">
        <f>INDEX(HWI!$F$6:$I$131,MATCH(F3794,HWI!$A$6:$A$131,0),MATCH(D3794,HWI!$F$5:$I$5,0))</f>
        <v>1.439662447257384</v>
      </c>
      <c r="J3794" s="277">
        <f t="shared" si="118"/>
        <v>4154619.4821434603</v>
      </c>
      <c r="L3794" s="277">
        <f t="shared" si="119"/>
        <v>276974.63214289735</v>
      </c>
    </row>
    <row r="3795" spans="1:12" x14ac:dyDescent="0.25">
      <c r="A3795" s="274" t="s">
        <v>606</v>
      </c>
      <c r="B3795" s="274" t="s">
        <v>588</v>
      </c>
      <c r="C3795" s="274" t="s">
        <v>604</v>
      </c>
      <c r="D3795" s="274" t="s">
        <v>603</v>
      </c>
      <c r="E3795" s="274">
        <v>8</v>
      </c>
      <c r="F3795" s="274">
        <v>2022</v>
      </c>
      <c r="G3795" s="277">
        <v>37</v>
      </c>
      <c r="H3795" s="277">
        <v>137186.97999999998</v>
      </c>
      <c r="I3795" s="277">
        <f>INDEX(HWI!$F$6:$I$131,MATCH(F3795,HWI!$A$6:$A$131,0),MATCH(D3795,HWI!$F$5:$I$5,0))</f>
        <v>1.2295495495495496</v>
      </c>
      <c r="J3795" s="277">
        <f t="shared" si="118"/>
        <v>168678.18946306306</v>
      </c>
      <c r="L3795" s="277">
        <f t="shared" si="119"/>
        <v>4558.8699854881907</v>
      </c>
    </row>
    <row r="3796" spans="1:12" x14ac:dyDescent="0.25">
      <c r="A3796" s="274" t="s">
        <v>606</v>
      </c>
      <c r="B3796" s="274" t="s">
        <v>588</v>
      </c>
      <c r="C3796" s="274" t="s">
        <v>604</v>
      </c>
      <c r="D3796" s="274" t="s">
        <v>603</v>
      </c>
      <c r="E3796" s="274">
        <v>8</v>
      </c>
      <c r="F3796" s="274">
        <v>2023</v>
      </c>
      <c r="G3796" s="277">
        <v>724</v>
      </c>
      <c r="H3796" s="277">
        <v>314252.79999999999</v>
      </c>
      <c r="I3796" s="277">
        <f>INDEX(HWI!$F$6:$I$131,MATCH(F3796,HWI!$A$6:$A$131,0),MATCH(D3796,HWI!$F$5:$I$5,0))</f>
        <v>1.045503294009499</v>
      </c>
      <c r="J3796" s="277">
        <f t="shared" si="118"/>
        <v>328552.33755170827</v>
      </c>
      <c r="L3796" s="277">
        <f t="shared" si="119"/>
        <v>453.80157120401697</v>
      </c>
    </row>
    <row r="3797" spans="1:12" x14ac:dyDescent="0.25">
      <c r="A3797" s="274" t="s">
        <v>606</v>
      </c>
      <c r="B3797" s="274" t="s">
        <v>588</v>
      </c>
      <c r="C3797" s="274" t="s">
        <v>604</v>
      </c>
      <c r="D3797" s="274" t="s">
        <v>603</v>
      </c>
      <c r="E3797" s="274">
        <v>8</v>
      </c>
      <c r="F3797" s="274">
        <v>2024</v>
      </c>
      <c r="G3797" s="277">
        <v>50</v>
      </c>
      <c r="H3797" s="277">
        <v>2168.91</v>
      </c>
      <c r="I3797" s="277">
        <f>INDEX(HWI!$F$6:$I$131,MATCH(F3797,HWI!$A$6:$A$131,0),MATCH(D3797,HWI!$F$5:$I$5,0))</f>
        <v>1.0312830587879704</v>
      </c>
      <c r="J3797" s="277">
        <f t="shared" si="118"/>
        <v>2236.7601390358168</v>
      </c>
      <c r="L3797" s="277">
        <f t="shared" si="119"/>
        <v>44.735202780716335</v>
      </c>
    </row>
    <row r="3798" spans="1:12" x14ac:dyDescent="0.25">
      <c r="A3798" s="274" t="s">
        <v>606</v>
      </c>
      <c r="B3798" s="274" t="s">
        <v>588</v>
      </c>
      <c r="C3798" s="274" t="s">
        <v>604</v>
      </c>
      <c r="D3798" s="274" t="s">
        <v>603</v>
      </c>
      <c r="E3798" s="274">
        <v>9</v>
      </c>
      <c r="F3798" s="274">
        <v>1917</v>
      </c>
      <c r="G3798" s="277">
        <v>1390</v>
      </c>
      <c r="H3798" s="277">
        <v>2202.52</v>
      </c>
      <c r="I3798" s="277">
        <f>INDEX(HWI!$F$6:$I$131,MATCH(F3798,HWI!$A$6:$A$131,0),MATCH(D3798,HWI!$F$5:$I$5,0))</f>
        <v>142.16666666666666</v>
      </c>
      <c r="J3798" s="277">
        <f t="shared" si="118"/>
        <v>313124.92666666664</v>
      </c>
      <c r="L3798" s="277">
        <f t="shared" si="119"/>
        <v>225.26973141486809</v>
      </c>
    </row>
    <row r="3799" spans="1:12" x14ac:dyDescent="0.25">
      <c r="A3799" s="274" t="s">
        <v>606</v>
      </c>
      <c r="B3799" s="274" t="s">
        <v>588</v>
      </c>
      <c r="C3799" s="274" t="s">
        <v>604</v>
      </c>
      <c r="D3799" s="274" t="s">
        <v>603</v>
      </c>
      <c r="E3799" s="274">
        <v>9</v>
      </c>
      <c r="F3799" s="274">
        <v>1935</v>
      </c>
      <c r="G3799" s="277">
        <v>6</v>
      </c>
      <c r="H3799" s="277">
        <v>10.06</v>
      </c>
      <c r="I3799" s="277">
        <f>INDEX(HWI!$F$6:$I$131,MATCH(F3799,HWI!$A$6:$A$131,0),MATCH(D3799,HWI!$F$5:$I$5,0))</f>
        <v>113.73333333333333</v>
      </c>
      <c r="J3799" s="277">
        <f t="shared" si="118"/>
        <v>1144.1573333333333</v>
      </c>
      <c r="L3799" s="277">
        <f t="shared" si="119"/>
        <v>190.69288888888889</v>
      </c>
    </row>
    <row r="3800" spans="1:12" x14ac:dyDescent="0.25">
      <c r="A3800" s="274" t="s">
        <v>606</v>
      </c>
      <c r="B3800" s="274" t="s">
        <v>588</v>
      </c>
      <c r="C3800" s="274" t="s">
        <v>604</v>
      </c>
      <c r="D3800" s="274" t="s">
        <v>603</v>
      </c>
      <c r="E3800" s="274">
        <v>9</v>
      </c>
      <c r="F3800" s="274">
        <v>1937</v>
      </c>
      <c r="G3800" s="277">
        <v>4</v>
      </c>
      <c r="H3800" s="277">
        <v>94.3</v>
      </c>
      <c r="I3800" s="277">
        <f>INDEX(HWI!$F$6:$I$131,MATCH(F3800,HWI!$A$6:$A$131,0),MATCH(D3800,HWI!$F$5:$I$5,0))</f>
        <v>106.625</v>
      </c>
      <c r="J3800" s="277">
        <f t="shared" si="118"/>
        <v>10054.737499999999</v>
      </c>
      <c r="L3800" s="277">
        <f t="shared" si="119"/>
        <v>2513.6843749999998</v>
      </c>
    </row>
    <row r="3801" spans="1:12" x14ac:dyDescent="0.25">
      <c r="A3801" s="274" t="s">
        <v>606</v>
      </c>
      <c r="B3801" s="274" t="s">
        <v>588</v>
      </c>
      <c r="C3801" s="274" t="s">
        <v>604</v>
      </c>
      <c r="D3801" s="274" t="s">
        <v>603</v>
      </c>
      <c r="E3801" s="274">
        <v>9</v>
      </c>
      <c r="F3801" s="274">
        <v>1946</v>
      </c>
      <c r="G3801" s="277">
        <v>852</v>
      </c>
      <c r="H3801" s="277">
        <v>3768.56</v>
      </c>
      <c r="I3801" s="277">
        <f>INDEX(HWI!$F$6:$I$131,MATCH(F3801,HWI!$A$6:$A$131,0),MATCH(D3801,HWI!$F$5:$I$5,0))</f>
        <v>81.238095238095241</v>
      </c>
      <c r="J3801" s="277">
        <f t="shared" si="118"/>
        <v>306150.63619047619</v>
      </c>
      <c r="L3801" s="277">
        <f t="shared" si="119"/>
        <v>359.33173261792979</v>
      </c>
    </row>
    <row r="3802" spans="1:12" x14ac:dyDescent="0.25">
      <c r="A3802" s="274" t="s">
        <v>606</v>
      </c>
      <c r="B3802" s="274" t="s">
        <v>588</v>
      </c>
      <c r="C3802" s="274" t="s">
        <v>604</v>
      </c>
      <c r="D3802" s="274" t="s">
        <v>603</v>
      </c>
      <c r="E3802" s="274">
        <v>9</v>
      </c>
      <c r="F3802" s="274">
        <v>1947</v>
      </c>
      <c r="G3802" s="280">
        <v>318</v>
      </c>
      <c r="H3802" s="280">
        <v>1334.23</v>
      </c>
      <c r="I3802" s="277">
        <f>INDEX(HWI!$F$6:$I$131,MATCH(F3802,HWI!$A$6:$A$131,0),MATCH(D3802,HWI!$F$5:$I$5,0))</f>
        <v>71.083333333333329</v>
      </c>
      <c r="J3802" s="277">
        <f t="shared" si="118"/>
        <v>94841.515833333324</v>
      </c>
      <c r="L3802" s="277">
        <f t="shared" si="119"/>
        <v>298.24376048218028</v>
      </c>
    </row>
    <row r="3803" spans="1:12" x14ac:dyDescent="0.25">
      <c r="G3803" s="277">
        <f>SUM(G2:G3802)</f>
        <v>67383982.910000026</v>
      </c>
      <c r="H3803" s="277">
        <f>SUM(H2:H3802)</f>
        <v>3105473984.3499999</v>
      </c>
      <c r="I3803" s="274" t="s">
        <v>7</v>
      </c>
      <c r="J3803" s="277"/>
    </row>
    <row r="3804" spans="1:12" x14ac:dyDescent="0.25">
      <c r="G3804" s="277">
        <v>0</v>
      </c>
      <c r="H3804" s="277">
        <v>-1.1444091796875E-5</v>
      </c>
      <c r="I3804" s="274" t="s">
        <v>242</v>
      </c>
      <c r="J3804" s="27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D63C-5859-49E3-A9E1-B458071223E1}">
  <sheetPr codeName="Sheet5"/>
  <dimension ref="A1:S48"/>
  <sheetViews>
    <sheetView topLeftCell="A36" workbookViewId="0"/>
  </sheetViews>
  <sheetFormatPr defaultColWidth="8.85546875" defaultRowHeight="15" x14ac:dyDescent="0.25"/>
  <cols>
    <col min="1" max="1" width="4.7109375" style="58" bestFit="1" customWidth="1"/>
    <col min="2" max="2" width="20.5703125" style="58" bestFit="1" customWidth="1"/>
    <col min="3" max="3" width="23" style="58" bestFit="1" customWidth="1"/>
    <col min="4" max="4" width="12" style="58" bestFit="1" customWidth="1"/>
    <col min="5" max="5" width="13.7109375" style="58" bestFit="1" customWidth="1"/>
    <col min="6" max="6" width="15.7109375" style="58" bestFit="1" customWidth="1"/>
    <col min="7" max="7" width="16.7109375" style="58" customWidth="1"/>
    <col min="8" max="8" width="14.28515625" style="58" bestFit="1" customWidth="1"/>
    <col min="9" max="9" width="18.5703125" style="58" bestFit="1" customWidth="1"/>
    <col min="10" max="12" width="8.85546875" style="58"/>
    <col min="13" max="13" width="12.140625" style="58" customWidth="1"/>
    <col min="14" max="14" width="14.7109375" style="58" customWidth="1"/>
    <col min="15" max="16" width="12.85546875" style="58" customWidth="1"/>
    <col min="17" max="17" width="14.42578125" style="58" customWidth="1"/>
    <col min="18" max="16384" width="8.85546875" style="58"/>
  </cols>
  <sheetData>
    <row r="1" spans="1:19" x14ac:dyDescent="0.25">
      <c r="A1" s="58" t="str">
        <f>EXTERNAL!A1</f>
        <v>Peoples Natural Gas Company LLC</v>
      </c>
    </row>
    <row r="2" spans="1:19" x14ac:dyDescent="0.25">
      <c r="A2" s="58" t="s">
        <v>108</v>
      </c>
    </row>
    <row r="5" spans="1:19" x14ac:dyDescent="0.25">
      <c r="K5" s="351" t="s">
        <v>109</v>
      </c>
      <c r="L5" s="352"/>
      <c r="M5" s="351" t="s">
        <v>110</v>
      </c>
      <c r="N5" s="352"/>
      <c r="O5" s="351" t="s">
        <v>111</v>
      </c>
      <c r="P5" s="352"/>
      <c r="Q5" s="352"/>
      <c r="R5" s="352"/>
      <c r="S5" s="352" t="s">
        <v>112</v>
      </c>
    </row>
    <row r="6" spans="1:19" ht="30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  <c r="K6" s="353" t="s">
        <v>113</v>
      </c>
      <c r="L6" s="353" t="s">
        <v>114</v>
      </c>
      <c r="M6" s="353" t="s">
        <v>115</v>
      </c>
      <c r="N6" s="353" t="s">
        <v>116</v>
      </c>
      <c r="O6" s="353" t="s">
        <v>117</v>
      </c>
      <c r="P6" s="353" t="s">
        <v>118</v>
      </c>
      <c r="Q6" s="353" t="s">
        <v>119</v>
      </c>
      <c r="R6" s="353" t="s">
        <v>120</v>
      </c>
      <c r="S6" s="353"/>
    </row>
    <row r="8" spans="1:19" x14ac:dyDescent="0.25">
      <c r="A8" s="44">
        <f>IF(AND(ISBLANK(B8),ISBLANK(C8)),"",MAX(A$6:$A7)+1)</f>
        <v>1</v>
      </c>
      <c r="B8" s="57" t="str">
        <f>EXTERNAL!B54</f>
        <v>CUSTOMERS</v>
      </c>
      <c r="C8" s="58" t="s">
        <v>121</v>
      </c>
      <c r="D8" s="46">
        <f>SUM(E8:I8)</f>
        <v>706436.11281493981</v>
      </c>
      <c r="E8" s="46">
        <f>SUM(E15,E22)/12</f>
        <v>652447.68799791299</v>
      </c>
      <c r="F8" s="46">
        <f>SUM(F15,F22)/12</f>
        <v>48789.033359452173</v>
      </c>
      <c r="G8" s="46">
        <f>SUM(G15,G22)/12</f>
        <v>4960.5581242412773</v>
      </c>
      <c r="H8" s="46">
        <f>SUM(H15,H22)/12</f>
        <v>230.83333333333334</v>
      </c>
      <c r="I8" s="46">
        <f>SUM(I15,I22)/12</f>
        <v>8</v>
      </c>
    </row>
    <row r="9" spans="1:19" x14ac:dyDescent="0.25">
      <c r="A9" s="44" t="str">
        <f>IF(AND(ISBLANK(B9),ISBLANK(C9)),"",MAX(A$6:$A8)+1)</f>
        <v/>
      </c>
    </row>
    <row r="10" spans="1:19" x14ac:dyDescent="0.25">
      <c r="A10" s="44">
        <f>IF(AND(ISBLANK(B10),ISBLANK(C10)),"",MAX(A$6:$A9)+1)</f>
        <v>2</v>
      </c>
      <c r="C10" s="145" t="s">
        <v>122</v>
      </c>
    </row>
    <row r="11" spans="1:19" x14ac:dyDescent="0.25">
      <c r="A11" s="44">
        <f>IF(AND(ISBLANK(B11),ISBLANK(C11)),"",MAX(A$6:$A10)+1)</f>
        <v>3</v>
      </c>
      <c r="C11" s="58" t="s">
        <v>8</v>
      </c>
      <c r="E11" s="46">
        <v>6587211.9259256786</v>
      </c>
    </row>
    <row r="12" spans="1:19" x14ac:dyDescent="0.25">
      <c r="A12" s="44">
        <f>IF(AND(ISBLANK(B12),ISBLANK(C12)),"",MAX(A$6:$A11)+1)</f>
        <v>4</v>
      </c>
      <c r="C12" s="58" t="s">
        <v>123</v>
      </c>
      <c r="E12" s="46">
        <v>468120</v>
      </c>
    </row>
    <row r="13" spans="1:19" x14ac:dyDescent="0.25">
      <c r="A13" s="44">
        <f>IF(AND(ISBLANK(B13),ISBLANK(C13)),"",MAX(A$6:$A12)+1)</f>
        <v>5</v>
      </c>
      <c r="C13" s="58" t="s">
        <v>124</v>
      </c>
      <c r="F13" s="136">
        <f>SUM(K13:L13)</f>
        <v>459853.46596268407</v>
      </c>
      <c r="G13" s="136">
        <f>SUM(M13:N13)</f>
        <v>20315.833998033428</v>
      </c>
      <c r="H13" s="136">
        <f>SUM(O13:R13)</f>
        <v>106</v>
      </c>
      <c r="K13" s="46">
        <v>425015.36499011226</v>
      </c>
      <c r="L13" s="46">
        <v>34838.100972571832</v>
      </c>
      <c r="M13" s="46">
        <v>16192.738484568237</v>
      </c>
      <c r="N13" s="46">
        <v>4123.0955134651904</v>
      </c>
      <c r="O13" s="46">
        <v>103</v>
      </c>
      <c r="P13" s="46">
        <v>3</v>
      </c>
      <c r="Q13" s="46"/>
      <c r="R13" s="46"/>
      <c r="S13" s="46"/>
    </row>
    <row r="14" spans="1:19" x14ac:dyDescent="0.25">
      <c r="A14" s="44">
        <f>IF(AND(ISBLANK(B14),ISBLANK(C14)),"",MAX(A$6:$A13)+1)</f>
        <v>6</v>
      </c>
      <c r="C14" s="58" t="s">
        <v>125</v>
      </c>
      <c r="F14" s="136">
        <f>SUM(K14:L14)</f>
        <v>610</v>
      </c>
      <c r="G14" s="136">
        <f>SUM(M14:N14)</f>
        <v>551</v>
      </c>
      <c r="H14" s="136">
        <f>SUM(O14:R14)</f>
        <v>43</v>
      </c>
      <c r="K14" s="46">
        <v>393</v>
      </c>
      <c r="L14" s="46">
        <v>217</v>
      </c>
      <c r="M14" s="46">
        <v>265</v>
      </c>
      <c r="N14" s="46">
        <v>286</v>
      </c>
      <c r="O14" s="46">
        <v>28</v>
      </c>
      <c r="P14" s="46"/>
      <c r="Q14" s="46">
        <v>3</v>
      </c>
      <c r="R14" s="46">
        <v>12</v>
      </c>
      <c r="S14" s="46"/>
    </row>
    <row r="15" spans="1:19" x14ac:dyDescent="0.25">
      <c r="A15" s="44">
        <f>IF(AND(ISBLANK(B15),ISBLANK(C15)),"",MAX(A$6:$A14)+1)</f>
        <v>7</v>
      </c>
      <c r="C15" s="58" t="s">
        <v>126</v>
      </c>
      <c r="D15" s="46">
        <f>SUM(E15:I15)</f>
        <v>7536811.2258863961</v>
      </c>
      <c r="E15" s="311">
        <f>SUM(E11:E14)</f>
        <v>7055331.9259256786</v>
      </c>
      <c r="F15" s="311">
        <f t="shared" ref="F15:I15" si="0">SUM(F11:F14)</f>
        <v>460463.46596268407</v>
      </c>
      <c r="G15" s="311">
        <f t="shared" si="0"/>
        <v>20866.833998033428</v>
      </c>
      <c r="H15" s="311">
        <f t="shared" si="0"/>
        <v>149</v>
      </c>
      <c r="I15" s="311">
        <f t="shared" si="0"/>
        <v>0</v>
      </c>
      <c r="J15" s="312"/>
    </row>
    <row r="16" spans="1:19" x14ac:dyDescent="0.25">
      <c r="A16" s="44">
        <f>IF(AND(ISBLANK(B16),ISBLANK(C16)),"",MAX(A$6:$A15)+1)</f>
        <v>8</v>
      </c>
      <c r="C16" s="68" t="s">
        <v>127</v>
      </c>
      <c r="D16" s="46">
        <f>SUM(E16:I16)</f>
        <v>628067.60215719964</v>
      </c>
      <c r="E16" s="136">
        <f>E15/12</f>
        <v>587944.32716047321</v>
      </c>
      <c r="F16" s="136">
        <f t="shared" ref="F16" si="1">F15/12</f>
        <v>38371.955496890339</v>
      </c>
      <c r="G16" s="136">
        <f t="shared" ref="G16" si="2">G15/12</f>
        <v>1738.9028331694524</v>
      </c>
      <c r="H16" s="136">
        <f t="shared" ref="H16" si="3">H15/12</f>
        <v>12.416666666666666</v>
      </c>
      <c r="I16" s="136">
        <f t="shared" ref="I16" si="4">I15/12</f>
        <v>0</v>
      </c>
    </row>
    <row r="17" spans="1:19" x14ac:dyDescent="0.25">
      <c r="A17" s="44" t="str">
        <f>IF(AND(ISBLANK(B17),ISBLANK(C17)),"",MAX(A$6:$A16)+1)</f>
        <v/>
      </c>
      <c r="C17" s="68"/>
      <c r="D17" s="312"/>
    </row>
    <row r="18" spans="1:19" x14ac:dyDescent="0.25">
      <c r="A18" s="44">
        <f>IF(AND(ISBLANK(B18),ISBLANK(C18)),"",MAX(A$6:$A17)+1)</f>
        <v>9</v>
      </c>
      <c r="C18" s="145" t="s">
        <v>128</v>
      </c>
    </row>
    <row r="19" spans="1:19" x14ac:dyDescent="0.25">
      <c r="A19" s="44">
        <f>IF(AND(ISBLANK(B19),ISBLANK(C19)),"",MAX(A$6:$A18)+1)</f>
        <v>10</v>
      </c>
      <c r="C19" s="58" t="s">
        <v>8</v>
      </c>
      <c r="E19" s="46">
        <v>774040.33004927775</v>
      </c>
    </row>
    <row r="20" spans="1:19" x14ac:dyDescent="0.25">
      <c r="A20" s="44">
        <f>IF(AND(ISBLANK(B20),ISBLANK(C20)),"",MAX(A$6:$A19)+1)</f>
        <v>11</v>
      </c>
      <c r="C20" s="58" t="s">
        <v>124</v>
      </c>
      <c r="F20" s="136">
        <f>SUM(K20:L20)</f>
        <v>124487.93435074197</v>
      </c>
      <c r="G20" s="136">
        <f>SUM(M20:N20)</f>
        <v>37112.863492861899</v>
      </c>
      <c r="H20" s="136">
        <f>SUM(O20:R20)</f>
        <v>1258</v>
      </c>
      <c r="K20" s="46">
        <v>99910.059671542505</v>
      </c>
      <c r="L20" s="46">
        <v>24577.874679199456</v>
      </c>
      <c r="M20" s="46">
        <v>21089.036596687693</v>
      </c>
      <c r="N20" s="46">
        <v>16023.826896174203</v>
      </c>
      <c r="O20" s="46">
        <v>670</v>
      </c>
      <c r="P20" s="46">
        <v>384</v>
      </c>
      <c r="Q20" s="46">
        <v>156</v>
      </c>
      <c r="R20" s="111">
        <v>48</v>
      </c>
    </row>
    <row r="21" spans="1:19" x14ac:dyDescent="0.25">
      <c r="A21" s="44">
        <f>IF(AND(ISBLANK(B21),ISBLANK(C21)),"",MAX(A$6:$A20)+1)</f>
        <v>12</v>
      </c>
      <c r="C21" s="58" t="s">
        <v>125</v>
      </c>
      <c r="F21" s="136">
        <f>SUM(K21:L21)</f>
        <v>517</v>
      </c>
      <c r="G21" s="136">
        <f>SUM(M21:N21)</f>
        <v>1547</v>
      </c>
      <c r="H21" s="136">
        <f>SUM(O21:R21)</f>
        <v>1363</v>
      </c>
      <c r="I21" s="136">
        <f>SUM(S21:T21)</f>
        <v>96</v>
      </c>
      <c r="K21" s="46">
        <v>419</v>
      </c>
      <c r="L21" s="46">
        <v>98</v>
      </c>
      <c r="M21" s="46">
        <v>335</v>
      </c>
      <c r="N21" s="46">
        <v>1212</v>
      </c>
      <c r="O21" s="46">
        <v>353</v>
      </c>
      <c r="P21" s="46">
        <v>353</v>
      </c>
      <c r="Q21" s="46">
        <v>278</v>
      </c>
      <c r="R21" s="111">
        <v>379</v>
      </c>
      <c r="S21" s="58">
        <f>8*12</f>
        <v>96</v>
      </c>
    </row>
    <row r="22" spans="1:19" x14ac:dyDescent="0.25">
      <c r="A22" s="44">
        <f>IF(AND(ISBLANK(B22),ISBLANK(C22)),"",MAX(A$6:$A21)+1)</f>
        <v>13</v>
      </c>
      <c r="C22" s="58" t="s">
        <v>129</v>
      </c>
      <c r="D22" s="46">
        <f>SUM(E22:I22)</f>
        <v>940422.12789288163</v>
      </c>
      <c r="E22" s="311">
        <f>SUM(E19:E21)</f>
        <v>774040.33004927775</v>
      </c>
      <c r="F22" s="311">
        <f>SUM(F19:F21)</f>
        <v>125004.93435074197</v>
      </c>
      <c r="G22" s="311">
        <f>SUM(G19:G21)</f>
        <v>38659.863492861899</v>
      </c>
      <c r="H22" s="311">
        <f>SUM(H19:H21)</f>
        <v>2621</v>
      </c>
      <c r="I22" s="311">
        <f>SUM(I19:I21)</f>
        <v>96</v>
      </c>
      <c r="J22" s="312"/>
      <c r="K22" s="46"/>
      <c r="L22" s="46"/>
      <c r="M22" s="46"/>
      <c r="N22" s="46"/>
      <c r="O22" s="46"/>
      <c r="P22" s="46"/>
      <c r="Q22" s="46"/>
      <c r="R22" s="46"/>
    </row>
    <row r="23" spans="1:19" x14ac:dyDescent="0.25">
      <c r="A23" s="44">
        <f>IF(AND(ISBLANK(B23),ISBLANK(C23)),"",MAX(A$6:$A22)+1)</f>
        <v>14</v>
      </c>
      <c r="C23" s="68" t="s">
        <v>130</v>
      </c>
      <c r="D23" s="46">
        <f>SUM(E23:I23)</f>
        <v>78368.510657740146</v>
      </c>
      <c r="E23" s="136">
        <f>E22/12</f>
        <v>64503.36083743981</v>
      </c>
      <c r="F23" s="136">
        <f t="shared" ref="F23:I23" si="5">F22/12</f>
        <v>10417.077862561831</v>
      </c>
      <c r="G23" s="136">
        <f t="shared" si="5"/>
        <v>3221.6552910718251</v>
      </c>
      <c r="H23" s="136">
        <f t="shared" si="5"/>
        <v>218.41666666666666</v>
      </c>
      <c r="I23" s="136">
        <f t="shared" si="5"/>
        <v>8</v>
      </c>
      <c r="K23" s="46"/>
      <c r="L23" s="46"/>
      <c r="M23" s="46"/>
      <c r="N23" s="46"/>
      <c r="O23" s="46"/>
      <c r="P23" s="46"/>
      <c r="Q23" s="46"/>
      <c r="R23" s="46"/>
    </row>
    <row r="24" spans="1:19" x14ac:dyDescent="0.25">
      <c r="A24" s="44" t="str">
        <f>IF(AND(ISBLANK(B24),ISBLANK(C24)),"",MAX(A$6:$A23)+1)</f>
        <v/>
      </c>
      <c r="K24" s="46"/>
      <c r="L24" s="46"/>
      <c r="M24" s="46"/>
      <c r="N24" s="46"/>
      <c r="O24" s="46"/>
      <c r="P24" s="46"/>
      <c r="Q24" s="46"/>
      <c r="R24" s="46"/>
    </row>
    <row r="25" spans="1:19" x14ac:dyDescent="0.25">
      <c r="A25" s="44">
        <f>IF(AND(ISBLANK(B25),ISBLANK(C25)),"",MAX(A$6:$A24)+1)</f>
        <v>15</v>
      </c>
      <c r="B25" s="57" t="str">
        <f>EXTERNAL!B34</f>
        <v>TOTAL_VOLUME</v>
      </c>
      <c r="C25" s="58" t="s">
        <v>131</v>
      </c>
      <c r="D25" s="46">
        <f>SUM(E25:I25)</f>
        <v>132812818.07725665</v>
      </c>
      <c r="E25" s="46">
        <f>SUM(E32,E40)</f>
        <v>56027618.848220572</v>
      </c>
      <c r="F25" s="46">
        <f>SUM(F32,F40)</f>
        <v>10195720.335700531</v>
      </c>
      <c r="G25" s="46">
        <f>SUM(G32,G40)</f>
        <v>15942758.093335532</v>
      </c>
      <c r="H25" s="46">
        <f>SUM(H32,H40)</f>
        <v>26598052.300000008</v>
      </c>
      <c r="I25" s="46">
        <f>SUM(I32,I40)</f>
        <v>24048668.5</v>
      </c>
      <c r="K25" s="46"/>
      <c r="L25" s="46"/>
      <c r="M25" s="46"/>
      <c r="N25" s="46"/>
      <c r="O25" s="46"/>
      <c r="P25" s="46"/>
      <c r="Q25" s="46"/>
      <c r="R25" s="46"/>
    </row>
    <row r="26" spans="1:19" x14ac:dyDescent="0.25">
      <c r="A26" s="44" t="str">
        <f>IF(AND(ISBLANK(B26),ISBLANK(C26)),"",MAX(A$6:$A25)+1)</f>
        <v/>
      </c>
      <c r="K26" s="46"/>
      <c r="L26" s="46"/>
      <c r="M26" s="46"/>
      <c r="N26" s="46"/>
      <c r="O26" s="46"/>
      <c r="P26" s="46"/>
      <c r="Q26" s="46"/>
      <c r="R26" s="46"/>
    </row>
    <row r="27" spans="1:19" x14ac:dyDescent="0.25">
      <c r="A27" s="44">
        <f>IF(AND(ISBLANK(B27),ISBLANK(C27)),"",MAX(A$6:$A26)+1)</f>
        <v>16</v>
      </c>
      <c r="C27" s="145" t="s">
        <v>132</v>
      </c>
      <c r="K27" s="46"/>
      <c r="L27" s="46"/>
      <c r="M27" s="46"/>
      <c r="N27" s="46"/>
      <c r="O27" s="46"/>
      <c r="P27" s="46"/>
      <c r="Q27" s="46"/>
      <c r="R27" s="46"/>
    </row>
    <row r="28" spans="1:19" x14ac:dyDescent="0.25">
      <c r="A28" s="44">
        <f>IF(AND(ISBLANK(B28),ISBLANK(C28)),"",MAX(A$6:$A27)+1)</f>
        <v>17</v>
      </c>
      <c r="C28" s="58" t="s">
        <v>8</v>
      </c>
      <c r="E28" s="46">
        <v>46273106.057382293</v>
      </c>
      <c r="F28" s="46"/>
      <c r="G28" s="46"/>
      <c r="H28" s="46"/>
      <c r="I28" s="46"/>
      <c r="K28" s="46"/>
      <c r="L28" s="46"/>
      <c r="M28" s="46"/>
      <c r="N28" s="46"/>
      <c r="O28" s="46"/>
      <c r="P28" s="46"/>
      <c r="Q28" s="46"/>
      <c r="R28" s="46"/>
    </row>
    <row r="29" spans="1:19" x14ac:dyDescent="0.25">
      <c r="A29" s="44">
        <f>IF(AND(ISBLANK(B29),ISBLANK(C29)),"",MAX(A$6:$A28)+1)</f>
        <v>18</v>
      </c>
      <c r="C29" s="58" t="s">
        <v>123</v>
      </c>
      <c r="E29" s="46">
        <v>4103527.2956059603</v>
      </c>
      <c r="F29" s="46"/>
      <c r="G29" s="46"/>
      <c r="H29" s="46"/>
      <c r="I29" s="46"/>
      <c r="K29" s="46"/>
      <c r="L29" s="46"/>
      <c r="M29" s="46"/>
      <c r="N29" s="46"/>
      <c r="O29" s="46"/>
      <c r="P29" s="46"/>
      <c r="Q29" s="46"/>
      <c r="R29" s="46"/>
    </row>
    <row r="30" spans="1:19" x14ac:dyDescent="0.25">
      <c r="A30" s="44">
        <f>IF(AND(ISBLANK(B30),ISBLANK(C30)),"",MAX(A$6:$A29)+1)</f>
        <v>19</v>
      </c>
      <c r="C30" s="58" t="s">
        <v>124</v>
      </c>
      <c r="E30" s="46"/>
      <c r="F30" s="46">
        <v>7025462.9230022253</v>
      </c>
      <c r="G30" s="46">
        <v>3414015.043185614</v>
      </c>
      <c r="H30" s="46">
        <v>314695.10000000003</v>
      </c>
      <c r="I30" s="46"/>
      <c r="K30" s="46"/>
      <c r="L30" s="46"/>
      <c r="M30" s="46"/>
      <c r="N30" s="46"/>
      <c r="O30" s="46"/>
      <c r="P30" s="46"/>
      <c r="Q30" s="46"/>
      <c r="R30" s="46"/>
    </row>
    <row r="31" spans="1:19" x14ac:dyDescent="0.25">
      <c r="A31" s="44">
        <f>IF(AND(ISBLANK(B31),ISBLANK(C31)),"",MAX(A$6:$A30)+1)</f>
        <v>20</v>
      </c>
      <c r="C31" s="58" t="s">
        <v>125</v>
      </c>
      <c r="E31" s="46"/>
      <c r="F31" s="46">
        <v>32360.5</v>
      </c>
      <c r="G31" s="46">
        <v>181654.69999999998</v>
      </c>
      <c r="H31" s="46">
        <v>17890.7</v>
      </c>
      <c r="I31" s="46"/>
      <c r="K31" s="46"/>
      <c r="L31" s="46"/>
      <c r="M31" s="46"/>
      <c r="N31" s="46"/>
      <c r="O31" s="46"/>
      <c r="P31" s="46"/>
      <c r="Q31" s="46"/>
      <c r="R31" s="46"/>
    </row>
    <row r="32" spans="1:19" x14ac:dyDescent="0.25">
      <c r="A32" s="44">
        <f>IF(AND(ISBLANK(B32),ISBLANK(C32)),"",MAX(A$6:$A31)+1)</f>
        <v>21</v>
      </c>
      <c r="B32" s="57" t="str">
        <f>EXTERNAL!B37</f>
        <v>SALES_VOLUME</v>
      </c>
      <c r="C32" s="58" t="s">
        <v>133</v>
      </c>
      <c r="D32" s="46">
        <f>SUM(E32:I32)</f>
        <v>61362712.319176093</v>
      </c>
      <c r="E32" s="311">
        <f>SUM(E28:E31)</f>
        <v>50376633.352988251</v>
      </c>
      <c r="F32" s="311">
        <f t="shared" ref="F32" si="6">SUM(F28:F31)</f>
        <v>7057823.4230022253</v>
      </c>
      <c r="G32" s="311">
        <f t="shared" ref="G32" si="7">SUM(G28:G31)</f>
        <v>3595669.7431856142</v>
      </c>
      <c r="H32" s="311">
        <f t="shared" ref="H32" si="8">SUM(H28:H31)</f>
        <v>332585.80000000005</v>
      </c>
      <c r="I32" s="311">
        <f t="shared" ref="I32" si="9">SUM(I28:I31)</f>
        <v>0</v>
      </c>
      <c r="J32" s="312"/>
      <c r="K32" s="46"/>
      <c r="L32" s="46"/>
      <c r="M32" s="46"/>
      <c r="N32" s="46"/>
      <c r="O32" s="46"/>
      <c r="P32" s="46"/>
      <c r="Q32" s="46"/>
      <c r="R32" s="46"/>
    </row>
    <row r="33" spans="1:12" x14ac:dyDescent="0.25">
      <c r="A33" s="44" t="str">
        <f>IF(AND(ISBLANK(B33),ISBLANK(C33)),"",MAX(A$6:$A32)+1)</f>
        <v/>
      </c>
      <c r="D33" s="312"/>
      <c r="E33" s="46"/>
      <c r="F33" s="46"/>
      <c r="G33" s="46"/>
      <c r="H33" s="46"/>
      <c r="I33" s="46"/>
      <c r="K33" s="46"/>
      <c r="L33" s="46"/>
    </row>
    <row r="34" spans="1:12" x14ac:dyDescent="0.25">
      <c r="A34" s="44">
        <f>IF(AND(ISBLANK(B34),ISBLANK(C34)),"",MAX(A$6:$A33)+1)</f>
        <v>22</v>
      </c>
      <c r="C34" s="145" t="s">
        <v>134</v>
      </c>
      <c r="E34" s="46"/>
      <c r="F34" s="46"/>
      <c r="G34" s="46"/>
      <c r="H34" s="46"/>
      <c r="I34" s="46"/>
      <c r="K34" s="46"/>
      <c r="L34" s="46"/>
    </row>
    <row r="35" spans="1:12" x14ac:dyDescent="0.25">
      <c r="A35" s="44">
        <f>IF(AND(ISBLANK(B35),ISBLANK(C35)),"",MAX(A$6:$A34)+1)</f>
        <v>23</v>
      </c>
      <c r="C35" s="58" t="s">
        <v>8</v>
      </c>
      <c r="E35" s="46">
        <v>5650985.4952323223</v>
      </c>
      <c r="F35" s="46"/>
      <c r="G35" s="46"/>
      <c r="H35" s="46"/>
      <c r="I35" s="46"/>
      <c r="K35" s="46"/>
      <c r="L35" s="46"/>
    </row>
    <row r="36" spans="1:12" x14ac:dyDescent="0.25">
      <c r="A36" s="44">
        <f>IF(AND(ISBLANK(B36),ISBLANK(C36)),"",MAX(A$6:$A35)+1)</f>
        <v>24</v>
      </c>
      <c r="C36" s="58" t="s">
        <v>124</v>
      </c>
      <c r="E36" s="46"/>
      <c r="F36" s="46">
        <v>3113844.7126983055</v>
      </c>
      <c r="G36" s="46">
        <v>11001976.150149919</v>
      </c>
      <c r="H36" s="46">
        <v>7530271.6000000006</v>
      </c>
      <c r="I36" s="46"/>
      <c r="K36" s="46"/>
      <c r="L36" s="46">
        <f>G36/G20*12</f>
        <v>3557.3572442663126</v>
      </c>
    </row>
    <row r="37" spans="1:12" x14ac:dyDescent="0.25">
      <c r="A37" s="44">
        <f>IF(AND(ISBLANK(B37),ISBLANK(C37)),"",MAX(A$6:$A36)+1)</f>
        <v>25</v>
      </c>
      <c r="C37" s="58" t="s">
        <v>135</v>
      </c>
      <c r="E37" s="46"/>
      <c r="F37" s="46">
        <v>3601</v>
      </c>
      <c r="G37" s="46">
        <v>35013.5</v>
      </c>
      <c r="H37" s="46">
        <v>171195.3</v>
      </c>
      <c r="I37" s="46"/>
      <c r="K37" s="46"/>
      <c r="L37" s="46"/>
    </row>
    <row r="38" spans="1:12" x14ac:dyDescent="0.25">
      <c r="A38" s="44">
        <f>IF(AND(ISBLANK(B38),ISBLANK(C38)),"",MAX(A$6:$A37)+1)</f>
        <v>26</v>
      </c>
      <c r="C38" s="58" t="s">
        <v>125</v>
      </c>
      <c r="E38" s="46"/>
      <c r="F38" s="46">
        <v>16480.899999999998</v>
      </c>
      <c r="G38" s="46">
        <v>1215942.0000000002</v>
      </c>
      <c r="H38" s="111">
        <v>12867443.600000007</v>
      </c>
      <c r="I38" s="354">
        <v>1694527.4</v>
      </c>
      <c r="K38" s="46"/>
      <c r="L38" s="46">
        <f>G38/G21*12</f>
        <v>9432.0000000000018</v>
      </c>
    </row>
    <row r="39" spans="1:12" x14ac:dyDescent="0.25">
      <c r="A39" s="44">
        <f>IF(AND(ISBLANK(B39),ISBLANK(C39)),"",MAX(A$6:$A38)+1)</f>
        <v>27</v>
      </c>
      <c r="C39" s="58" t="s">
        <v>136</v>
      </c>
      <c r="D39" s="46"/>
      <c r="E39" s="46"/>
      <c r="F39" s="46">
        <v>3970.3</v>
      </c>
      <c r="G39" s="46">
        <v>94156.699999999983</v>
      </c>
      <c r="H39" s="111">
        <v>5696556</v>
      </c>
      <c r="I39" s="354">
        <v>22354141.100000001</v>
      </c>
      <c r="K39" s="46"/>
      <c r="L39" s="46"/>
    </row>
    <row r="40" spans="1:12" x14ac:dyDescent="0.25">
      <c r="A40" s="44">
        <f>IF(AND(ISBLANK(B40),ISBLANK(C40)),"",MAX(A$6:$A39)+1)</f>
        <v>28</v>
      </c>
      <c r="B40" s="57" t="str">
        <f>EXTERNAL!B40</f>
        <v>TRANSPORT_VOLUME</v>
      </c>
      <c r="C40" s="58" t="s">
        <v>137</v>
      </c>
      <c r="D40" s="46">
        <f>SUM(E40:I40)</f>
        <v>71450105.758080557</v>
      </c>
      <c r="E40" s="311">
        <f>SUM(E35:E39)</f>
        <v>5650985.4952323223</v>
      </c>
      <c r="F40" s="311">
        <f>SUM(F35:F39)</f>
        <v>3137896.9126983052</v>
      </c>
      <c r="G40" s="311">
        <f>SUM(G35:G39)</f>
        <v>12347088.350149918</v>
      </c>
      <c r="H40" s="311">
        <f>SUM(H35:H39)</f>
        <v>26265466.500000007</v>
      </c>
      <c r="I40" s="311">
        <f>SUM(I35:I39)</f>
        <v>24048668.5</v>
      </c>
      <c r="J40" s="312"/>
      <c r="K40" s="46"/>
      <c r="L40" s="46"/>
    </row>
    <row r="41" spans="1:12" x14ac:dyDescent="0.25">
      <c r="A41" s="44" t="str">
        <f>IF(AND(ISBLANK(B41),ISBLANK(C41)),"",MAX(A$6:$A40)+1)</f>
        <v/>
      </c>
      <c r="K41" s="46"/>
      <c r="L41" s="46"/>
    </row>
    <row r="42" spans="1:12" x14ac:dyDescent="0.25">
      <c r="A42" s="44" t="str">
        <f>IF(AND(ISBLANK(B42),ISBLANK(C42)),"",MAX(A$6:$A41)+1)</f>
        <v/>
      </c>
    </row>
    <row r="43" spans="1:12" x14ac:dyDescent="0.25">
      <c r="A43" s="44" t="str">
        <f>IF(AND(ISBLANK(B43),ISBLANK(C43)),"",MAX(A$6:$A42)+1)</f>
        <v/>
      </c>
    </row>
    <row r="44" spans="1:12" x14ac:dyDescent="0.25">
      <c r="A44" s="44" t="str">
        <f>IF(AND(ISBLANK(B44),ISBLANK(C44)),"",MAX(A$6:$A43)+1)</f>
        <v/>
      </c>
    </row>
    <row r="45" spans="1:12" x14ac:dyDescent="0.25">
      <c r="A45" s="44" t="str">
        <f>IF(AND(ISBLANK(B45),ISBLANK(C45)),"",MAX(A$6:$A44)+1)</f>
        <v/>
      </c>
    </row>
    <row r="46" spans="1:12" x14ac:dyDescent="0.25">
      <c r="A46" s="44" t="str">
        <f>IF(AND(ISBLANK(B46),ISBLANK(C46)),"",MAX(A$6:$A45)+1)</f>
        <v/>
      </c>
    </row>
    <row r="47" spans="1:12" x14ac:dyDescent="0.25">
      <c r="A47" s="44" t="str">
        <f>IF(AND(ISBLANK(B47),ISBLANK(C47)),"",MAX(A$6:$A46)+1)</f>
        <v/>
      </c>
    </row>
    <row r="48" spans="1:12" x14ac:dyDescent="0.25">
      <c r="A48" s="44" t="str">
        <f>IF(AND(ISBLANK(B48),ISBLANK(C48)),"",MAX(A$6:$A47)+1)</f>
        <v/>
      </c>
    </row>
  </sheetData>
  <phoneticPr fontId="24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91D6-020A-4A00-B2FB-E0DB28F0F4EF}">
  <sheetPr codeName="Sheet19"/>
  <dimension ref="A1:I131"/>
  <sheetViews>
    <sheetView tabSelected="1" topLeftCell="A121" workbookViewId="0"/>
  </sheetViews>
  <sheetFormatPr defaultColWidth="8.85546875" defaultRowHeight="15" x14ac:dyDescent="0.25"/>
  <cols>
    <col min="1" max="1" width="8.85546875" style="184"/>
    <col min="2" max="2" width="15.5703125" style="184" bestFit="1" customWidth="1"/>
    <col min="3" max="3" width="12.28515625" style="184" bestFit="1" customWidth="1"/>
    <col min="4" max="4" width="13.28515625" style="184" bestFit="1" customWidth="1"/>
    <col min="5" max="5" width="8.85546875" style="184"/>
    <col min="6" max="6" width="15.5703125" style="184" bestFit="1" customWidth="1"/>
    <col min="7" max="7" width="15.5703125" style="184" customWidth="1"/>
    <col min="8" max="8" width="12.28515625" style="184" bestFit="1" customWidth="1"/>
    <col min="9" max="9" width="13.28515625" style="184" bestFit="1" customWidth="1"/>
    <col min="10" max="16384" width="8.85546875" style="184"/>
  </cols>
  <sheetData>
    <row r="1" spans="1:9" x14ac:dyDescent="0.25">
      <c r="A1" s="250" t="s">
        <v>609</v>
      </c>
      <c r="B1" s="250"/>
      <c r="C1" s="250"/>
      <c r="D1" s="250"/>
      <c r="E1" s="250"/>
      <c r="F1" s="250"/>
      <c r="G1" s="250"/>
      <c r="H1" s="250"/>
      <c r="I1" s="250"/>
    </row>
    <row r="2" spans="1:9" x14ac:dyDescent="0.25">
      <c r="A2" s="250" t="s">
        <v>610</v>
      </c>
      <c r="B2" s="250"/>
      <c r="C2" s="250"/>
      <c r="D2" s="250"/>
      <c r="E2" s="250"/>
      <c r="F2" s="250"/>
      <c r="G2" s="250"/>
      <c r="H2" s="250"/>
      <c r="I2" s="250"/>
    </row>
    <row r="3" spans="1:9" x14ac:dyDescent="0.25">
      <c r="A3" s="250"/>
      <c r="B3" s="250"/>
      <c r="C3" s="250"/>
      <c r="D3" s="250"/>
      <c r="E3" s="250"/>
      <c r="F3" s="250"/>
      <c r="G3" s="250"/>
      <c r="H3" s="250"/>
      <c r="I3" s="250"/>
    </row>
    <row r="4" spans="1:9" x14ac:dyDescent="0.25">
      <c r="A4" s="250"/>
      <c r="B4" s="359" t="s">
        <v>611</v>
      </c>
      <c r="C4" s="360"/>
      <c r="D4" s="361"/>
      <c r="E4" s="250"/>
      <c r="F4" s="359" t="s">
        <v>612</v>
      </c>
      <c r="G4" s="360"/>
      <c r="H4" s="360"/>
      <c r="I4" s="361"/>
    </row>
    <row r="5" spans="1:9" x14ac:dyDescent="0.25">
      <c r="A5" s="250" t="s">
        <v>613</v>
      </c>
      <c r="B5" s="250" t="s">
        <v>614</v>
      </c>
      <c r="C5" s="250" t="s">
        <v>615</v>
      </c>
      <c r="D5" s="250" t="s">
        <v>616</v>
      </c>
      <c r="E5" s="250"/>
      <c r="F5" s="250" t="s">
        <v>575</v>
      </c>
      <c r="G5" s="250" t="s">
        <v>574</v>
      </c>
      <c r="H5" s="250" t="s">
        <v>529</v>
      </c>
      <c r="I5" s="250" t="s">
        <v>528</v>
      </c>
    </row>
    <row r="6" spans="1:9" x14ac:dyDescent="0.25">
      <c r="A6" s="184">
        <f t="shared" ref="A6:A17" si="0">+A7-1</f>
        <v>1900</v>
      </c>
      <c r="B6" s="21">
        <f t="shared" ref="B6:B17" si="1">B7</f>
        <v>9</v>
      </c>
      <c r="C6" s="21">
        <f t="shared" ref="C6:C17" si="2">C7</f>
        <v>7</v>
      </c>
      <c r="D6" s="21"/>
      <c r="F6" s="249">
        <f t="shared" ref="F6:F37" si="3">IFERROR(B$131/B6,0)</f>
        <v>188</v>
      </c>
      <c r="G6" s="249">
        <f t="shared" ref="G6:G37" si="4">F6</f>
        <v>188</v>
      </c>
      <c r="H6" s="249">
        <f t="shared" ref="H6:H37" si="5">IFERROR(C$131/C6,0)</f>
        <v>243.71428571428572</v>
      </c>
      <c r="I6" s="249">
        <f t="shared" ref="I6:I37" si="6">IFERROR(D$131/D6,0)</f>
        <v>0</v>
      </c>
    </row>
    <row r="7" spans="1:9" x14ac:dyDescent="0.25">
      <c r="A7" s="184">
        <f t="shared" si="0"/>
        <v>1901</v>
      </c>
      <c r="B7" s="21">
        <f t="shared" si="1"/>
        <v>9</v>
      </c>
      <c r="C7" s="21">
        <f t="shared" si="2"/>
        <v>7</v>
      </c>
      <c r="D7" s="21"/>
      <c r="F7" s="249">
        <f t="shared" si="3"/>
        <v>188</v>
      </c>
      <c r="G7" s="249">
        <f t="shared" si="4"/>
        <v>188</v>
      </c>
      <c r="H7" s="249">
        <f t="shared" si="5"/>
        <v>243.71428571428572</v>
      </c>
      <c r="I7" s="249">
        <f t="shared" si="6"/>
        <v>0</v>
      </c>
    </row>
    <row r="8" spans="1:9" x14ac:dyDescent="0.25">
      <c r="A8" s="184">
        <f t="shared" si="0"/>
        <v>1902</v>
      </c>
      <c r="B8" s="21">
        <f t="shared" si="1"/>
        <v>9</v>
      </c>
      <c r="C8" s="21">
        <f t="shared" si="2"/>
        <v>7</v>
      </c>
      <c r="D8" s="21"/>
      <c r="F8" s="249">
        <f t="shared" si="3"/>
        <v>188</v>
      </c>
      <c r="G8" s="249">
        <f t="shared" si="4"/>
        <v>188</v>
      </c>
      <c r="H8" s="249">
        <f t="shared" si="5"/>
        <v>243.71428571428572</v>
      </c>
      <c r="I8" s="249">
        <f t="shared" si="6"/>
        <v>0</v>
      </c>
    </row>
    <row r="9" spans="1:9" x14ac:dyDescent="0.25">
      <c r="A9" s="184">
        <f t="shared" si="0"/>
        <v>1903</v>
      </c>
      <c r="B9" s="21">
        <f t="shared" si="1"/>
        <v>9</v>
      </c>
      <c r="C9" s="21">
        <f t="shared" si="2"/>
        <v>7</v>
      </c>
      <c r="D9" s="21"/>
      <c r="F9" s="249">
        <f t="shared" si="3"/>
        <v>188</v>
      </c>
      <c r="G9" s="249">
        <f t="shared" si="4"/>
        <v>188</v>
      </c>
      <c r="H9" s="249">
        <f t="shared" si="5"/>
        <v>243.71428571428572</v>
      </c>
      <c r="I9" s="249">
        <f t="shared" si="6"/>
        <v>0</v>
      </c>
    </row>
    <row r="10" spans="1:9" x14ac:dyDescent="0.25">
      <c r="A10" s="184">
        <f t="shared" si="0"/>
        <v>1904</v>
      </c>
      <c r="B10" s="21">
        <f t="shared" si="1"/>
        <v>9</v>
      </c>
      <c r="C10" s="21">
        <f t="shared" si="2"/>
        <v>7</v>
      </c>
      <c r="D10" s="21"/>
      <c r="F10" s="249">
        <f t="shared" si="3"/>
        <v>188</v>
      </c>
      <c r="G10" s="249">
        <f t="shared" si="4"/>
        <v>188</v>
      </c>
      <c r="H10" s="249">
        <f t="shared" si="5"/>
        <v>243.71428571428572</v>
      </c>
      <c r="I10" s="249">
        <f t="shared" si="6"/>
        <v>0</v>
      </c>
    </row>
    <row r="11" spans="1:9" x14ac:dyDescent="0.25">
      <c r="A11" s="184">
        <f t="shared" si="0"/>
        <v>1905</v>
      </c>
      <c r="B11" s="21">
        <f t="shared" si="1"/>
        <v>9</v>
      </c>
      <c r="C11" s="21">
        <f t="shared" si="2"/>
        <v>7</v>
      </c>
      <c r="D11" s="21"/>
      <c r="F11" s="249">
        <f t="shared" si="3"/>
        <v>188</v>
      </c>
      <c r="G11" s="249">
        <f t="shared" si="4"/>
        <v>188</v>
      </c>
      <c r="H11" s="249">
        <f t="shared" si="5"/>
        <v>243.71428571428572</v>
      </c>
      <c r="I11" s="249">
        <f t="shared" si="6"/>
        <v>0</v>
      </c>
    </row>
    <row r="12" spans="1:9" x14ac:dyDescent="0.25">
      <c r="A12" s="184">
        <f t="shared" si="0"/>
        <v>1906</v>
      </c>
      <c r="B12" s="21">
        <f t="shared" si="1"/>
        <v>9</v>
      </c>
      <c r="C12" s="21">
        <f t="shared" si="2"/>
        <v>7</v>
      </c>
      <c r="D12" s="21"/>
      <c r="F12" s="249">
        <f t="shared" si="3"/>
        <v>188</v>
      </c>
      <c r="G12" s="249">
        <f t="shared" si="4"/>
        <v>188</v>
      </c>
      <c r="H12" s="249">
        <f t="shared" si="5"/>
        <v>243.71428571428572</v>
      </c>
      <c r="I12" s="249">
        <f t="shared" si="6"/>
        <v>0</v>
      </c>
    </row>
    <row r="13" spans="1:9" x14ac:dyDescent="0.25">
      <c r="A13" s="184">
        <f t="shared" si="0"/>
        <v>1907</v>
      </c>
      <c r="B13" s="21">
        <f t="shared" si="1"/>
        <v>9</v>
      </c>
      <c r="C13" s="21">
        <f t="shared" si="2"/>
        <v>7</v>
      </c>
      <c r="D13" s="21"/>
      <c r="F13" s="249">
        <f t="shared" si="3"/>
        <v>188</v>
      </c>
      <c r="G13" s="249">
        <f t="shared" si="4"/>
        <v>188</v>
      </c>
      <c r="H13" s="249">
        <f t="shared" si="5"/>
        <v>243.71428571428572</v>
      </c>
      <c r="I13" s="249">
        <f t="shared" si="6"/>
        <v>0</v>
      </c>
    </row>
    <row r="14" spans="1:9" x14ac:dyDescent="0.25">
      <c r="A14" s="184">
        <f t="shared" si="0"/>
        <v>1908</v>
      </c>
      <c r="B14" s="21">
        <f t="shared" si="1"/>
        <v>9</v>
      </c>
      <c r="C14" s="21">
        <f t="shared" si="2"/>
        <v>7</v>
      </c>
      <c r="D14" s="21"/>
      <c r="F14" s="249">
        <f t="shared" si="3"/>
        <v>188</v>
      </c>
      <c r="G14" s="249">
        <f t="shared" si="4"/>
        <v>188</v>
      </c>
      <c r="H14" s="249">
        <f t="shared" si="5"/>
        <v>243.71428571428572</v>
      </c>
      <c r="I14" s="249">
        <f t="shared" si="6"/>
        <v>0</v>
      </c>
    </row>
    <row r="15" spans="1:9" x14ac:dyDescent="0.25">
      <c r="A15" s="184">
        <f t="shared" si="0"/>
        <v>1909</v>
      </c>
      <c r="B15" s="21">
        <f t="shared" si="1"/>
        <v>9</v>
      </c>
      <c r="C15" s="21">
        <f t="shared" si="2"/>
        <v>7</v>
      </c>
      <c r="D15" s="21"/>
      <c r="F15" s="249">
        <f t="shared" si="3"/>
        <v>188</v>
      </c>
      <c r="G15" s="249">
        <f t="shared" si="4"/>
        <v>188</v>
      </c>
      <c r="H15" s="249">
        <f t="shared" si="5"/>
        <v>243.71428571428572</v>
      </c>
      <c r="I15" s="249">
        <f t="shared" si="6"/>
        <v>0</v>
      </c>
    </row>
    <row r="16" spans="1:9" x14ac:dyDescent="0.25">
      <c r="A16" s="184">
        <f t="shared" si="0"/>
        <v>1910</v>
      </c>
      <c r="B16" s="21">
        <f t="shared" si="1"/>
        <v>9</v>
      </c>
      <c r="C16" s="21">
        <f t="shared" si="2"/>
        <v>7</v>
      </c>
      <c r="D16" s="21"/>
      <c r="F16" s="249">
        <f t="shared" si="3"/>
        <v>188</v>
      </c>
      <c r="G16" s="249">
        <f t="shared" si="4"/>
        <v>188</v>
      </c>
      <c r="H16" s="249">
        <f t="shared" si="5"/>
        <v>243.71428571428572</v>
      </c>
      <c r="I16" s="249">
        <f t="shared" si="6"/>
        <v>0</v>
      </c>
    </row>
    <row r="17" spans="1:9" x14ac:dyDescent="0.25">
      <c r="A17" s="184">
        <f t="shared" si="0"/>
        <v>1911</v>
      </c>
      <c r="B17" s="21">
        <f t="shared" si="1"/>
        <v>9</v>
      </c>
      <c r="C17" s="21">
        <f t="shared" si="2"/>
        <v>7</v>
      </c>
      <c r="D17" s="21"/>
      <c r="F17" s="249">
        <f t="shared" si="3"/>
        <v>188</v>
      </c>
      <c r="G17" s="249">
        <f t="shared" si="4"/>
        <v>188</v>
      </c>
      <c r="H17" s="249">
        <f t="shared" si="5"/>
        <v>243.71428571428572</v>
      </c>
      <c r="I17" s="249">
        <f t="shared" si="6"/>
        <v>0</v>
      </c>
    </row>
    <row r="18" spans="1:9" x14ac:dyDescent="0.25">
      <c r="A18" s="184">
        <v>1912</v>
      </c>
      <c r="B18" s="21">
        <v>9</v>
      </c>
      <c r="C18" s="21">
        <v>7</v>
      </c>
      <c r="D18" s="21"/>
      <c r="F18" s="249">
        <f t="shared" si="3"/>
        <v>188</v>
      </c>
      <c r="G18" s="249">
        <f t="shared" si="4"/>
        <v>188</v>
      </c>
      <c r="H18" s="249">
        <f t="shared" si="5"/>
        <v>243.71428571428572</v>
      </c>
      <c r="I18" s="249">
        <f t="shared" si="6"/>
        <v>0</v>
      </c>
    </row>
    <row r="19" spans="1:9" x14ac:dyDescent="0.25">
      <c r="A19" s="184">
        <v>1913</v>
      </c>
      <c r="B19" s="21">
        <v>10</v>
      </c>
      <c r="C19" s="21">
        <v>7</v>
      </c>
      <c r="D19" s="21"/>
      <c r="F19" s="249">
        <f t="shared" si="3"/>
        <v>169.2</v>
      </c>
      <c r="G19" s="249">
        <f t="shared" si="4"/>
        <v>169.2</v>
      </c>
      <c r="H19" s="249">
        <f t="shared" si="5"/>
        <v>243.71428571428572</v>
      </c>
      <c r="I19" s="249">
        <f t="shared" si="6"/>
        <v>0</v>
      </c>
    </row>
    <row r="20" spans="1:9" x14ac:dyDescent="0.25">
      <c r="A20" s="184">
        <v>1914</v>
      </c>
      <c r="B20" s="21">
        <v>9</v>
      </c>
      <c r="C20" s="21">
        <v>7</v>
      </c>
      <c r="D20" s="21"/>
      <c r="F20" s="249">
        <f t="shared" si="3"/>
        <v>188</v>
      </c>
      <c r="G20" s="249">
        <f t="shared" si="4"/>
        <v>188</v>
      </c>
      <c r="H20" s="249">
        <f t="shared" si="5"/>
        <v>243.71428571428572</v>
      </c>
      <c r="I20" s="249">
        <f t="shared" si="6"/>
        <v>0</v>
      </c>
    </row>
    <row r="21" spans="1:9" x14ac:dyDescent="0.25">
      <c r="A21" s="184">
        <v>1915</v>
      </c>
      <c r="B21" s="21">
        <v>10</v>
      </c>
      <c r="C21" s="21">
        <v>7</v>
      </c>
      <c r="D21" s="21"/>
      <c r="F21" s="249">
        <f t="shared" si="3"/>
        <v>169.2</v>
      </c>
      <c r="G21" s="249">
        <f t="shared" si="4"/>
        <v>169.2</v>
      </c>
      <c r="H21" s="249">
        <f t="shared" si="5"/>
        <v>243.71428571428572</v>
      </c>
      <c r="I21" s="249">
        <f t="shared" si="6"/>
        <v>0</v>
      </c>
    </row>
    <row r="22" spans="1:9" x14ac:dyDescent="0.25">
      <c r="A22" s="184">
        <v>1916</v>
      </c>
      <c r="B22" s="21">
        <v>12</v>
      </c>
      <c r="C22" s="21">
        <v>9</v>
      </c>
      <c r="D22" s="21"/>
      <c r="F22" s="249">
        <f t="shared" si="3"/>
        <v>141</v>
      </c>
      <c r="G22" s="249">
        <f t="shared" si="4"/>
        <v>141</v>
      </c>
      <c r="H22" s="249">
        <f t="shared" si="5"/>
        <v>189.55555555555554</v>
      </c>
      <c r="I22" s="249">
        <f t="shared" si="6"/>
        <v>0</v>
      </c>
    </row>
    <row r="23" spans="1:9" x14ac:dyDescent="0.25">
      <c r="A23" s="184">
        <v>1917</v>
      </c>
      <c r="B23" s="21">
        <v>17</v>
      </c>
      <c r="C23" s="21">
        <v>12</v>
      </c>
      <c r="D23" s="21"/>
      <c r="F23" s="249">
        <f t="shared" si="3"/>
        <v>99.529411764705884</v>
      </c>
      <c r="G23" s="249">
        <f t="shared" si="4"/>
        <v>99.529411764705884</v>
      </c>
      <c r="H23" s="249">
        <f t="shared" si="5"/>
        <v>142.16666666666666</v>
      </c>
      <c r="I23" s="249">
        <f t="shared" si="6"/>
        <v>0</v>
      </c>
    </row>
    <row r="24" spans="1:9" x14ac:dyDescent="0.25">
      <c r="A24" s="184">
        <v>1918</v>
      </c>
      <c r="B24" s="21">
        <v>22</v>
      </c>
      <c r="C24" s="21">
        <v>14</v>
      </c>
      <c r="D24" s="21"/>
      <c r="F24" s="249">
        <f t="shared" si="3"/>
        <v>76.909090909090907</v>
      </c>
      <c r="G24" s="249">
        <f t="shared" si="4"/>
        <v>76.909090909090907</v>
      </c>
      <c r="H24" s="249">
        <f t="shared" si="5"/>
        <v>121.85714285714286</v>
      </c>
      <c r="I24" s="249">
        <f t="shared" si="6"/>
        <v>0</v>
      </c>
    </row>
    <row r="25" spans="1:9" x14ac:dyDescent="0.25">
      <c r="A25" s="184">
        <v>1919</v>
      </c>
      <c r="B25" s="21">
        <v>25</v>
      </c>
      <c r="C25" s="21">
        <v>14</v>
      </c>
      <c r="D25" s="21"/>
      <c r="F25" s="249">
        <f t="shared" si="3"/>
        <v>67.680000000000007</v>
      </c>
      <c r="G25" s="249">
        <f t="shared" si="4"/>
        <v>67.680000000000007</v>
      </c>
      <c r="H25" s="249">
        <f t="shared" si="5"/>
        <v>121.85714285714286</v>
      </c>
      <c r="I25" s="249">
        <f t="shared" si="6"/>
        <v>0</v>
      </c>
    </row>
    <row r="26" spans="1:9" x14ac:dyDescent="0.25">
      <c r="A26" s="184">
        <v>1920</v>
      </c>
      <c r="B26" s="21">
        <v>27</v>
      </c>
      <c r="C26" s="21">
        <v>15</v>
      </c>
      <c r="D26" s="21"/>
      <c r="F26" s="249">
        <f t="shared" si="3"/>
        <v>62.666666666666664</v>
      </c>
      <c r="G26" s="249">
        <f t="shared" si="4"/>
        <v>62.666666666666664</v>
      </c>
      <c r="H26" s="249">
        <f t="shared" si="5"/>
        <v>113.73333333333333</v>
      </c>
      <c r="I26" s="249">
        <f t="shared" si="6"/>
        <v>0</v>
      </c>
    </row>
    <row r="27" spans="1:9" x14ac:dyDescent="0.25">
      <c r="A27" s="184">
        <v>1921</v>
      </c>
      <c r="B27" s="21">
        <v>22</v>
      </c>
      <c r="C27" s="21">
        <v>15</v>
      </c>
      <c r="D27" s="21"/>
      <c r="F27" s="249">
        <f t="shared" si="3"/>
        <v>76.909090909090907</v>
      </c>
      <c r="G27" s="249">
        <f t="shared" si="4"/>
        <v>76.909090909090907</v>
      </c>
      <c r="H27" s="249">
        <f t="shared" si="5"/>
        <v>113.73333333333333</v>
      </c>
      <c r="I27" s="249">
        <f t="shared" si="6"/>
        <v>0</v>
      </c>
    </row>
    <row r="28" spans="1:9" x14ac:dyDescent="0.25">
      <c r="A28" s="184">
        <v>1922</v>
      </c>
      <c r="B28" s="21">
        <v>20</v>
      </c>
      <c r="C28" s="21">
        <v>16</v>
      </c>
      <c r="D28" s="21"/>
      <c r="F28" s="249">
        <f t="shared" si="3"/>
        <v>84.6</v>
      </c>
      <c r="G28" s="249">
        <f t="shared" si="4"/>
        <v>84.6</v>
      </c>
      <c r="H28" s="249">
        <f t="shared" si="5"/>
        <v>106.625</v>
      </c>
      <c r="I28" s="249">
        <f t="shared" si="6"/>
        <v>0</v>
      </c>
    </row>
    <row r="29" spans="1:9" x14ac:dyDescent="0.25">
      <c r="A29" s="184">
        <v>1923</v>
      </c>
      <c r="B29" s="21">
        <v>23</v>
      </c>
      <c r="C29" s="21">
        <v>15</v>
      </c>
      <c r="D29" s="21"/>
      <c r="F29" s="249">
        <f t="shared" si="3"/>
        <v>73.565217391304344</v>
      </c>
      <c r="G29" s="249">
        <f t="shared" si="4"/>
        <v>73.565217391304344</v>
      </c>
      <c r="H29" s="249">
        <f t="shared" si="5"/>
        <v>113.73333333333333</v>
      </c>
      <c r="I29" s="249">
        <f t="shared" si="6"/>
        <v>0</v>
      </c>
    </row>
    <row r="30" spans="1:9" x14ac:dyDescent="0.25">
      <c r="A30" s="184">
        <v>1924</v>
      </c>
      <c r="B30" s="21">
        <v>24</v>
      </c>
      <c r="C30" s="21">
        <v>15</v>
      </c>
      <c r="D30" s="21"/>
      <c r="F30" s="249">
        <f t="shared" si="3"/>
        <v>70.5</v>
      </c>
      <c r="G30" s="249">
        <f t="shared" si="4"/>
        <v>70.5</v>
      </c>
      <c r="H30" s="249">
        <f t="shared" si="5"/>
        <v>113.73333333333333</v>
      </c>
      <c r="I30" s="249">
        <f t="shared" si="6"/>
        <v>0</v>
      </c>
    </row>
    <row r="31" spans="1:9" x14ac:dyDescent="0.25">
      <c r="A31" s="184">
        <v>1925</v>
      </c>
      <c r="B31" s="21">
        <v>22</v>
      </c>
      <c r="C31" s="21">
        <v>15</v>
      </c>
      <c r="D31" s="21"/>
      <c r="F31" s="249">
        <f t="shared" si="3"/>
        <v>76.909090909090907</v>
      </c>
      <c r="G31" s="249">
        <f t="shared" si="4"/>
        <v>76.909090909090907</v>
      </c>
      <c r="H31" s="249">
        <f t="shared" si="5"/>
        <v>113.73333333333333</v>
      </c>
      <c r="I31" s="249">
        <f t="shared" si="6"/>
        <v>0</v>
      </c>
    </row>
    <row r="32" spans="1:9" x14ac:dyDescent="0.25">
      <c r="A32" s="184">
        <v>1926</v>
      </c>
      <c r="B32" s="21">
        <v>22</v>
      </c>
      <c r="C32" s="21">
        <v>16</v>
      </c>
      <c r="D32" s="21"/>
      <c r="F32" s="249">
        <f t="shared" si="3"/>
        <v>76.909090909090907</v>
      </c>
      <c r="G32" s="249">
        <f t="shared" si="4"/>
        <v>76.909090909090907</v>
      </c>
      <c r="H32" s="249">
        <f t="shared" si="5"/>
        <v>106.625</v>
      </c>
      <c r="I32" s="249">
        <f t="shared" si="6"/>
        <v>0</v>
      </c>
    </row>
    <row r="33" spans="1:9" x14ac:dyDescent="0.25">
      <c r="A33" s="184">
        <v>1927</v>
      </c>
      <c r="B33" s="21">
        <v>20</v>
      </c>
      <c r="C33" s="21">
        <v>16</v>
      </c>
      <c r="D33" s="21"/>
      <c r="F33" s="249">
        <f t="shared" si="3"/>
        <v>84.6</v>
      </c>
      <c r="G33" s="249">
        <f t="shared" si="4"/>
        <v>84.6</v>
      </c>
      <c r="H33" s="249">
        <f t="shared" si="5"/>
        <v>106.625</v>
      </c>
      <c r="I33" s="249">
        <f t="shared" si="6"/>
        <v>0</v>
      </c>
    </row>
    <row r="34" spans="1:9" x14ac:dyDescent="0.25">
      <c r="A34" s="184">
        <v>1928</v>
      </c>
      <c r="B34" s="21">
        <v>20</v>
      </c>
      <c r="C34" s="21">
        <v>16</v>
      </c>
      <c r="D34" s="21"/>
      <c r="F34" s="249">
        <f t="shared" si="3"/>
        <v>84.6</v>
      </c>
      <c r="G34" s="249">
        <f t="shared" si="4"/>
        <v>84.6</v>
      </c>
      <c r="H34" s="249">
        <f t="shared" si="5"/>
        <v>106.625</v>
      </c>
      <c r="I34" s="249">
        <f t="shared" si="6"/>
        <v>0</v>
      </c>
    </row>
    <row r="35" spans="1:9" x14ac:dyDescent="0.25">
      <c r="A35" s="184">
        <v>1929</v>
      </c>
      <c r="B35" s="21">
        <v>20</v>
      </c>
      <c r="C35" s="21">
        <v>16</v>
      </c>
      <c r="D35" s="21"/>
      <c r="F35" s="249">
        <f t="shared" si="3"/>
        <v>84.6</v>
      </c>
      <c r="G35" s="249">
        <f t="shared" si="4"/>
        <v>84.6</v>
      </c>
      <c r="H35" s="249">
        <f t="shared" si="5"/>
        <v>106.625</v>
      </c>
      <c r="I35" s="249">
        <f t="shared" si="6"/>
        <v>0</v>
      </c>
    </row>
    <row r="36" spans="1:9" x14ac:dyDescent="0.25">
      <c r="A36" s="184">
        <v>1930</v>
      </c>
      <c r="B36" s="21">
        <v>20</v>
      </c>
      <c r="C36" s="21">
        <v>16</v>
      </c>
      <c r="D36" s="21"/>
      <c r="F36" s="249">
        <f t="shared" si="3"/>
        <v>84.6</v>
      </c>
      <c r="G36" s="249">
        <f t="shared" si="4"/>
        <v>84.6</v>
      </c>
      <c r="H36" s="249">
        <f t="shared" si="5"/>
        <v>106.625</v>
      </c>
      <c r="I36" s="249">
        <f t="shared" si="6"/>
        <v>0</v>
      </c>
    </row>
    <row r="37" spans="1:9" x14ac:dyDescent="0.25">
      <c r="A37" s="184">
        <v>1931</v>
      </c>
      <c r="B37" s="21">
        <v>19</v>
      </c>
      <c r="C37" s="21">
        <v>16</v>
      </c>
      <c r="D37" s="21"/>
      <c r="F37" s="249">
        <f t="shared" si="3"/>
        <v>89.05263157894737</v>
      </c>
      <c r="G37" s="249">
        <f t="shared" si="4"/>
        <v>89.05263157894737</v>
      </c>
      <c r="H37" s="249">
        <f t="shared" si="5"/>
        <v>106.625</v>
      </c>
      <c r="I37" s="249">
        <f t="shared" si="6"/>
        <v>0</v>
      </c>
    </row>
    <row r="38" spans="1:9" x14ac:dyDescent="0.25">
      <c r="A38" s="184">
        <v>1932</v>
      </c>
      <c r="B38" s="21">
        <v>16</v>
      </c>
      <c r="C38" s="21">
        <v>15</v>
      </c>
      <c r="D38" s="21"/>
      <c r="F38" s="249">
        <f t="shared" ref="F38:F69" si="7">IFERROR(B$131/B38,0)</f>
        <v>105.75</v>
      </c>
      <c r="G38" s="249">
        <f t="shared" ref="G38:G69" si="8">F38</f>
        <v>105.75</v>
      </c>
      <c r="H38" s="249">
        <f t="shared" ref="H38:H69" si="9">IFERROR(C$131/C38,0)</f>
        <v>113.73333333333333</v>
      </c>
      <c r="I38" s="249">
        <f t="shared" ref="I38:I69" si="10">IFERROR(D$131/D38,0)</f>
        <v>0</v>
      </c>
    </row>
    <row r="39" spans="1:9" x14ac:dyDescent="0.25">
      <c r="A39" s="184">
        <v>1933</v>
      </c>
      <c r="B39" s="21">
        <v>15</v>
      </c>
      <c r="C39" s="21">
        <v>14</v>
      </c>
      <c r="D39" s="21"/>
      <c r="F39" s="249">
        <f t="shared" si="7"/>
        <v>112.8</v>
      </c>
      <c r="G39" s="249">
        <f t="shared" si="8"/>
        <v>112.8</v>
      </c>
      <c r="H39" s="249">
        <f t="shared" si="9"/>
        <v>121.85714285714286</v>
      </c>
      <c r="I39" s="249">
        <f t="shared" si="10"/>
        <v>0</v>
      </c>
    </row>
    <row r="40" spans="1:9" x14ac:dyDescent="0.25">
      <c r="A40" s="184">
        <v>1934</v>
      </c>
      <c r="B40" s="21">
        <v>19</v>
      </c>
      <c r="C40" s="21">
        <v>15</v>
      </c>
      <c r="D40" s="21"/>
      <c r="F40" s="249">
        <f t="shared" si="7"/>
        <v>89.05263157894737</v>
      </c>
      <c r="G40" s="249">
        <f t="shared" si="8"/>
        <v>89.05263157894737</v>
      </c>
      <c r="H40" s="249">
        <f t="shared" si="9"/>
        <v>113.73333333333333</v>
      </c>
      <c r="I40" s="249">
        <f t="shared" si="10"/>
        <v>0</v>
      </c>
    </row>
    <row r="41" spans="1:9" x14ac:dyDescent="0.25">
      <c r="A41" s="184">
        <v>1935</v>
      </c>
      <c r="B41" s="21">
        <v>20</v>
      </c>
      <c r="C41" s="21">
        <v>15</v>
      </c>
      <c r="D41" s="21"/>
      <c r="F41" s="249">
        <f t="shared" si="7"/>
        <v>84.6</v>
      </c>
      <c r="G41" s="249">
        <f t="shared" si="8"/>
        <v>84.6</v>
      </c>
      <c r="H41" s="249">
        <f t="shared" si="9"/>
        <v>113.73333333333333</v>
      </c>
      <c r="I41" s="249">
        <f t="shared" si="10"/>
        <v>0</v>
      </c>
    </row>
    <row r="42" spans="1:9" x14ac:dyDescent="0.25">
      <c r="A42" s="184">
        <v>1936</v>
      </c>
      <c r="B42" s="21">
        <v>20</v>
      </c>
      <c r="C42" s="21">
        <v>15</v>
      </c>
      <c r="D42" s="21"/>
      <c r="F42" s="249">
        <f t="shared" si="7"/>
        <v>84.6</v>
      </c>
      <c r="G42" s="249">
        <f t="shared" si="8"/>
        <v>84.6</v>
      </c>
      <c r="H42" s="249">
        <f t="shared" si="9"/>
        <v>113.73333333333333</v>
      </c>
      <c r="I42" s="249">
        <f t="shared" si="10"/>
        <v>0</v>
      </c>
    </row>
    <row r="43" spans="1:9" x14ac:dyDescent="0.25">
      <c r="A43" s="184">
        <v>1937</v>
      </c>
      <c r="B43" s="21">
        <v>22</v>
      </c>
      <c r="C43" s="21">
        <v>16</v>
      </c>
      <c r="D43" s="21"/>
      <c r="F43" s="249">
        <f t="shared" si="7"/>
        <v>76.909090909090907</v>
      </c>
      <c r="G43" s="249">
        <f t="shared" si="8"/>
        <v>76.909090909090907</v>
      </c>
      <c r="H43" s="249">
        <f t="shared" si="9"/>
        <v>106.625</v>
      </c>
      <c r="I43" s="249">
        <f t="shared" si="10"/>
        <v>0</v>
      </c>
    </row>
    <row r="44" spans="1:9" x14ac:dyDescent="0.25">
      <c r="A44" s="184">
        <v>1938</v>
      </c>
      <c r="B44" s="21">
        <v>23</v>
      </c>
      <c r="C44" s="21">
        <v>16</v>
      </c>
      <c r="D44" s="21"/>
      <c r="F44" s="249">
        <f t="shared" si="7"/>
        <v>73.565217391304344</v>
      </c>
      <c r="G44" s="249">
        <f t="shared" si="8"/>
        <v>73.565217391304344</v>
      </c>
      <c r="H44" s="249">
        <f t="shared" si="9"/>
        <v>106.625</v>
      </c>
      <c r="I44" s="249">
        <f t="shared" si="10"/>
        <v>0</v>
      </c>
    </row>
    <row r="45" spans="1:9" x14ac:dyDescent="0.25">
      <c r="A45" s="184">
        <v>1939</v>
      </c>
      <c r="B45" s="21">
        <v>23</v>
      </c>
      <c r="C45" s="21">
        <v>16</v>
      </c>
      <c r="D45" s="21"/>
      <c r="F45" s="249">
        <f t="shared" si="7"/>
        <v>73.565217391304344</v>
      </c>
      <c r="G45" s="249">
        <f t="shared" si="8"/>
        <v>73.565217391304344</v>
      </c>
      <c r="H45" s="249">
        <f t="shared" si="9"/>
        <v>106.625</v>
      </c>
      <c r="I45" s="249">
        <f t="shared" si="10"/>
        <v>0</v>
      </c>
    </row>
    <row r="46" spans="1:9" x14ac:dyDescent="0.25">
      <c r="A46" s="184">
        <v>1940</v>
      </c>
      <c r="B46" s="21">
        <v>24</v>
      </c>
      <c r="C46" s="21">
        <v>17</v>
      </c>
      <c r="D46" s="21"/>
      <c r="F46" s="249">
        <f t="shared" si="7"/>
        <v>70.5</v>
      </c>
      <c r="G46" s="249">
        <f t="shared" si="8"/>
        <v>70.5</v>
      </c>
      <c r="H46" s="249">
        <f t="shared" si="9"/>
        <v>100.35294117647059</v>
      </c>
      <c r="I46" s="249">
        <f t="shared" si="10"/>
        <v>0</v>
      </c>
    </row>
    <row r="47" spans="1:9" x14ac:dyDescent="0.25">
      <c r="A47" s="184">
        <v>1941</v>
      </c>
      <c r="B47" s="21">
        <v>25</v>
      </c>
      <c r="C47" s="21">
        <v>17</v>
      </c>
      <c r="D47" s="21"/>
      <c r="F47" s="249">
        <f t="shared" si="7"/>
        <v>67.680000000000007</v>
      </c>
      <c r="G47" s="249">
        <f t="shared" si="8"/>
        <v>67.680000000000007</v>
      </c>
      <c r="H47" s="249">
        <f t="shared" si="9"/>
        <v>100.35294117647059</v>
      </c>
      <c r="I47" s="249">
        <f t="shared" si="10"/>
        <v>0</v>
      </c>
    </row>
    <row r="48" spans="1:9" x14ac:dyDescent="0.25">
      <c r="A48" s="184">
        <v>1942</v>
      </c>
      <c r="B48" s="21">
        <v>26</v>
      </c>
      <c r="C48" s="21">
        <v>18</v>
      </c>
      <c r="D48" s="21"/>
      <c r="F48" s="249">
        <f t="shared" si="7"/>
        <v>65.07692307692308</v>
      </c>
      <c r="G48" s="249">
        <f t="shared" si="8"/>
        <v>65.07692307692308</v>
      </c>
      <c r="H48" s="249">
        <f t="shared" si="9"/>
        <v>94.777777777777771</v>
      </c>
      <c r="I48" s="249">
        <f t="shared" si="10"/>
        <v>0</v>
      </c>
    </row>
    <row r="49" spans="1:9" x14ac:dyDescent="0.25">
      <c r="A49" s="184">
        <v>1943</v>
      </c>
      <c r="B49" s="21">
        <v>26</v>
      </c>
      <c r="C49" s="21">
        <v>19</v>
      </c>
      <c r="D49" s="21"/>
      <c r="F49" s="249">
        <f t="shared" si="7"/>
        <v>65.07692307692308</v>
      </c>
      <c r="G49" s="249">
        <f t="shared" si="8"/>
        <v>65.07692307692308</v>
      </c>
      <c r="H49" s="249">
        <f t="shared" si="9"/>
        <v>89.78947368421052</v>
      </c>
      <c r="I49" s="249">
        <f t="shared" si="10"/>
        <v>0</v>
      </c>
    </row>
    <row r="50" spans="1:9" x14ac:dyDescent="0.25">
      <c r="A50" s="184">
        <v>1944</v>
      </c>
      <c r="B50" s="21">
        <v>26</v>
      </c>
      <c r="C50" s="21">
        <v>19</v>
      </c>
      <c r="D50" s="21"/>
      <c r="F50" s="249">
        <f t="shared" si="7"/>
        <v>65.07692307692308</v>
      </c>
      <c r="G50" s="249">
        <f t="shared" si="8"/>
        <v>65.07692307692308</v>
      </c>
      <c r="H50" s="249">
        <f t="shared" si="9"/>
        <v>89.78947368421052</v>
      </c>
      <c r="I50" s="249">
        <f t="shared" si="10"/>
        <v>0</v>
      </c>
    </row>
    <row r="51" spans="1:9" x14ac:dyDescent="0.25">
      <c r="A51" s="184">
        <v>1945</v>
      </c>
      <c r="B51" s="21">
        <v>28</v>
      </c>
      <c r="C51" s="21">
        <v>19</v>
      </c>
      <c r="D51" s="21"/>
      <c r="F51" s="249">
        <f t="shared" si="7"/>
        <v>60.428571428571431</v>
      </c>
      <c r="G51" s="249">
        <f t="shared" si="8"/>
        <v>60.428571428571431</v>
      </c>
      <c r="H51" s="249">
        <f t="shared" si="9"/>
        <v>89.78947368421052</v>
      </c>
      <c r="I51" s="249">
        <f t="shared" si="10"/>
        <v>0</v>
      </c>
    </row>
    <row r="52" spans="1:9" x14ac:dyDescent="0.25">
      <c r="A52" s="184">
        <v>1946</v>
      </c>
      <c r="B52" s="21">
        <v>33</v>
      </c>
      <c r="C52" s="21">
        <v>21</v>
      </c>
      <c r="D52" s="21"/>
      <c r="F52" s="249">
        <f t="shared" si="7"/>
        <v>51.272727272727273</v>
      </c>
      <c r="G52" s="249">
        <f t="shared" si="8"/>
        <v>51.272727272727273</v>
      </c>
      <c r="H52" s="249">
        <f t="shared" si="9"/>
        <v>81.238095238095241</v>
      </c>
      <c r="I52" s="249">
        <f t="shared" si="10"/>
        <v>0</v>
      </c>
    </row>
    <row r="53" spans="1:9" x14ac:dyDescent="0.25">
      <c r="A53" s="184">
        <v>1947</v>
      </c>
      <c r="B53" s="21">
        <v>39</v>
      </c>
      <c r="C53" s="21">
        <v>24</v>
      </c>
      <c r="D53" s="21"/>
      <c r="F53" s="249">
        <f t="shared" si="7"/>
        <v>43.384615384615387</v>
      </c>
      <c r="G53" s="249">
        <f t="shared" si="8"/>
        <v>43.384615384615387</v>
      </c>
      <c r="H53" s="249">
        <f t="shared" si="9"/>
        <v>71.083333333333329</v>
      </c>
      <c r="I53" s="249">
        <f t="shared" si="10"/>
        <v>0</v>
      </c>
    </row>
    <row r="54" spans="1:9" x14ac:dyDescent="0.25">
      <c r="A54" s="184">
        <v>1948</v>
      </c>
      <c r="B54" s="21">
        <v>45</v>
      </c>
      <c r="C54" s="21">
        <v>28</v>
      </c>
      <c r="D54" s="21"/>
      <c r="F54" s="249">
        <f t="shared" si="7"/>
        <v>37.6</v>
      </c>
      <c r="G54" s="249">
        <f t="shared" si="8"/>
        <v>37.6</v>
      </c>
      <c r="H54" s="249">
        <f t="shared" si="9"/>
        <v>60.928571428571431</v>
      </c>
      <c r="I54" s="249">
        <f t="shared" si="10"/>
        <v>0</v>
      </c>
    </row>
    <row r="55" spans="1:9" x14ac:dyDescent="0.25">
      <c r="A55" s="184">
        <v>1949</v>
      </c>
      <c r="B55" s="21">
        <v>46</v>
      </c>
      <c r="C55" s="21">
        <v>30</v>
      </c>
      <c r="D55" s="21"/>
      <c r="F55" s="249">
        <f t="shared" si="7"/>
        <v>36.782608695652172</v>
      </c>
      <c r="G55" s="249">
        <f t="shared" si="8"/>
        <v>36.782608695652172</v>
      </c>
      <c r="H55" s="249">
        <f t="shared" si="9"/>
        <v>56.866666666666667</v>
      </c>
      <c r="I55" s="249">
        <f t="shared" si="10"/>
        <v>0</v>
      </c>
    </row>
    <row r="56" spans="1:9" x14ac:dyDescent="0.25">
      <c r="A56" s="184">
        <v>1950</v>
      </c>
      <c r="B56" s="21">
        <v>47</v>
      </c>
      <c r="C56" s="21">
        <v>32</v>
      </c>
      <c r="D56" s="21"/>
      <c r="F56" s="249">
        <f t="shared" si="7"/>
        <v>36</v>
      </c>
      <c r="G56" s="249">
        <f t="shared" si="8"/>
        <v>36</v>
      </c>
      <c r="H56" s="249">
        <f t="shared" si="9"/>
        <v>53.3125</v>
      </c>
      <c r="I56" s="249">
        <f t="shared" si="10"/>
        <v>0</v>
      </c>
    </row>
    <row r="57" spans="1:9" x14ac:dyDescent="0.25">
      <c r="A57" s="184">
        <v>1951</v>
      </c>
      <c r="B57" s="21">
        <v>51</v>
      </c>
      <c r="C57" s="21">
        <v>33</v>
      </c>
      <c r="D57" s="21"/>
      <c r="F57" s="249">
        <f t="shared" si="7"/>
        <v>33.176470588235297</v>
      </c>
      <c r="G57" s="249">
        <f t="shared" si="8"/>
        <v>33.176470588235297</v>
      </c>
      <c r="H57" s="249">
        <f t="shared" si="9"/>
        <v>51.696969696969695</v>
      </c>
      <c r="I57" s="249">
        <f t="shared" si="10"/>
        <v>0</v>
      </c>
    </row>
    <row r="58" spans="1:9" x14ac:dyDescent="0.25">
      <c r="A58" s="184">
        <v>1952</v>
      </c>
      <c r="B58" s="21">
        <v>52</v>
      </c>
      <c r="C58" s="21">
        <v>34</v>
      </c>
      <c r="D58" s="21"/>
      <c r="F58" s="249">
        <f t="shared" si="7"/>
        <v>32.53846153846154</v>
      </c>
      <c r="G58" s="249">
        <f t="shared" si="8"/>
        <v>32.53846153846154</v>
      </c>
      <c r="H58" s="249">
        <f t="shared" si="9"/>
        <v>50.176470588235297</v>
      </c>
      <c r="I58" s="249">
        <f t="shared" si="10"/>
        <v>0</v>
      </c>
    </row>
    <row r="59" spans="1:9" x14ac:dyDescent="0.25">
      <c r="A59" s="184">
        <v>1953</v>
      </c>
      <c r="B59" s="21">
        <v>53</v>
      </c>
      <c r="C59" s="21">
        <v>37</v>
      </c>
      <c r="D59" s="21"/>
      <c r="F59" s="249">
        <f t="shared" si="7"/>
        <v>31.924528301886792</v>
      </c>
      <c r="G59" s="249">
        <f t="shared" si="8"/>
        <v>31.924528301886792</v>
      </c>
      <c r="H59" s="249">
        <f t="shared" si="9"/>
        <v>46.108108108108105</v>
      </c>
      <c r="I59" s="249">
        <f t="shared" si="10"/>
        <v>0</v>
      </c>
    </row>
    <row r="60" spans="1:9" x14ac:dyDescent="0.25">
      <c r="A60" s="184">
        <v>1954</v>
      </c>
      <c r="B60" s="21">
        <v>57</v>
      </c>
      <c r="C60" s="21">
        <v>39</v>
      </c>
      <c r="D60" s="21"/>
      <c r="F60" s="249">
        <f t="shared" si="7"/>
        <v>29.684210526315791</v>
      </c>
      <c r="G60" s="249">
        <f t="shared" si="8"/>
        <v>29.684210526315791</v>
      </c>
      <c r="H60" s="249">
        <f t="shared" si="9"/>
        <v>43.743589743589745</v>
      </c>
      <c r="I60" s="249">
        <f t="shared" si="10"/>
        <v>0</v>
      </c>
    </row>
    <row r="61" spans="1:9" x14ac:dyDescent="0.25">
      <c r="A61" s="184">
        <v>1955</v>
      </c>
      <c r="B61" s="21">
        <v>59</v>
      </c>
      <c r="C61" s="21">
        <v>41</v>
      </c>
      <c r="D61" s="21"/>
      <c r="F61" s="249">
        <f t="shared" si="7"/>
        <v>28.677966101694917</v>
      </c>
      <c r="G61" s="249">
        <f t="shared" si="8"/>
        <v>28.677966101694917</v>
      </c>
      <c r="H61" s="249">
        <f t="shared" si="9"/>
        <v>41.609756097560975</v>
      </c>
      <c r="I61" s="249">
        <f t="shared" si="10"/>
        <v>0</v>
      </c>
    </row>
    <row r="62" spans="1:9" x14ac:dyDescent="0.25">
      <c r="A62" s="184">
        <v>1956</v>
      </c>
      <c r="B62" s="21">
        <v>63</v>
      </c>
      <c r="C62" s="21">
        <v>43</v>
      </c>
      <c r="D62" s="21"/>
      <c r="F62" s="249">
        <f t="shared" si="7"/>
        <v>26.857142857142858</v>
      </c>
      <c r="G62" s="249">
        <f t="shared" si="8"/>
        <v>26.857142857142858</v>
      </c>
      <c r="H62" s="249">
        <f t="shared" si="9"/>
        <v>39.674418604651166</v>
      </c>
      <c r="I62" s="249">
        <f t="shared" si="10"/>
        <v>0</v>
      </c>
    </row>
    <row r="63" spans="1:9" x14ac:dyDescent="0.25">
      <c r="A63" s="184">
        <v>1957</v>
      </c>
      <c r="B63" s="21">
        <v>66</v>
      </c>
      <c r="C63" s="21">
        <v>46</v>
      </c>
      <c r="D63" s="21"/>
      <c r="F63" s="249">
        <f t="shared" si="7"/>
        <v>25.636363636363637</v>
      </c>
      <c r="G63" s="249">
        <f t="shared" si="8"/>
        <v>25.636363636363637</v>
      </c>
      <c r="H63" s="249">
        <f t="shared" si="9"/>
        <v>37.086956521739133</v>
      </c>
      <c r="I63" s="249">
        <f t="shared" si="10"/>
        <v>0</v>
      </c>
    </row>
    <row r="64" spans="1:9" x14ac:dyDescent="0.25">
      <c r="A64" s="184">
        <v>1958</v>
      </c>
      <c r="B64" s="21">
        <v>69</v>
      </c>
      <c r="C64" s="21">
        <v>49</v>
      </c>
      <c r="D64" s="21"/>
      <c r="F64" s="249">
        <f t="shared" si="7"/>
        <v>24.521739130434781</v>
      </c>
      <c r="G64" s="249">
        <f t="shared" si="8"/>
        <v>24.521739130434781</v>
      </c>
      <c r="H64" s="249">
        <f t="shared" si="9"/>
        <v>34.816326530612244</v>
      </c>
      <c r="I64" s="249">
        <f t="shared" si="10"/>
        <v>0</v>
      </c>
    </row>
    <row r="65" spans="1:9" x14ac:dyDescent="0.25">
      <c r="A65" s="184">
        <v>1959</v>
      </c>
      <c r="B65" s="21">
        <v>72</v>
      </c>
      <c r="C65" s="21">
        <v>51</v>
      </c>
      <c r="D65" s="21"/>
      <c r="F65" s="249">
        <f t="shared" si="7"/>
        <v>23.5</v>
      </c>
      <c r="G65" s="249">
        <f t="shared" si="8"/>
        <v>23.5</v>
      </c>
      <c r="H65" s="249">
        <f t="shared" si="9"/>
        <v>33.450980392156865</v>
      </c>
      <c r="I65" s="249">
        <f t="shared" si="10"/>
        <v>0</v>
      </c>
    </row>
    <row r="66" spans="1:9" x14ac:dyDescent="0.25">
      <c r="A66" s="184">
        <v>1960</v>
      </c>
      <c r="B66" s="21">
        <v>74</v>
      </c>
      <c r="C66" s="21">
        <v>53</v>
      </c>
      <c r="D66" s="21"/>
      <c r="F66" s="249">
        <f t="shared" si="7"/>
        <v>22.864864864864863</v>
      </c>
      <c r="G66" s="249">
        <f t="shared" si="8"/>
        <v>22.864864864864863</v>
      </c>
      <c r="H66" s="249">
        <f t="shared" si="9"/>
        <v>32.188679245283019</v>
      </c>
      <c r="I66" s="249">
        <f t="shared" si="10"/>
        <v>0</v>
      </c>
    </row>
    <row r="67" spans="1:9" x14ac:dyDescent="0.25">
      <c r="A67" s="184">
        <v>1961</v>
      </c>
      <c r="B67" s="21">
        <v>75</v>
      </c>
      <c r="C67" s="21">
        <v>55</v>
      </c>
      <c r="D67" s="21"/>
      <c r="F67" s="249">
        <f t="shared" si="7"/>
        <v>22.56</v>
      </c>
      <c r="G67" s="249">
        <f t="shared" si="8"/>
        <v>22.56</v>
      </c>
      <c r="H67" s="249">
        <f t="shared" si="9"/>
        <v>31.018181818181819</v>
      </c>
      <c r="I67" s="249">
        <f t="shared" si="10"/>
        <v>0</v>
      </c>
    </row>
    <row r="68" spans="1:9" x14ac:dyDescent="0.25">
      <c r="A68" s="184">
        <v>1962</v>
      </c>
      <c r="B68" s="21">
        <v>77</v>
      </c>
      <c r="C68" s="21">
        <v>56</v>
      </c>
      <c r="D68" s="21">
        <v>68</v>
      </c>
      <c r="F68" s="249">
        <f t="shared" si="7"/>
        <v>21.974025974025974</v>
      </c>
      <c r="G68" s="249">
        <f t="shared" si="8"/>
        <v>21.974025974025974</v>
      </c>
      <c r="H68" s="249">
        <f t="shared" si="9"/>
        <v>30.464285714285715</v>
      </c>
      <c r="I68" s="249">
        <f t="shared" si="10"/>
        <v>11.955882352941176</v>
      </c>
    </row>
    <row r="69" spans="1:9" x14ac:dyDescent="0.25">
      <c r="A69" s="184">
        <v>1963</v>
      </c>
      <c r="B69" s="21">
        <v>79</v>
      </c>
      <c r="C69" s="21">
        <v>58</v>
      </c>
      <c r="D69" s="21">
        <v>69</v>
      </c>
      <c r="F69" s="249">
        <f t="shared" si="7"/>
        <v>21.417721518987342</v>
      </c>
      <c r="G69" s="249">
        <f t="shared" si="8"/>
        <v>21.417721518987342</v>
      </c>
      <c r="H69" s="249">
        <f t="shared" si="9"/>
        <v>29.413793103448278</v>
      </c>
      <c r="I69" s="249">
        <f t="shared" si="10"/>
        <v>11.782608695652174</v>
      </c>
    </row>
    <row r="70" spans="1:9" x14ac:dyDescent="0.25">
      <c r="A70" s="184">
        <v>1964</v>
      </c>
      <c r="B70" s="21">
        <v>81</v>
      </c>
      <c r="C70" s="21">
        <v>60</v>
      </c>
      <c r="D70" s="21">
        <v>70</v>
      </c>
      <c r="F70" s="249">
        <f t="shared" ref="F70:F101" si="11">IFERROR(B$131/B70,0)</f>
        <v>20.888888888888889</v>
      </c>
      <c r="G70" s="249">
        <f t="shared" ref="G70:G101" si="12">F70</f>
        <v>20.888888888888889</v>
      </c>
      <c r="H70" s="249">
        <f t="shared" ref="H70:H101" si="13">IFERROR(C$131/C70,0)</f>
        <v>28.433333333333334</v>
      </c>
      <c r="I70" s="249">
        <f t="shared" ref="I70:I101" si="14">IFERROR(D$131/D70,0)</f>
        <v>11.614285714285714</v>
      </c>
    </row>
    <row r="71" spans="1:9" x14ac:dyDescent="0.25">
      <c r="A71" s="184">
        <v>1965</v>
      </c>
      <c r="B71" s="21">
        <v>83</v>
      </c>
      <c r="C71" s="21">
        <v>62</v>
      </c>
      <c r="D71" s="21">
        <v>71</v>
      </c>
      <c r="F71" s="249">
        <f t="shared" si="11"/>
        <v>20.3855421686747</v>
      </c>
      <c r="G71" s="249">
        <f t="shared" si="12"/>
        <v>20.3855421686747</v>
      </c>
      <c r="H71" s="249">
        <f t="shared" si="13"/>
        <v>27.516129032258064</v>
      </c>
      <c r="I71" s="249">
        <f t="shared" si="14"/>
        <v>11.450704225352112</v>
      </c>
    </row>
    <row r="72" spans="1:9" x14ac:dyDescent="0.25">
      <c r="A72" s="184">
        <v>1966</v>
      </c>
      <c r="B72" s="21">
        <v>84</v>
      </c>
      <c r="C72" s="21">
        <v>65</v>
      </c>
      <c r="D72" s="21">
        <v>74</v>
      </c>
      <c r="F72" s="249">
        <f t="shared" si="11"/>
        <v>20.142857142857142</v>
      </c>
      <c r="G72" s="249">
        <f t="shared" si="12"/>
        <v>20.142857142857142</v>
      </c>
      <c r="H72" s="249">
        <f t="shared" si="13"/>
        <v>26.246153846153845</v>
      </c>
      <c r="I72" s="249">
        <f t="shared" si="14"/>
        <v>10.986486486486486</v>
      </c>
    </row>
    <row r="73" spans="1:9" x14ac:dyDescent="0.25">
      <c r="A73" s="184">
        <v>1967</v>
      </c>
      <c r="B73" s="21">
        <v>85</v>
      </c>
      <c r="C73" s="21">
        <v>68</v>
      </c>
      <c r="D73" s="21">
        <v>76</v>
      </c>
      <c r="F73" s="249">
        <f t="shared" si="11"/>
        <v>19.905882352941177</v>
      </c>
      <c r="G73" s="249">
        <f t="shared" si="12"/>
        <v>19.905882352941177</v>
      </c>
      <c r="H73" s="249">
        <f t="shared" si="13"/>
        <v>25.088235294117649</v>
      </c>
      <c r="I73" s="249">
        <f t="shared" si="14"/>
        <v>10.697368421052632</v>
      </c>
    </row>
    <row r="74" spans="1:9" x14ac:dyDescent="0.25">
      <c r="A74" s="184">
        <v>1968</v>
      </c>
      <c r="B74" s="21">
        <v>86</v>
      </c>
      <c r="C74" s="21">
        <v>71</v>
      </c>
      <c r="D74" s="21">
        <v>78</v>
      </c>
      <c r="F74" s="249">
        <f t="shared" si="11"/>
        <v>19.674418604651162</v>
      </c>
      <c r="G74" s="249">
        <f t="shared" si="12"/>
        <v>19.674418604651162</v>
      </c>
      <c r="H74" s="249">
        <f t="shared" si="13"/>
        <v>24.028169014084508</v>
      </c>
      <c r="I74" s="249">
        <f t="shared" si="14"/>
        <v>10.423076923076923</v>
      </c>
    </row>
    <row r="75" spans="1:9" x14ac:dyDescent="0.25">
      <c r="A75" s="184">
        <v>1969</v>
      </c>
      <c r="B75" s="21">
        <v>88</v>
      </c>
      <c r="C75" s="21">
        <v>76</v>
      </c>
      <c r="D75" s="21">
        <v>80</v>
      </c>
      <c r="F75" s="249">
        <f t="shared" si="11"/>
        <v>19.227272727272727</v>
      </c>
      <c r="G75" s="249">
        <f t="shared" si="12"/>
        <v>19.227272727272727</v>
      </c>
      <c r="H75" s="249">
        <f t="shared" si="13"/>
        <v>22.44736842105263</v>
      </c>
      <c r="I75" s="249">
        <f t="shared" si="14"/>
        <v>10.1625</v>
      </c>
    </row>
    <row r="76" spans="1:9" x14ac:dyDescent="0.25">
      <c r="A76" s="184">
        <v>1970</v>
      </c>
      <c r="B76" s="21">
        <v>91</v>
      </c>
      <c r="C76" s="21">
        <v>79</v>
      </c>
      <c r="D76" s="21">
        <v>84</v>
      </c>
      <c r="F76" s="249">
        <f t="shared" si="11"/>
        <v>18.593406593406595</v>
      </c>
      <c r="G76" s="249">
        <f t="shared" si="12"/>
        <v>18.593406593406595</v>
      </c>
      <c r="H76" s="249">
        <f t="shared" si="13"/>
        <v>21.594936708860761</v>
      </c>
      <c r="I76" s="249">
        <f t="shared" si="14"/>
        <v>9.6785714285714288</v>
      </c>
    </row>
    <row r="77" spans="1:9" x14ac:dyDescent="0.25">
      <c r="A77" s="184">
        <v>1971</v>
      </c>
      <c r="B77" s="21">
        <v>96</v>
      </c>
      <c r="C77" s="21">
        <v>88</v>
      </c>
      <c r="D77" s="21">
        <v>92</v>
      </c>
      <c r="F77" s="249">
        <f t="shared" si="11"/>
        <v>17.625</v>
      </c>
      <c r="G77" s="249">
        <f t="shared" si="12"/>
        <v>17.625</v>
      </c>
      <c r="H77" s="249">
        <f t="shared" si="13"/>
        <v>19.386363636363637</v>
      </c>
      <c r="I77" s="249">
        <f t="shared" si="14"/>
        <v>8.8369565217391308</v>
      </c>
    </row>
    <row r="78" spans="1:9" x14ac:dyDescent="0.25">
      <c r="A78" s="184">
        <v>1972</v>
      </c>
      <c r="B78" s="21">
        <v>99</v>
      </c>
      <c r="C78" s="21">
        <v>97</v>
      </c>
      <c r="D78" s="21">
        <v>97</v>
      </c>
      <c r="F78" s="249">
        <f t="shared" si="11"/>
        <v>17.09090909090909</v>
      </c>
      <c r="G78" s="249">
        <f t="shared" si="12"/>
        <v>17.09090909090909</v>
      </c>
      <c r="H78" s="249">
        <f t="shared" si="13"/>
        <v>17.587628865979383</v>
      </c>
      <c r="I78" s="249">
        <f t="shared" si="14"/>
        <v>8.3814432989690726</v>
      </c>
    </row>
    <row r="79" spans="1:9" x14ac:dyDescent="0.25">
      <c r="A79" s="184">
        <v>1973</v>
      </c>
      <c r="B79" s="21">
        <v>100</v>
      </c>
      <c r="C79" s="21">
        <v>100</v>
      </c>
      <c r="D79" s="21">
        <v>100</v>
      </c>
      <c r="F79" s="249">
        <f t="shared" si="11"/>
        <v>16.920000000000002</v>
      </c>
      <c r="G79" s="249">
        <f t="shared" si="12"/>
        <v>16.920000000000002</v>
      </c>
      <c r="H79" s="249">
        <f t="shared" si="13"/>
        <v>17.059999999999999</v>
      </c>
      <c r="I79" s="249">
        <f t="shared" si="14"/>
        <v>8.1300000000000008</v>
      </c>
    </row>
    <row r="80" spans="1:9" x14ac:dyDescent="0.25">
      <c r="A80" s="184">
        <v>1974</v>
      </c>
      <c r="B80" s="21">
        <v>139</v>
      </c>
      <c r="C80" s="21">
        <v>114</v>
      </c>
      <c r="D80" s="21">
        <v>112</v>
      </c>
      <c r="F80" s="249">
        <f t="shared" si="11"/>
        <v>12.172661870503598</v>
      </c>
      <c r="G80" s="249">
        <f t="shared" si="12"/>
        <v>12.172661870503598</v>
      </c>
      <c r="H80" s="249">
        <f t="shared" si="13"/>
        <v>14.964912280701755</v>
      </c>
      <c r="I80" s="249">
        <f t="shared" si="14"/>
        <v>7.2589285714285712</v>
      </c>
    </row>
    <row r="81" spans="1:9" x14ac:dyDescent="0.25">
      <c r="A81" s="184">
        <v>1975</v>
      </c>
      <c r="B81" s="21">
        <v>155</v>
      </c>
      <c r="C81" s="21">
        <v>126</v>
      </c>
      <c r="D81" s="21">
        <v>127</v>
      </c>
      <c r="F81" s="249">
        <f t="shared" si="11"/>
        <v>10.916129032258064</v>
      </c>
      <c r="G81" s="249">
        <f t="shared" si="12"/>
        <v>10.916129032258064</v>
      </c>
      <c r="H81" s="249">
        <f t="shared" si="13"/>
        <v>13.53968253968254</v>
      </c>
      <c r="I81" s="249">
        <f t="shared" si="14"/>
        <v>6.4015748031496065</v>
      </c>
    </row>
    <row r="82" spans="1:9" x14ac:dyDescent="0.25">
      <c r="A82" s="184">
        <v>1976</v>
      </c>
      <c r="B82" s="21">
        <v>159</v>
      </c>
      <c r="C82" s="21">
        <v>136</v>
      </c>
      <c r="D82" s="21">
        <v>135</v>
      </c>
      <c r="F82" s="249">
        <f t="shared" si="11"/>
        <v>10.641509433962264</v>
      </c>
      <c r="G82" s="249">
        <f t="shared" si="12"/>
        <v>10.641509433962264</v>
      </c>
      <c r="H82" s="249">
        <f t="shared" si="13"/>
        <v>12.544117647058824</v>
      </c>
      <c r="I82" s="249">
        <f t="shared" si="14"/>
        <v>6.0222222222222221</v>
      </c>
    </row>
    <row r="83" spans="1:9" x14ac:dyDescent="0.25">
      <c r="A83" s="184">
        <v>1977</v>
      </c>
      <c r="B83" s="21">
        <v>165</v>
      </c>
      <c r="C83" s="21">
        <v>147</v>
      </c>
      <c r="D83" s="21">
        <v>144</v>
      </c>
      <c r="F83" s="249">
        <f t="shared" si="11"/>
        <v>10.254545454545454</v>
      </c>
      <c r="G83" s="249">
        <f t="shared" si="12"/>
        <v>10.254545454545454</v>
      </c>
      <c r="H83" s="249">
        <f t="shared" si="13"/>
        <v>11.605442176870747</v>
      </c>
      <c r="I83" s="249">
        <f t="shared" si="14"/>
        <v>5.645833333333333</v>
      </c>
    </row>
    <row r="84" spans="1:9" x14ac:dyDescent="0.25">
      <c r="A84" s="184">
        <v>1978</v>
      </c>
      <c r="B84" s="21">
        <v>174</v>
      </c>
      <c r="C84" s="21">
        <v>160</v>
      </c>
      <c r="D84" s="21">
        <v>154</v>
      </c>
      <c r="F84" s="249">
        <f t="shared" si="11"/>
        <v>9.7241379310344822</v>
      </c>
      <c r="G84" s="249">
        <f t="shared" si="12"/>
        <v>9.7241379310344822</v>
      </c>
      <c r="H84" s="249">
        <f t="shared" si="13"/>
        <v>10.6625</v>
      </c>
      <c r="I84" s="249">
        <f t="shared" si="14"/>
        <v>5.279220779220779</v>
      </c>
    </row>
    <row r="85" spans="1:9" x14ac:dyDescent="0.25">
      <c r="A85" s="184">
        <v>1979</v>
      </c>
      <c r="B85" s="21">
        <v>182</v>
      </c>
      <c r="C85" s="21">
        <v>173</v>
      </c>
      <c r="D85" s="21">
        <v>168</v>
      </c>
      <c r="F85" s="249">
        <f t="shared" si="11"/>
        <v>9.2967032967032974</v>
      </c>
      <c r="G85" s="249">
        <f t="shared" si="12"/>
        <v>9.2967032967032974</v>
      </c>
      <c r="H85" s="249">
        <f t="shared" si="13"/>
        <v>9.8612716763005785</v>
      </c>
      <c r="I85" s="249">
        <f t="shared" si="14"/>
        <v>4.8392857142857144</v>
      </c>
    </row>
    <row r="86" spans="1:9" x14ac:dyDescent="0.25">
      <c r="A86" s="184">
        <v>1980</v>
      </c>
      <c r="B86" s="21">
        <v>198</v>
      </c>
      <c r="C86" s="21">
        <v>186</v>
      </c>
      <c r="D86" s="21">
        <v>187</v>
      </c>
      <c r="F86" s="249">
        <f t="shared" si="11"/>
        <v>8.545454545454545</v>
      </c>
      <c r="G86" s="249">
        <f t="shared" si="12"/>
        <v>8.545454545454545</v>
      </c>
      <c r="H86" s="249">
        <f t="shared" si="13"/>
        <v>9.172043010752688</v>
      </c>
      <c r="I86" s="249">
        <f t="shared" si="14"/>
        <v>4.3475935828877006</v>
      </c>
    </row>
    <row r="87" spans="1:9" x14ac:dyDescent="0.25">
      <c r="A87" s="184">
        <v>1981</v>
      </c>
      <c r="B87" s="21">
        <v>214</v>
      </c>
      <c r="C87" s="21">
        <v>205</v>
      </c>
      <c r="D87" s="21">
        <v>203</v>
      </c>
      <c r="F87" s="249">
        <f t="shared" si="11"/>
        <v>7.9065420560747661</v>
      </c>
      <c r="G87" s="249">
        <f t="shared" si="12"/>
        <v>7.9065420560747661</v>
      </c>
      <c r="H87" s="249">
        <f t="shared" si="13"/>
        <v>8.3219512195121954</v>
      </c>
      <c r="I87" s="249">
        <f t="shared" si="14"/>
        <v>4.0049261083743843</v>
      </c>
    </row>
    <row r="88" spans="1:9" x14ac:dyDescent="0.25">
      <c r="A88" s="184">
        <v>1982</v>
      </c>
      <c r="B88" s="21">
        <v>221</v>
      </c>
      <c r="C88" s="21">
        <v>223</v>
      </c>
      <c r="D88" s="21">
        <v>218</v>
      </c>
      <c r="F88" s="249">
        <f t="shared" si="11"/>
        <v>7.6561085972850682</v>
      </c>
      <c r="G88" s="249">
        <f t="shared" si="12"/>
        <v>7.6561085972850682</v>
      </c>
      <c r="H88" s="249">
        <f t="shared" si="13"/>
        <v>7.6502242152466371</v>
      </c>
      <c r="I88" s="249">
        <f t="shared" si="14"/>
        <v>3.7293577981651378</v>
      </c>
    </row>
    <row r="89" spans="1:9" x14ac:dyDescent="0.25">
      <c r="A89" s="184">
        <v>1983</v>
      </c>
      <c r="B89" s="21">
        <v>238</v>
      </c>
      <c r="C89" s="21">
        <v>232</v>
      </c>
      <c r="D89" s="21">
        <v>227</v>
      </c>
      <c r="F89" s="249">
        <f t="shared" si="11"/>
        <v>7.1092436974789912</v>
      </c>
      <c r="G89" s="249">
        <f t="shared" si="12"/>
        <v>7.1092436974789912</v>
      </c>
      <c r="H89" s="249">
        <f t="shared" si="13"/>
        <v>7.3534482758620694</v>
      </c>
      <c r="I89" s="249">
        <f t="shared" si="14"/>
        <v>3.5814977973568283</v>
      </c>
    </row>
    <row r="90" spans="1:9" x14ac:dyDescent="0.25">
      <c r="A90" s="184">
        <v>1984</v>
      </c>
      <c r="B90" s="21">
        <v>237</v>
      </c>
      <c r="C90" s="21">
        <v>243</v>
      </c>
      <c r="D90" s="21">
        <v>233</v>
      </c>
      <c r="F90" s="249">
        <f t="shared" si="11"/>
        <v>7.1392405063291138</v>
      </c>
      <c r="G90" s="249">
        <f t="shared" si="12"/>
        <v>7.1392405063291138</v>
      </c>
      <c r="H90" s="249">
        <f t="shared" si="13"/>
        <v>7.0205761316872426</v>
      </c>
      <c r="I90" s="249">
        <f t="shared" si="14"/>
        <v>3.4892703862660945</v>
      </c>
    </row>
    <row r="91" spans="1:9" x14ac:dyDescent="0.25">
      <c r="A91" s="184">
        <v>1985</v>
      </c>
      <c r="B91" s="21">
        <v>250</v>
      </c>
      <c r="C91" s="21">
        <v>244</v>
      </c>
      <c r="D91" s="21">
        <v>237</v>
      </c>
      <c r="F91" s="249">
        <f t="shared" si="11"/>
        <v>6.7679999999999998</v>
      </c>
      <c r="G91" s="249">
        <f t="shared" si="12"/>
        <v>6.7679999999999998</v>
      </c>
      <c r="H91" s="249">
        <f t="shared" si="13"/>
        <v>6.9918032786885247</v>
      </c>
      <c r="I91" s="249">
        <f t="shared" si="14"/>
        <v>3.4303797468354431</v>
      </c>
    </row>
    <row r="92" spans="1:9" x14ac:dyDescent="0.25">
      <c r="A92" s="184">
        <v>1986</v>
      </c>
      <c r="B92" s="21">
        <v>243</v>
      </c>
      <c r="C92" s="21">
        <v>238</v>
      </c>
      <c r="D92" s="21">
        <v>241</v>
      </c>
      <c r="F92" s="249">
        <f t="shared" si="11"/>
        <v>6.9629629629629628</v>
      </c>
      <c r="G92" s="249">
        <f t="shared" si="12"/>
        <v>6.9629629629629628</v>
      </c>
      <c r="H92" s="249">
        <f t="shared" si="13"/>
        <v>7.1680672268907566</v>
      </c>
      <c r="I92" s="249">
        <f t="shared" si="14"/>
        <v>3.3734439834024896</v>
      </c>
    </row>
    <row r="93" spans="1:9" x14ac:dyDescent="0.25">
      <c r="A93" s="184">
        <v>1987</v>
      </c>
      <c r="B93" s="21">
        <v>250</v>
      </c>
      <c r="C93" s="21">
        <v>245</v>
      </c>
      <c r="D93" s="21">
        <v>247</v>
      </c>
      <c r="F93" s="249">
        <f t="shared" si="11"/>
        <v>6.7679999999999998</v>
      </c>
      <c r="G93" s="249">
        <f t="shared" si="12"/>
        <v>6.7679999999999998</v>
      </c>
      <c r="H93" s="249">
        <f t="shared" si="13"/>
        <v>6.963265306122449</v>
      </c>
      <c r="I93" s="249">
        <f t="shared" si="14"/>
        <v>3.2914979757085021</v>
      </c>
    </row>
    <row r="94" spans="1:9" x14ac:dyDescent="0.25">
      <c r="A94" s="184">
        <v>1988</v>
      </c>
      <c r="B94" s="21">
        <v>265.75</v>
      </c>
      <c r="C94" s="21">
        <v>265.25</v>
      </c>
      <c r="D94" s="21">
        <v>261.25</v>
      </c>
      <c r="F94" s="249">
        <f t="shared" si="11"/>
        <v>6.3668861712135465</v>
      </c>
      <c r="G94" s="249">
        <f t="shared" si="12"/>
        <v>6.3668861712135465</v>
      </c>
      <c r="H94" s="249">
        <f t="shared" si="13"/>
        <v>6.4316682375117811</v>
      </c>
      <c r="I94" s="249">
        <f t="shared" si="14"/>
        <v>3.1119617224880383</v>
      </c>
    </row>
    <row r="95" spans="1:9" x14ac:dyDescent="0.25">
      <c r="A95" s="184">
        <v>1989</v>
      </c>
      <c r="B95" s="21">
        <v>281.75</v>
      </c>
      <c r="C95" s="21">
        <v>282.75</v>
      </c>
      <c r="D95" s="21">
        <v>280</v>
      </c>
      <c r="F95" s="249">
        <f t="shared" si="11"/>
        <v>6.0053238686779062</v>
      </c>
      <c r="G95" s="249">
        <f t="shared" si="12"/>
        <v>6.0053238686779062</v>
      </c>
      <c r="H95" s="249">
        <f t="shared" si="13"/>
        <v>6.0335985853227232</v>
      </c>
      <c r="I95" s="249">
        <f t="shared" si="14"/>
        <v>2.9035714285714285</v>
      </c>
    </row>
    <row r="96" spans="1:9" x14ac:dyDescent="0.25">
      <c r="A96" s="184">
        <v>1990</v>
      </c>
      <c r="B96" s="21">
        <v>283.5</v>
      </c>
      <c r="C96" s="21">
        <v>290</v>
      </c>
      <c r="D96" s="21">
        <v>288.75</v>
      </c>
      <c r="F96" s="249">
        <f t="shared" si="11"/>
        <v>5.9682539682539684</v>
      </c>
      <c r="G96" s="249">
        <f t="shared" si="12"/>
        <v>5.9682539682539684</v>
      </c>
      <c r="H96" s="249">
        <f t="shared" si="13"/>
        <v>5.8827586206896552</v>
      </c>
      <c r="I96" s="249">
        <f t="shared" si="14"/>
        <v>2.8155844155844156</v>
      </c>
    </row>
    <row r="97" spans="1:9" x14ac:dyDescent="0.25">
      <c r="A97" s="184">
        <v>1991</v>
      </c>
      <c r="B97" s="21">
        <v>285.75</v>
      </c>
      <c r="C97" s="21">
        <v>299.25</v>
      </c>
      <c r="D97" s="21">
        <v>297</v>
      </c>
      <c r="F97" s="249">
        <f t="shared" si="11"/>
        <v>5.9212598425196852</v>
      </c>
      <c r="G97" s="249">
        <f t="shared" si="12"/>
        <v>5.9212598425196852</v>
      </c>
      <c r="H97" s="249">
        <f t="shared" si="13"/>
        <v>5.7009189640768589</v>
      </c>
      <c r="I97" s="249">
        <f t="shared" si="14"/>
        <v>2.7373737373737375</v>
      </c>
    </row>
    <row r="98" spans="1:9" x14ac:dyDescent="0.25">
      <c r="A98" s="184">
        <v>1992</v>
      </c>
      <c r="B98" s="21">
        <v>289.5</v>
      </c>
      <c r="C98" s="21">
        <v>307.5</v>
      </c>
      <c r="D98" s="21">
        <v>301.75</v>
      </c>
      <c r="F98" s="249">
        <f t="shared" si="11"/>
        <v>5.8445595854922283</v>
      </c>
      <c r="G98" s="249">
        <f t="shared" si="12"/>
        <v>5.8445595854922283</v>
      </c>
      <c r="H98" s="249">
        <f t="shared" si="13"/>
        <v>5.5479674796747966</v>
      </c>
      <c r="I98" s="249">
        <f t="shared" si="14"/>
        <v>2.6942833471416736</v>
      </c>
    </row>
    <row r="99" spans="1:9" x14ac:dyDescent="0.25">
      <c r="A99" s="184">
        <v>1993</v>
      </c>
      <c r="B99" s="21">
        <v>296.5</v>
      </c>
      <c r="C99" s="21">
        <v>317.25</v>
      </c>
      <c r="D99" s="21">
        <v>310</v>
      </c>
      <c r="F99" s="249">
        <f t="shared" si="11"/>
        <v>5.7065767284991571</v>
      </c>
      <c r="G99" s="249">
        <f t="shared" si="12"/>
        <v>5.7065767284991571</v>
      </c>
      <c r="H99" s="249">
        <f t="shared" si="13"/>
        <v>5.3774625689519304</v>
      </c>
      <c r="I99" s="249">
        <f t="shared" si="14"/>
        <v>2.6225806451612903</v>
      </c>
    </row>
    <row r="100" spans="1:9" x14ac:dyDescent="0.25">
      <c r="A100" s="184">
        <v>1994</v>
      </c>
      <c r="B100" s="21">
        <v>305.5</v>
      </c>
      <c r="C100" s="21">
        <v>337</v>
      </c>
      <c r="D100" s="21">
        <v>315.5</v>
      </c>
      <c r="F100" s="249">
        <f t="shared" si="11"/>
        <v>5.5384615384615383</v>
      </c>
      <c r="G100" s="249">
        <f t="shared" si="12"/>
        <v>5.5384615384615383</v>
      </c>
      <c r="H100" s="249">
        <f t="shared" si="13"/>
        <v>5.0623145400593472</v>
      </c>
      <c r="I100" s="249">
        <f t="shared" si="14"/>
        <v>2.5768621236133122</v>
      </c>
    </row>
    <row r="101" spans="1:9" x14ac:dyDescent="0.25">
      <c r="A101" s="184">
        <v>1995</v>
      </c>
      <c r="B101" s="21">
        <v>299.25</v>
      </c>
      <c r="C101" s="21">
        <v>345.75</v>
      </c>
      <c r="D101" s="21">
        <v>322</v>
      </c>
      <c r="F101" s="249">
        <f t="shared" si="11"/>
        <v>5.6541353383458643</v>
      </c>
      <c r="G101" s="249">
        <f t="shared" si="12"/>
        <v>5.6541353383458643</v>
      </c>
      <c r="H101" s="249">
        <f t="shared" si="13"/>
        <v>4.9342010122921183</v>
      </c>
      <c r="I101" s="249">
        <f t="shared" si="14"/>
        <v>2.5248447204968945</v>
      </c>
    </row>
    <row r="102" spans="1:9" x14ac:dyDescent="0.25">
      <c r="A102" s="184">
        <v>1996</v>
      </c>
      <c r="B102" s="21">
        <v>303</v>
      </c>
      <c r="C102" s="21">
        <v>349.25</v>
      </c>
      <c r="D102" s="21">
        <v>329.5</v>
      </c>
      <c r="F102" s="249">
        <f t="shared" ref="F102:F131" si="15">IFERROR(B$131/B102,0)</f>
        <v>5.5841584158415838</v>
      </c>
      <c r="G102" s="249">
        <f t="shared" ref="G102:G131" si="16">F102</f>
        <v>5.5841584158415838</v>
      </c>
      <c r="H102" s="249">
        <f t="shared" ref="H102:H131" si="17">IFERROR(C$131/C102,0)</f>
        <v>4.8847530422333572</v>
      </c>
      <c r="I102" s="249">
        <f t="shared" ref="I102:I131" si="18">IFERROR(D$131/D102,0)</f>
        <v>2.4673748103186646</v>
      </c>
    </row>
    <row r="103" spans="1:9" x14ac:dyDescent="0.25">
      <c r="A103" s="184">
        <v>1997</v>
      </c>
      <c r="B103" s="21">
        <v>313.25</v>
      </c>
      <c r="C103" s="21">
        <v>359.5</v>
      </c>
      <c r="D103" s="21">
        <v>337</v>
      </c>
      <c r="F103" s="249">
        <f t="shared" si="15"/>
        <v>5.4014365522745411</v>
      </c>
      <c r="G103" s="249">
        <f t="shared" si="16"/>
        <v>5.4014365522745411</v>
      </c>
      <c r="H103" s="249">
        <f t="shared" si="17"/>
        <v>4.7454798331015295</v>
      </c>
      <c r="I103" s="249">
        <f t="shared" si="18"/>
        <v>2.4124629080118694</v>
      </c>
    </row>
    <row r="104" spans="1:9" x14ac:dyDescent="0.25">
      <c r="A104" s="184">
        <v>1998</v>
      </c>
      <c r="B104" s="21">
        <v>317</v>
      </c>
      <c r="C104" s="21">
        <v>366.25</v>
      </c>
      <c r="D104" s="21">
        <v>343.75</v>
      </c>
      <c r="F104" s="249">
        <f t="shared" si="15"/>
        <v>5.3375394321766558</v>
      </c>
      <c r="G104" s="249">
        <f t="shared" si="16"/>
        <v>5.3375394321766558</v>
      </c>
      <c r="H104" s="249">
        <f t="shared" si="17"/>
        <v>4.6580204778156995</v>
      </c>
      <c r="I104" s="249">
        <f t="shared" si="18"/>
        <v>2.3650909090909091</v>
      </c>
    </row>
    <row r="105" spans="1:9" x14ac:dyDescent="0.25">
      <c r="A105" s="184">
        <v>1999</v>
      </c>
      <c r="B105" s="21">
        <v>322</v>
      </c>
      <c r="C105" s="21">
        <v>377</v>
      </c>
      <c r="D105" s="21">
        <v>350.5</v>
      </c>
      <c r="F105" s="249">
        <f t="shared" si="15"/>
        <v>5.2546583850931681</v>
      </c>
      <c r="G105" s="249">
        <f t="shared" si="16"/>
        <v>5.2546583850931681</v>
      </c>
      <c r="H105" s="249">
        <f t="shared" si="17"/>
        <v>4.5251989389920428</v>
      </c>
      <c r="I105" s="249">
        <f t="shared" si="18"/>
        <v>2.3195435092724681</v>
      </c>
    </row>
    <row r="106" spans="1:9" x14ac:dyDescent="0.25">
      <c r="A106" s="184">
        <v>2000</v>
      </c>
      <c r="B106" s="21">
        <v>330</v>
      </c>
      <c r="C106" s="21">
        <v>396</v>
      </c>
      <c r="D106" s="21">
        <v>358</v>
      </c>
      <c r="F106" s="249">
        <f t="shared" si="15"/>
        <v>5.127272727272727</v>
      </c>
      <c r="G106" s="249">
        <f t="shared" si="16"/>
        <v>5.127272727272727</v>
      </c>
      <c r="H106" s="249">
        <f t="shared" si="17"/>
        <v>4.308080808080808</v>
      </c>
      <c r="I106" s="249">
        <f t="shared" si="18"/>
        <v>2.2709497206703912</v>
      </c>
    </row>
    <row r="107" spans="1:9" x14ac:dyDescent="0.25">
      <c r="A107" s="184">
        <v>2001</v>
      </c>
      <c r="B107" s="21">
        <v>338.75</v>
      </c>
      <c r="C107" s="21">
        <v>404.5</v>
      </c>
      <c r="D107" s="21">
        <v>366.75</v>
      </c>
      <c r="F107" s="249">
        <f t="shared" si="15"/>
        <v>4.9948339483394832</v>
      </c>
      <c r="G107" s="249">
        <f t="shared" si="16"/>
        <v>4.9948339483394832</v>
      </c>
      <c r="H107" s="249">
        <f t="shared" si="17"/>
        <v>4.217552533992583</v>
      </c>
      <c r="I107" s="249">
        <f t="shared" si="18"/>
        <v>2.2167689161554192</v>
      </c>
    </row>
    <row r="108" spans="1:9" x14ac:dyDescent="0.25">
      <c r="A108" s="184">
        <v>2002</v>
      </c>
      <c r="B108" s="21">
        <v>357.25</v>
      </c>
      <c r="C108" s="21">
        <v>411</v>
      </c>
      <c r="D108" s="21">
        <v>374.25</v>
      </c>
      <c r="F108" s="249">
        <f t="shared" si="15"/>
        <v>4.7361791462561236</v>
      </c>
      <c r="G108" s="249">
        <f t="shared" si="16"/>
        <v>4.7361791462561236</v>
      </c>
      <c r="H108" s="249">
        <f t="shared" si="17"/>
        <v>4.1508515815085154</v>
      </c>
      <c r="I108" s="249">
        <f t="shared" si="18"/>
        <v>2.1723446893787575</v>
      </c>
    </row>
    <row r="109" spans="1:9" x14ac:dyDescent="0.25">
      <c r="A109" s="184">
        <v>2003</v>
      </c>
      <c r="B109" s="21">
        <v>364.5</v>
      </c>
      <c r="C109" s="21">
        <v>426.25</v>
      </c>
      <c r="D109" s="21">
        <v>380.75</v>
      </c>
      <c r="F109" s="249">
        <f t="shared" si="15"/>
        <v>4.6419753086419755</v>
      </c>
      <c r="G109" s="249">
        <f t="shared" si="16"/>
        <v>4.6419753086419755</v>
      </c>
      <c r="H109" s="249">
        <f t="shared" si="17"/>
        <v>4.0023460410557181</v>
      </c>
      <c r="I109" s="249">
        <f t="shared" si="18"/>
        <v>2.1352593565331581</v>
      </c>
    </row>
    <row r="110" spans="1:9" x14ac:dyDescent="0.25">
      <c r="A110" s="184">
        <v>2004</v>
      </c>
      <c r="B110" s="21">
        <v>375.75</v>
      </c>
      <c r="C110" s="21">
        <v>505.5</v>
      </c>
      <c r="D110" s="21">
        <v>397</v>
      </c>
      <c r="F110" s="249">
        <f t="shared" si="15"/>
        <v>4.5029940119760479</v>
      </c>
      <c r="G110" s="249">
        <f t="shared" si="16"/>
        <v>4.5029940119760479</v>
      </c>
      <c r="H110" s="249">
        <f t="shared" si="17"/>
        <v>3.3748763600395648</v>
      </c>
      <c r="I110" s="249">
        <f t="shared" si="18"/>
        <v>2.0478589420654911</v>
      </c>
    </row>
    <row r="111" spans="1:9" x14ac:dyDescent="0.25">
      <c r="A111" s="184">
        <v>2005</v>
      </c>
      <c r="B111" s="21">
        <v>408</v>
      </c>
      <c r="C111" s="21">
        <v>599.75</v>
      </c>
      <c r="D111" s="21">
        <v>421.5</v>
      </c>
      <c r="F111" s="249">
        <f t="shared" si="15"/>
        <v>4.1470588235294121</v>
      </c>
      <c r="G111" s="249">
        <f t="shared" si="16"/>
        <v>4.1470588235294121</v>
      </c>
      <c r="H111" s="249">
        <f t="shared" si="17"/>
        <v>2.8445185493955814</v>
      </c>
      <c r="I111" s="249">
        <f t="shared" si="18"/>
        <v>1.9288256227758007</v>
      </c>
    </row>
    <row r="112" spans="1:9" x14ac:dyDescent="0.25">
      <c r="A112" s="184">
        <v>2006</v>
      </c>
      <c r="B112" s="21">
        <v>443.5</v>
      </c>
      <c r="C112" s="21">
        <v>625.25</v>
      </c>
      <c r="D112" s="21">
        <v>443.25</v>
      </c>
      <c r="F112" s="249">
        <f t="shared" si="15"/>
        <v>3.8151071025930103</v>
      </c>
      <c r="G112" s="249">
        <f t="shared" si="16"/>
        <v>3.8151071025930103</v>
      </c>
      <c r="H112" s="249">
        <f t="shared" si="17"/>
        <v>2.7285085965613756</v>
      </c>
      <c r="I112" s="249">
        <f t="shared" si="18"/>
        <v>1.8341793570219966</v>
      </c>
    </row>
    <row r="113" spans="1:9" x14ac:dyDescent="0.25">
      <c r="A113" s="184">
        <v>2007</v>
      </c>
      <c r="B113" s="21">
        <v>483.28961006694306</v>
      </c>
      <c r="C113" s="21">
        <v>614.59304488272937</v>
      </c>
      <c r="D113" s="21">
        <v>467.27776729843595</v>
      </c>
      <c r="F113" s="249">
        <f t="shared" si="15"/>
        <v>3.5010063629665695</v>
      </c>
      <c r="G113" s="249">
        <f t="shared" si="16"/>
        <v>3.5010063629665695</v>
      </c>
      <c r="H113" s="249">
        <f t="shared" si="17"/>
        <v>2.7758205436989973</v>
      </c>
      <c r="I113" s="249">
        <f t="shared" si="18"/>
        <v>1.7398645022217842</v>
      </c>
    </row>
    <row r="114" spans="1:9" x14ac:dyDescent="0.25">
      <c r="A114" s="184">
        <v>2008</v>
      </c>
      <c r="B114" s="21">
        <v>546.5</v>
      </c>
      <c r="C114" s="21">
        <v>700.25</v>
      </c>
      <c r="D114" s="21">
        <v>491.5</v>
      </c>
      <c r="F114" s="249">
        <f t="shared" si="15"/>
        <v>3.0960658737419946</v>
      </c>
      <c r="G114" s="249">
        <f t="shared" si="16"/>
        <v>3.0960658737419946</v>
      </c>
      <c r="H114" s="249">
        <f t="shared" si="17"/>
        <v>2.4362727597286682</v>
      </c>
      <c r="I114" s="249">
        <f t="shared" si="18"/>
        <v>1.65412004069176</v>
      </c>
    </row>
    <row r="115" spans="1:9" x14ac:dyDescent="0.25">
      <c r="A115" s="184">
        <v>2009</v>
      </c>
      <c r="B115" s="21">
        <v>606.75</v>
      </c>
      <c r="C115" s="21">
        <v>691.5</v>
      </c>
      <c r="D115" s="21">
        <v>512</v>
      </c>
      <c r="F115" s="249">
        <f t="shared" si="15"/>
        <v>2.788627935723115</v>
      </c>
      <c r="G115" s="249">
        <f t="shared" si="16"/>
        <v>2.788627935723115</v>
      </c>
      <c r="H115" s="249">
        <f t="shared" si="17"/>
        <v>2.4671005061460591</v>
      </c>
      <c r="I115" s="249">
        <f t="shared" si="18"/>
        <v>1.587890625</v>
      </c>
    </row>
    <row r="116" spans="1:9" x14ac:dyDescent="0.25">
      <c r="A116" s="184">
        <v>2010</v>
      </c>
      <c r="B116" s="21">
        <v>628</v>
      </c>
      <c r="C116" s="21">
        <v>718.25</v>
      </c>
      <c r="D116" s="21">
        <v>504.75</v>
      </c>
      <c r="F116" s="249">
        <f t="shared" si="15"/>
        <v>2.6942675159235669</v>
      </c>
      <c r="G116" s="249">
        <f t="shared" si="16"/>
        <v>2.6942675159235669</v>
      </c>
      <c r="H116" s="249">
        <f t="shared" si="17"/>
        <v>2.375217542638357</v>
      </c>
      <c r="I116" s="249">
        <f t="shared" si="18"/>
        <v>1.6106983655274889</v>
      </c>
    </row>
    <row r="117" spans="1:9" x14ac:dyDescent="0.25">
      <c r="A117" s="184">
        <v>2011</v>
      </c>
      <c r="B117" s="21">
        <v>633.75</v>
      </c>
      <c r="C117" s="21">
        <v>793.5</v>
      </c>
      <c r="D117" s="21">
        <v>521.75</v>
      </c>
      <c r="F117" s="249">
        <f t="shared" si="15"/>
        <v>2.6698224852071006</v>
      </c>
      <c r="G117" s="249">
        <f t="shared" si="16"/>
        <v>2.6698224852071006</v>
      </c>
      <c r="H117" s="249">
        <f t="shared" si="17"/>
        <v>2.1499684940138626</v>
      </c>
      <c r="I117" s="249">
        <f t="shared" si="18"/>
        <v>1.5582175371346429</v>
      </c>
    </row>
    <row r="118" spans="1:9" x14ac:dyDescent="0.25">
      <c r="A118" s="184">
        <v>2012</v>
      </c>
      <c r="B118" s="21">
        <v>710.75</v>
      </c>
      <c r="C118" s="21">
        <v>856.5</v>
      </c>
      <c r="D118" s="21">
        <v>541</v>
      </c>
      <c r="F118" s="249">
        <f t="shared" si="15"/>
        <v>2.3805838902567711</v>
      </c>
      <c r="G118" s="249">
        <f t="shared" si="16"/>
        <v>2.3805838902567711</v>
      </c>
      <c r="H118" s="249">
        <f t="shared" si="17"/>
        <v>1.9918272037361355</v>
      </c>
      <c r="I118" s="249">
        <f t="shared" si="18"/>
        <v>1.5027726432532347</v>
      </c>
    </row>
    <row r="119" spans="1:9" x14ac:dyDescent="0.25">
      <c r="A119" s="184">
        <v>2013</v>
      </c>
      <c r="B119" s="21">
        <v>756.75</v>
      </c>
      <c r="C119" s="21">
        <v>846.25</v>
      </c>
      <c r="D119" s="21">
        <v>544.5</v>
      </c>
      <c r="F119" s="249">
        <f t="shared" si="15"/>
        <v>2.2358771060455895</v>
      </c>
      <c r="G119" s="249">
        <f t="shared" si="16"/>
        <v>2.2358771060455895</v>
      </c>
      <c r="H119" s="249">
        <f t="shared" si="17"/>
        <v>2.0159527326440179</v>
      </c>
      <c r="I119" s="249">
        <f t="shared" si="18"/>
        <v>1.4931129476584022</v>
      </c>
    </row>
    <row r="120" spans="1:9" x14ac:dyDescent="0.25">
      <c r="A120" s="184">
        <v>2014</v>
      </c>
      <c r="B120" s="21">
        <v>816.25</v>
      </c>
      <c r="C120" s="21">
        <v>851.25</v>
      </c>
      <c r="D120" s="21">
        <v>550.5</v>
      </c>
      <c r="F120" s="249">
        <f t="shared" si="15"/>
        <v>2.0728943338437977</v>
      </c>
      <c r="G120" s="249">
        <f t="shared" si="16"/>
        <v>2.0728943338437977</v>
      </c>
      <c r="H120" s="249">
        <f t="shared" si="17"/>
        <v>2.0041116005873714</v>
      </c>
      <c r="I120" s="249">
        <f t="shared" si="18"/>
        <v>1.4768392370572208</v>
      </c>
    </row>
    <row r="121" spans="1:9" x14ac:dyDescent="0.25">
      <c r="A121" s="184">
        <v>2015</v>
      </c>
      <c r="B121" s="21">
        <v>806.75</v>
      </c>
      <c r="C121" s="21">
        <v>834</v>
      </c>
      <c r="D121" s="21">
        <v>558.75</v>
      </c>
      <c r="F121" s="249">
        <f t="shared" si="15"/>
        <v>2.0973039975209171</v>
      </c>
      <c r="G121" s="249">
        <f t="shared" si="16"/>
        <v>2.0973039975209171</v>
      </c>
      <c r="H121" s="249">
        <f t="shared" si="17"/>
        <v>2.0455635491606716</v>
      </c>
      <c r="I121" s="249">
        <f t="shared" si="18"/>
        <v>1.4550335570469799</v>
      </c>
    </row>
    <row r="122" spans="1:9" x14ac:dyDescent="0.25">
      <c r="A122" s="184">
        <v>2016</v>
      </c>
      <c r="B122" s="21">
        <v>828.75</v>
      </c>
      <c r="C122" s="21">
        <v>825</v>
      </c>
      <c r="D122" s="21">
        <v>566.5</v>
      </c>
      <c r="F122" s="249">
        <f t="shared" si="15"/>
        <v>2.041628959276018</v>
      </c>
      <c r="G122" s="249">
        <f t="shared" si="16"/>
        <v>2.041628959276018</v>
      </c>
      <c r="H122" s="249">
        <f t="shared" si="17"/>
        <v>2.0678787878787879</v>
      </c>
      <c r="I122" s="249">
        <f t="shared" si="18"/>
        <v>1.4351279788172993</v>
      </c>
    </row>
    <row r="123" spans="1:9" x14ac:dyDescent="0.25">
      <c r="A123" s="184">
        <v>2017</v>
      </c>
      <c r="B123" s="21">
        <v>882</v>
      </c>
      <c r="C123" s="21">
        <v>869.5</v>
      </c>
      <c r="D123" s="21">
        <v>574.75</v>
      </c>
      <c r="F123" s="249">
        <f t="shared" si="15"/>
        <v>1.9183673469387754</v>
      </c>
      <c r="G123" s="249">
        <f t="shared" si="16"/>
        <v>1.9183673469387754</v>
      </c>
      <c r="H123" s="249">
        <f t="shared" si="17"/>
        <v>1.9620471535365152</v>
      </c>
      <c r="I123" s="249">
        <f t="shared" si="18"/>
        <v>1.4145280556763811</v>
      </c>
    </row>
    <row r="124" spans="1:9" x14ac:dyDescent="0.25">
      <c r="A124" s="184">
        <v>2018</v>
      </c>
      <c r="B124" s="21">
        <v>925.5</v>
      </c>
      <c r="C124" s="21">
        <v>925.5</v>
      </c>
      <c r="D124" s="21">
        <v>584</v>
      </c>
      <c r="F124" s="249">
        <f t="shared" si="15"/>
        <v>1.8282009724473258</v>
      </c>
      <c r="G124" s="249">
        <f t="shared" si="16"/>
        <v>1.8282009724473258</v>
      </c>
      <c r="H124" s="249">
        <f t="shared" si="17"/>
        <v>1.8433279308481902</v>
      </c>
      <c r="I124" s="249">
        <f t="shared" si="18"/>
        <v>1.3921232876712328</v>
      </c>
    </row>
    <row r="125" spans="1:9" x14ac:dyDescent="0.25">
      <c r="A125" s="184">
        <v>2019</v>
      </c>
      <c r="B125" s="21">
        <v>968</v>
      </c>
      <c r="C125" s="21">
        <v>969</v>
      </c>
      <c r="D125" s="21">
        <v>602.75</v>
      </c>
      <c r="F125" s="249">
        <f t="shared" si="15"/>
        <v>1.7479338842975207</v>
      </c>
      <c r="G125" s="249">
        <f t="shared" si="16"/>
        <v>1.7479338842975207</v>
      </c>
      <c r="H125" s="249">
        <f t="shared" si="17"/>
        <v>1.760577915376677</v>
      </c>
      <c r="I125" s="249">
        <f t="shared" si="18"/>
        <v>1.3488179178763999</v>
      </c>
    </row>
    <row r="126" spans="1:9" x14ac:dyDescent="0.25">
      <c r="A126" s="184">
        <v>2020</v>
      </c>
      <c r="B126" s="21">
        <v>1010</v>
      </c>
      <c r="C126" s="21">
        <v>1020.75</v>
      </c>
      <c r="D126" s="21">
        <v>620.5</v>
      </c>
      <c r="F126" s="249">
        <f t="shared" si="15"/>
        <v>1.6752475247524752</v>
      </c>
      <c r="G126" s="249">
        <f t="shared" si="16"/>
        <v>1.6752475247524752</v>
      </c>
      <c r="H126" s="249">
        <f t="shared" si="17"/>
        <v>1.6713201077638991</v>
      </c>
      <c r="I126" s="249">
        <f t="shared" si="18"/>
        <v>1.3102336825141014</v>
      </c>
    </row>
    <row r="127" spans="1:9" x14ac:dyDescent="0.25">
      <c r="A127" s="184">
        <v>2021</v>
      </c>
      <c r="B127" s="21">
        <v>1087</v>
      </c>
      <c r="C127" s="21">
        <v>1185</v>
      </c>
      <c r="D127" s="21">
        <v>653.25</v>
      </c>
      <c r="F127" s="249">
        <f t="shared" si="15"/>
        <v>1.5565777368905245</v>
      </c>
      <c r="G127" s="249">
        <f t="shared" si="16"/>
        <v>1.5565777368905245</v>
      </c>
      <c r="H127" s="249">
        <f t="shared" si="17"/>
        <v>1.439662447257384</v>
      </c>
      <c r="I127" s="249">
        <f t="shared" si="18"/>
        <v>1.2445464982778416</v>
      </c>
    </row>
    <row r="128" spans="1:9" x14ac:dyDescent="0.25">
      <c r="A128" s="184">
        <v>2022</v>
      </c>
      <c r="B128" s="21">
        <v>1266.5</v>
      </c>
      <c r="C128" s="21">
        <v>1387.5</v>
      </c>
      <c r="D128" s="21">
        <v>711</v>
      </c>
      <c r="F128" s="249">
        <f t="shared" si="15"/>
        <v>1.3359652585866562</v>
      </c>
      <c r="G128" s="249">
        <f t="shared" si="16"/>
        <v>1.3359652585866562</v>
      </c>
      <c r="H128" s="249">
        <f t="shared" si="17"/>
        <v>1.2295495495495496</v>
      </c>
      <c r="I128" s="249">
        <f t="shared" si="18"/>
        <v>1.1434599156118144</v>
      </c>
    </row>
    <row r="129" spans="1:9" x14ac:dyDescent="0.25">
      <c r="A129" s="184">
        <v>2023</v>
      </c>
      <c r="B129" s="21">
        <v>1432</v>
      </c>
      <c r="C129" s="21">
        <v>1631.75</v>
      </c>
      <c r="D129" s="21">
        <v>760.5</v>
      </c>
      <c r="F129" s="249">
        <f t="shared" si="15"/>
        <v>1.1815642458100559</v>
      </c>
      <c r="G129" s="249">
        <f t="shared" si="16"/>
        <v>1.1815642458100559</v>
      </c>
      <c r="H129" s="249">
        <f t="shared" si="17"/>
        <v>1.045503294009499</v>
      </c>
      <c r="I129" s="249">
        <f t="shared" si="18"/>
        <v>1.069033530571992</v>
      </c>
    </row>
    <row r="130" spans="1:9" x14ac:dyDescent="0.25">
      <c r="A130" s="184">
        <v>2024</v>
      </c>
      <c r="B130" s="21">
        <v>1563.75</v>
      </c>
      <c r="C130" s="21">
        <v>1654.25</v>
      </c>
      <c r="D130" s="21">
        <v>787</v>
      </c>
      <c r="F130" s="249">
        <f t="shared" si="15"/>
        <v>1.0820143884892086</v>
      </c>
      <c r="G130" s="249">
        <f t="shared" si="16"/>
        <v>1.0820143884892086</v>
      </c>
      <c r="H130" s="249">
        <f t="shared" si="17"/>
        <v>1.0312830587879704</v>
      </c>
      <c r="I130" s="249">
        <f t="shared" si="18"/>
        <v>1.0330368487928843</v>
      </c>
    </row>
    <row r="131" spans="1:9" x14ac:dyDescent="0.25">
      <c r="A131" s="184">
        <v>2025</v>
      </c>
      <c r="B131" s="21">
        <v>1692</v>
      </c>
      <c r="C131" s="21">
        <v>1706</v>
      </c>
      <c r="D131" s="21">
        <v>813</v>
      </c>
      <c r="F131" s="249">
        <f t="shared" si="15"/>
        <v>1</v>
      </c>
      <c r="G131" s="249">
        <f t="shared" si="16"/>
        <v>1</v>
      </c>
      <c r="H131" s="249">
        <f t="shared" si="17"/>
        <v>1</v>
      </c>
      <c r="I131" s="249">
        <f t="shared" si="18"/>
        <v>1</v>
      </c>
    </row>
  </sheetData>
  <mergeCells count="2">
    <mergeCell ref="B4:D4"/>
    <mergeCell ref="F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BF1F-FF7C-4DEA-8160-7302DDE64A06}">
  <sheetPr codeName="Sheet6"/>
  <dimension ref="A1:I22"/>
  <sheetViews>
    <sheetView topLeftCell="A21" workbookViewId="0"/>
  </sheetViews>
  <sheetFormatPr defaultRowHeight="15" x14ac:dyDescent="0.25"/>
  <cols>
    <col min="1" max="1" width="4.7109375" bestFit="1" customWidth="1"/>
    <col min="2" max="2" width="22.28515625" bestFit="1" customWidth="1"/>
    <col min="3" max="3" width="36.140625" bestFit="1" customWidth="1"/>
    <col min="4" max="4" width="15.28515625" bestFit="1" customWidth="1"/>
    <col min="5" max="5" width="15.7109375" bestFit="1" customWidth="1"/>
    <col min="6" max="6" width="15.85546875" bestFit="1" customWidth="1"/>
    <col min="7" max="7" width="16.7109375" customWidth="1"/>
    <col min="8" max="8" width="14.7109375" bestFit="1" customWidth="1"/>
    <col min="9" max="9" width="18.7109375" bestFit="1" customWidth="1"/>
  </cols>
  <sheetData>
    <row r="1" spans="1:9" x14ac:dyDescent="0.25">
      <c r="A1" t="str">
        <f>EXTERNAL!A1</f>
        <v>Peoples Natural Gas Company LLC</v>
      </c>
    </row>
    <row r="2" spans="1:9" x14ac:dyDescent="0.25">
      <c r="A2" t="s">
        <v>138</v>
      </c>
    </row>
    <row r="6" spans="1:9" ht="17.25" x14ac:dyDescent="0.4">
      <c r="A6" s="43" t="str">
        <f>EXTERNAL!A6</f>
        <v>Line</v>
      </c>
      <c r="B6" s="43" t="str">
        <f>EXTERNAL!B6</f>
        <v>Allocation Factor</v>
      </c>
      <c r="C6" s="43" t="str">
        <f>EXTERNAL!C6</f>
        <v>Description</v>
      </c>
      <c r="D6" s="43" t="str">
        <f>EXTERNAL!D6</f>
        <v>Total</v>
      </c>
      <c r="E6" s="43" t="str">
        <f>EXTERNAL!E6</f>
        <v>Residential</v>
      </c>
      <c r="F6" s="43" t="str">
        <f>EXTERNAL!F6</f>
        <v>Small General</v>
      </c>
      <c r="G6" s="43" t="str">
        <f>EXTERNAL!G6</f>
        <v>Medium General</v>
      </c>
      <c r="H6" s="43" t="str">
        <f>EXTERNAL!H6</f>
        <v>Large General</v>
      </c>
      <c r="I6" s="43" t="str">
        <f>EXTERNAL!I6</f>
        <v>Mainline Service</v>
      </c>
    </row>
    <row r="8" spans="1:9" s="58" customFormat="1" x14ac:dyDescent="0.25">
      <c r="A8" s="44" t="str">
        <f>IF(AND(ISBLANK(B8),ISBLANK(C8)),"",MAX(A$6:$A7)+1)</f>
        <v/>
      </c>
      <c r="D8" s="66"/>
      <c r="E8" s="66"/>
      <c r="F8" s="66"/>
      <c r="G8" s="66"/>
      <c r="H8" s="66"/>
      <c r="I8" s="66"/>
    </row>
    <row r="9" spans="1:9" s="58" customFormat="1" x14ac:dyDescent="0.25">
      <c r="A9" s="44">
        <f>IF(AND(ISBLANK(B9),ISBLANK(C9)),"",MAX(A$6:$A8)+1)</f>
        <v>1</v>
      </c>
      <c r="B9" s="57"/>
      <c r="C9" t="s">
        <v>139</v>
      </c>
      <c r="D9" s="66">
        <f>SUM(E9:I9)</f>
        <v>443915716.49483609</v>
      </c>
      <c r="E9" s="66">
        <v>388230958.3374446</v>
      </c>
      <c r="F9" s="66">
        <v>39022600.119185701</v>
      </c>
      <c r="G9" s="66">
        <v>15584314.034695821</v>
      </c>
      <c r="H9" s="66">
        <v>1077844.0035100002</v>
      </c>
      <c r="I9" s="66"/>
    </row>
    <row r="10" spans="1:9" s="58" customFormat="1" x14ac:dyDescent="0.25">
      <c r="A10" s="44">
        <f>IF(AND(ISBLANK(B10),ISBLANK(C10)),"",MAX(A$6:$A9)+1)</f>
        <v>2</v>
      </c>
      <c r="C10" t="s">
        <v>140</v>
      </c>
      <c r="D10" s="66">
        <f>SUM(E10:I10)</f>
        <v>172640065.70030105</v>
      </c>
      <c r="E10" s="66">
        <v>43257558.590653151</v>
      </c>
      <c r="F10" s="66">
        <v>15766214.90225384</v>
      </c>
      <c r="G10" s="66">
        <v>49847069.506039537</v>
      </c>
      <c r="H10" s="66">
        <v>56590273.564051576</v>
      </c>
      <c r="I10" s="66">
        <v>7178949.1373029519</v>
      </c>
    </row>
    <row r="11" spans="1:9" s="58" customFormat="1" x14ac:dyDescent="0.25">
      <c r="A11" s="44">
        <f>IF(AND(ISBLANK(B11),ISBLANK(C11)),"",MAX(A$6:$A10)+1)</f>
        <v>3</v>
      </c>
      <c r="B11" s="57" t="str">
        <f>EXTERNAL!B98</f>
        <v>BASE_REVENUE</v>
      </c>
      <c r="C11" t="s">
        <v>141</v>
      </c>
      <c r="D11" s="350">
        <f>SUM(E11:I11)</f>
        <v>616555782.19513726</v>
      </c>
      <c r="E11" s="350">
        <f>SUM(E9:E10)</f>
        <v>431488516.92809772</v>
      </c>
      <c r="F11" s="350">
        <f>SUM(F9:F10)</f>
        <v>54788815.021439537</v>
      </c>
      <c r="G11" s="350">
        <f>SUM(G9:G10)</f>
        <v>65431383.540735357</v>
      </c>
      <c r="H11" s="350">
        <f>SUM(H9:H10)</f>
        <v>57668117.567561574</v>
      </c>
      <c r="I11" s="350">
        <f>SUM(I9:I10)</f>
        <v>7178949.1373029519</v>
      </c>
    </row>
    <row r="12" spans="1:9" s="58" customFormat="1" x14ac:dyDescent="0.25">
      <c r="A12" s="44" t="str">
        <f>IF(AND(ISBLANK(B12),ISBLANK(C12)),"",MAX(A$6:$A11)+1)</f>
        <v/>
      </c>
      <c r="C12"/>
      <c r="E12" s="66"/>
      <c r="F12" s="66"/>
      <c r="G12" s="66"/>
      <c r="H12" s="66"/>
      <c r="I12" s="66"/>
    </row>
    <row r="13" spans="1:9" s="58" customFormat="1" x14ac:dyDescent="0.25">
      <c r="A13" s="44" t="str">
        <f>IF(AND(ISBLANK(B13),ISBLANK(C13)),"",MAX(A$6:$A12)+1)</f>
        <v/>
      </c>
      <c r="C13"/>
      <c r="D13" s="66"/>
      <c r="E13" s="66"/>
      <c r="F13" s="66"/>
      <c r="G13" s="66"/>
      <c r="H13" s="66"/>
      <c r="I13" s="66"/>
    </row>
    <row r="14" spans="1:9" x14ac:dyDescent="0.25">
      <c r="A14" s="44">
        <f>IF(AND(ISBLANK(B14),ISBLANK(C14)),"",MAX(A$6:$A13)+1)</f>
        <v>4</v>
      </c>
      <c r="C14" t="s">
        <v>142</v>
      </c>
      <c r="D14" s="66">
        <f>SUM(E14:I14)</f>
        <v>473778191.03737944</v>
      </c>
      <c r="E14" s="66">
        <v>389002777.26605654</v>
      </c>
      <c r="F14" s="66">
        <v>54499729.939544141</v>
      </c>
      <c r="G14" s="66">
        <v>27765363.088674173</v>
      </c>
      <c r="H14" s="66">
        <v>2510320.7431046003</v>
      </c>
      <c r="I14" s="66"/>
    </row>
    <row r="15" spans="1:9" x14ac:dyDescent="0.25">
      <c r="A15" s="44">
        <f>IF(AND(ISBLANK(B15),ISBLANK(C15)),"",MAX(A$6:$A14)+1)</f>
        <v>5</v>
      </c>
      <c r="C15" t="s">
        <v>143</v>
      </c>
      <c r="D15" s="66">
        <f>SUM(E15:I15)</f>
        <v>32141199.319826599</v>
      </c>
      <c r="E15" s="66">
        <v>10534002.061662572</v>
      </c>
      <c r="F15" s="66">
        <v>2604454.4375395933</v>
      </c>
      <c r="G15" s="66">
        <v>10248083.330624433</v>
      </c>
      <c r="H15" s="66">
        <v>4570191.1710000001</v>
      </c>
      <c r="I15" s="66">
        <v>4184468.3189999997</v>
      </c>
    </row>
    <row r="16" spans="1:9" s="58" customFormat="1" x14ac:dyDescent="0.25">
      <c r="A16" s="44">
        <f>IF(AND(ISBLANK(B16),ISBLANK(C16)),"",MAX(A$6:$A15)+1)</f>
        <v>6</v>
      </c>
      <c r="B16" s="57" t="str">
        <f>EXTERNAL!B101</f>
        <v>GAS_COST_REVENUE</v>
      </c>
      <c r="C16" t="s">
        <v>144</v>
      </c>
      <c r="D16" s="350">
        <f>SUM(E16:I16)</f>
        <v>505919390.35720599</v>
      </c>
      <c r="E16" s="350">
        <f>SUM(E14:E15)</f>
        <v>399536779.32771909</v>
      </c>
      <c r="F16" s="350">
        <f>SUM(F14:F15)</f>
        <v>57104184.377083734</v>
      </c>
      <c r="G16" s="350">
        <f>SUM(G14:G15)</f>
        <v>38013446.419298604</v>
      </c>
      <c r="H16" s="350">
        <f>SUM(H14:H15)</f>
        <v>7080511.9141046004</v>
      </c>
      <c r="I16" s="350">
        <f>SUM(I14:I15)</f>
        <v>4184468.3189999997</v>
      </c>
    </row>
    <row r="17" spans="1:9" x14ac:dyDescent="0.25">
      <c r="A17" s="44" t="str">
        <f>IF(AND(ISBLANK(B17),ISBLANK(C17)),"",MAX(A$6:$A16)+1)</f>
        <v/>
      </c>
      <c r="D17" s="66"/>
      <c r="E17" s="66"/>
      <c r="F17" s="66"/>
      <c r="G17" s="66"/>
      <c r="H17" s="66"/>
      <c r="I17" s="66"/>
    </row>
    <row r="18" spans="1:9" x14ac:dyDescent="0.25">
      <c r="A18" s="44" t="str">
        <f>IF(AND(ISBLANK(B18),ISBLANK(C18)),"",MAX(A$6:$A17)+1)</f>
        <v/>
      </c>
      <c r="C18" s="58"/>
      <c r="D18" s="66"/>
      <c r="E18" s="66"/>
      <c r="F18" s="66"/>
      <c r="G18" s="66"/>
      <c r="H18" s="66"/>
      <c r="I18" s="66"/>
    </row>
    <row r="19" spans="1:9" x14ac:dyDescent="0.25">
      <c r="A19" s="44">
        <f>IF(AND(ISBLANK(B19),ISBLANK(C19)),"",MAX(A$6:$A18)+1)</f>
        <v>7</v>
      </c>
      <c r="C19" t="s">
        <v>145</v>
      </c>
      <c r="D19" s="66">
        <f>SUM(E19:I19)</f>
        <v>37323948.005067781</v>
      </c>
      <c r="E19" s="66">
        <v>33557365.276471116</v>
      </c>
      <c r="F19" s="66">
        <v>2563457.7856931183</v>
      </c>
      <c r="G19" s="66">
        <v>1115960.7493180246</v>
      </c>
      <c r="H19" s="66">
        <v>87164.193585519024</v>
      </c>
      <c r="I19" s="66"/>
    </row>
    <row r="20" spans="1:9" x14ac:dyDescent="0.25">
      <c r="A20" s="44">
        <f>IF(AND(ISBLANK(B20),ISBLANK(C20)),"",MAX(A$6:$A19)+1)</f>
        <v>8</v>
      </c>
      <c r="C20" t="s">
        <v>146</v>
      </c>
      <c r="D20" s="66">
        <f>SUM(E20:I20)</f>
        <v>10025981.78153252</v>
      </c>
      <c r="E20" s="66">
        <v>2473519.8220261429</v>
      </c>
      <c r="F20" s="66">
        <v>701902.73093832866</v>
      </c>
      <c r="G20" s="66">
        <v>2236661.5762100886</v>
      </c>
      <c r="H20" s="66">
        <v>4858916.7156435885</v>
      </c>
      <c r="I20" s="66">
        <v>-245019.0632856283</v>
      </c>
    </row>
    <row r="21" spans="1:9" x14ac:dyDescent="0.25">
      <c r="A21" s="44">
        <f>IF(AND(ISBLANK(B21),ISBLANK(C21)),"",MAX(A$6:$A20)+1)</f>
        <v>9</v>
      </c>
      <c r="B21" s="51" t="str">
        <f>EXTERNAL!B107</f>
        <v>RIDER_REVENUE</v>
      </c>
      <c r="C21" t="s">
        <v>147</v>
      </c>
      <c r="D21" s="350">
        <f>SUM(E21:I21)</f>
        <v>47349929.786600299</v>
      </c>
      <c r="E21" s="350">
        <f>SUM(E19:E20)</f>
        <v>36030885.098497257</v>
      </c>
      <c r="F21" s="350">
        <f>SUM(F19:F20)</f>
        <v>3265360.5166314468</v>
      </c>
      <c r="G21" s="350">
        <f>SUM(G19:G20)</f>
        <v>3352622.3255281132</v>
      </c>
      <c r="H21" s="350">
        <f>SUM(H19:H20)</f>
        <v>4946080.9092291072</v>
      </c>
      <c r="I21" s="350">
        <f>SUM(I19:I20)</f>
        <v>-245019.0632856283</v>
      </c>
    </row>
    <row r="22" spans="1:9" x14ac:dyDescent="0.25">
      <c r="A22" s="44" t="str">
        <f>IF(AND(ISBLANK(B22),ISBLANK(C22)),"",MAX(A$6:$A21)+1)</f>
        <v/>
      </c>
      <c r="E22" s="56"/>
      <c r="F22" s="56"/>
      <c r="G22" s="56"/>
      <c r="H22" s="56"/>
      <c r="I22" s="5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7F85-A71B-4770-BA7B-83912550EE18}">
  <sheetPr codeName="Sheet12"/>
  <dimension ref="A1:I57"/>
  <sheetViews>
    <sheetView topLeftCell="A54" workbookViewId="0"/>
  </sheetViews>
  <sheetFormatPr defaultRowHeight="15" x14ac:dyDescent="0.25"/>
  <cols>
    <col min="1" max="1" width="4.7109375" bestFit="1" customWidth="1"/>
    <col min="2" max="2" width="22.28515625" bestFit="1" customWidth="1"/>
    <col min="3" max="3" width="36.140625" bestFit="1" customWidth="1"/>
    <col min="4" max="4" width="15.28515625" bestFit="1" customWidth="1"/>
    <col min="5" max="5" width="15.7109375" bestFit="1" customWidth="1"/>
    <col min="6" max="6" width="15.85546875" bestFit="1" customWidth="1"/>
    <col min="7" max="7" width="16.7109375" customWidth="1"/>
    <col min="8" max="8" width="14.7109375" bestFit="1" customWidth="1"/>
    <col min="9" max="9" width="18.7109375" bestFit="1" customWidth="1"/>
  </cols>
  <sheetData>
    <row r="1" spans="1:9" x14ac:dyDescent="0.25">
      <c r="A1" t="str">
        <f>EXTERNAL!A1</f>
        <v>Peoples Natural Gas Company LLC</v>
      </c>
    </row>
    <row r="2" spans="1:9" x14ac:dyDescent="0.25">
      <c r="A2" t="s">
        <v>138</v>
      </c>
    </row>
    <row r="6" spans="1:9" ht="17.25" x14ac:dyDescent="0.4">
      <c r="A6" s="43" t="str">
        <f>EXTERNAL!A6</f>
        <v>Line</v>
      </c>
      <c r="B6" s="43" t="str">
        <f>EXTERNAL!B6</f>
        <v>Allocation Factor</v>
      </c>
      <c r="C6" s="43" t="str">
        <f>EXTERNAL!C6</f>
        <v>Description</v>
      </c>
      <c r="D6" s="43" t="str">
        <f>EXTERNAL!D6</f>
        <v>Total</v>
      </c>
      <c r="E6" s="43" t="str">
        <f>EXTERNAL!E6</f>
        <v>Residential</v>
      </c>
      <c r="F6" s="43" t="str">
        <f>EXTERNAL!F6</f>
        <v>Small General</v>
      </c>
      <c r="G6" s="43" t="str">
        <f>EXTERNAL!G6</f>
        <v>Medium General</v>
      </c>
      <c r="H6" s="43" t="str">
        <f>EXTERNAL!H6</f>
        <v>Large General</v>
      </c>
      <c r="I6" s="43" t="str">
        <f>EXTERNAL!I6</f>
        <v>Mainline Service</v>
      </c>
    </row>
    <row r="8" spans="1:9" x14ac:dyDescent="0.25">
      <c r="A8" s="44">
        <f>IF(AND(ISBLANK(B8),ISBLANK(C8)),"",MAX(A$6:$A7)+1)</f>
        <v>1</v>
      </c>
      <c r="B8" s="51" t="str">
        <f>EXTERNAL!B110</f>
        <v>MISC_REVENUE</v>
      </c>
      <c r="C8" t="s">
        <v>148</v>
      </c>
      <c r="D8" s="45">
        <f>SUM(E8:I8)</f>
        <v>946767</v>
      </c>
      <c r="E8" s="56">
        <f>E14</f>
        <v>837624</v>
      </c>
      <c r="F8" s="56">
        <f t="shared" ref="F8:I8" si="0">F14</f>
        <v>98631.910191817704</v>
      </c>
      <c r="G8" s="56">
        <f t="shared" si="0"/>
        <v>10028.264339790787</v>
      </c>
      <c r="H8" s="56">
        <f t="shared" si="0"/>
        <v>466.65266833372044</v>
      </c>
      <c r="I8" s="56">
        <f t="shared" si="0"/>
        <v>16.172800057775145</v>
      </c>
    </row>
    <row r="9" spans="1:9" x14ac:dyDescent="0.25">
      <c r="A9" s="44" t="str">
        <f>IF(AND(ISBLANK(B9),ISBLANK(C9)),"",MAX(A$6:$A8)+1)</f>
        <v/>
      </c>
      <c r="D9" s="59"/>
      <c r="E9" s="56"/>
      <c r="F9" s="56"/>
      <c r="G9" s="56"/>
      <c r="H9" s="56"/>
      <c r="I9" s="56"/>
    </row>
    <row r="10" spans="1:9" x14ac:dyDescent="0.25">
      <c r="A10" s="44" t="str">
        <f>IF(AND(ISBLANK(B10),ISBLANK(C10)),"",MAX(A$6:$A9)+1)</f>
        <v/>
      </c>
      <c r="D10" s="59"/>
      <c r="E10" s="56"/>
      <c r="F10" s="56"/>
      <c r="G10" s="56"/>
      <c r="H10" s="56"/>
      <c r="I10" s="56"/>
    </row>
    <row r="11" spans="1:9" x14ac:dyDescent="0.25">
      <c r="A11" s="44">
        <f>IF(AND(ISBLANK(B11),ISBLANK(C11)),"",MAX(A$6:$A10)+1)</f>
        <v>2</v>
      </c>
      <c r="C11" s="52" t="s">
        <v>149</v>
      </c>
      <c r="D11" s="56"/>
    </row>
    <row r="12" spans="1:9" x14ac:dyDescent="0.25">
      <c r="A12" s="44">
        <f>IF(AND(ISBLANK(B12),ISBLANK(C12)),"",MAX(A$6:$A11)+1)</f>
        <v>3</v>
      </c>
      <c r="C12" t="s">
        <v>8</v>
      </c>
      <c r="D12" s="45">
        <f>SUM(D27,D32,D38,D46,D52)</f>
        <v>837624</v>
      </c>
      <c r="E12" s="91">
        <f>D12</f>
        <v>837624</v>
      </c>
    </row>
    <row r="13" spans="1:9" x14ac:dyDescent="0.25">
      <c r="A13" s="44">
        <f>IF(AND(ISBLANK(B13),ISBLANK(C13)),"",MAX(A$6:$A12)+1)</f>
        <v>4</v>
      </c>
      <c r="C13" t="s">
        <v>150</v>
      </c>
      <c r="D13" s="56">
        <f>SUM(D26,D36,D43,D44,D51)</f>
        <v>109143</v>
      </c>
      <c r="F13" s="91">
        <f>F16/SUM($F$16:$I$16)*$D13</f>
        <v>98631.910191817704</v>
      </c>
      <c r="G13" s="91">
        <f t="shared" ref="G13:I13" si="1">G16/SUM($F$16:$I$16)*$D13</f>
        <v>10028.264339790787</v>
      </c>
      <c r="H13" s="91">
        <f t="shared" si="1"/>
        <v>466.65266833372044</v>
      </c>
      <c r="I13" s="91">
        <f t="shared" si="1"/>
        <v>16.172800057775145</v>
      </c>
    </row>
    <row r="14" spans="1:9" x14ac:dyDescent="0.25">
      <c r="A14" s="44">
        <f>IF(AND(ISBLANK(B14),ISBLANK(C14)),"",MAX(A$6:$A13)+1)</f>
        <v>5</v>
      </c>
      <c r="C14" t="s">
        <v>151</v>
      </c>
      <c r="D14" s="61">
        <f>SUM(D12:D13)</f>
        <v>946767</v>
      </c>
      <c r="E14" s="61">
        <f t="shared" ref="E14:I14" si="2">SUM(E12:E13)</f>
        <v>837624</v>
      </c>
      <c r="F14" s="61">
        <f t="shared" si="2"/>
        <v>98631.910191817704</v>
      </c>
      <c r="G14" s="61">
        <f t="shared" si="2"/>
        <v>10028.264339790787</v>
      </c>
      <c r="H14" s="61">
        <f t="shared" si="2"/>
        <v>466.65266833372044</v>
      </c>
      <c r="I14" s="61">
        <f t="shared" si="2"/>
        <v>16.172800057775145</v>
      </c>
    </row>
    <row r="15" spans="1:9" x14ac:dyDescent="0.25">
      <c r="A15" s="44" t="str">
        <f>IF(AND(ISBLANK(B15),ISBLANK(C15)),"",MAX(A$6:$A14)+1)</f>
        <v/>
      </c>
    </row>
    <row r="16" spans="1:9" x14ac:dyDescent="0.25">
      <c r="A16" s="44">
        <f>IF(AND(ISBLANK(B16),ISBLANK(C16)),"",MAX(A$6:$A15)+1)</f>
        <v>6</v>
      </c>
      <c r="B16" s="51" t="s">
        <v>51</v>
      </c>
      <c r="C16" t="s">
        <v>121</v>
      </c>
      <c r="E16" s="48">
        <f>EXTERNAL!E55</f>
        <v>652447.68799791299</v>
      </c>
      <c r="F16" s="48">
        <f>EXTERNAL!F55</f>
        <v>48789.033359452173</v>
      </c>
      <c r="G16" s="48">
        <f>EXTERNAL!G55</f>
        <v>4960.5581242412773</v>
      </c>
      <c r="H16" s="48">
        <f>EXTERNAL!H55</f>
        <v>230.83333333333334</v>
      </c>
      <c r="I16" s="48">
        <f>EXTERNAL!I55</f>
        <v>8</v>
      </c>
    </row>
    <row r="17" spans="1:9" x14ac:dyDescent="0.25">
      <c r="A17" s="44" t="str">
        <f>IF(AND(ISBLANK(B17),ISBLANK(C17)),"",MAX(A$6:$A16)+1)</f>
        <v/>
      </c>
    </row>
    <row r="18" spans="1:9" x14ac:dyDescent="0.25">
      <c r="A18" s="44" t="str">
        <f>IF(AND(ISBLANK(B18),ISBLANK(C18)),"",MAX(A$6:$A17)+1)</f>
        <v/>
      </c>
    </row>
    <row r="19" spans="1:9" x14ac:dyDescent="0.25">
      <c r="A19" s="44" t="str">
        <f>IF(AND(ISBLANK(B19),ISBLANK(C19)),"",MAX(A$6:$A18)+1)</f>
        <v/>
      </c>
    </row>
    <row r="20" spans="1:9" s="168" customFormat="1" x14ac:dyDescent="0.25">
      <c r="E20" s="169"/>
      <c r="F20" s="169"/>
      <c r="G20" s="169"/>
      <c r="H20" s="169"/>
      <c r="I20" s="169"/>
    </row>
    <row r="21" spans="1:9" x14ac:dyDescent="0.25">
      <c r="A21" s="44" t="str">
        <f>IF(AND(ISBLANK(B21),ISBLANK(C21)),"",MAX(A$6:$A20)+1)</f>
        <v/>
      </c>
      <c r="D21" s="56"/>
      <c r="E21" s="56"/>
      <c r="F21" s="56"/>
      <c r="G21" s="56"/>
      <c r="H21" s="56"/>
      <c r="I21" s="56"/>
    </row>
    <row r="22" spans="1:9" x14ac:dyDescent="0.25">
      <c r="A22" s="44">
        <f>IF(AND(ISBLANK(B22),ISBLANK(C22)),"",MAX(A$6:$A21)+1)</f>
        <v>7</v>
      </c>
      <c r="B22" s="50" t="s">
        <v>152</v>
      </c>
      <c r="H22" t="s">
        <v>153</v>
      </c>
    </row>
    <row r="23" spans="1:9" x14ac:dyDescent="0.25">
      <c r="A23" s="44" t="str">
        <f>IF(AND(ISBLANK(B23),ISBLANK(C23)),"",MAX(A$6:$A22)+1)</f>
        <v/>
      </c>
    </row>
    <row r="24" spans="1:9" x14ac:dyDescent="0.25">
      <c r="A24" s="44" t="str">
        <f>IF(AND(ISBLANK(B24),ISBLANK(C24)),"",MAX(A$6:$A23)+1)</f>
        <v/>
      </c>
      <c r="D24" s="170" t="s">
        <v>154</v>
      </c>
      <c r="E24" s="170" t="s">
        <v>155</v>
      </c>
      <c r="F24" s="170" t="s">
        <v>156</v>
      </c>
    </row>
    <row r="25" spans="1:9" x14ac:dyDescent="0.25">
      <c r="A25" s="44">
        <f>IF(AND(ISBLANK(B25),ISBLANK(C25)),"",MAX(A$6:$A24)+1)</f>
        <v>8</v>
      </c>
      <c r="C25" s="179" t="s">
        <v>157</v>
      </c>
      <c r="D25" s="171"/>
      <c r="E25" s="172"/>
    </row>
    <row r="26" spans="1:9" x14ac:dyDescent="0.25">
      <c r="A26" s="44">
        <f>IF(AND(ISBLANK(B26),ISBLANK(C26)),"",MAX(A$6:$A25)+1)</f>
        <v>9</v>
      </c>
      <c r="C26" s="180" t="s">
        <v>158</v>
      </c>
      <c r="D26" s="56">
        <v>3750</v>
      </c>
      <c r="E26" s="146">
        <v>50</v>
      </c>
      <c r="F26" s="56">
        <f>D26/E26</f>
        <v>75</v>
      </c>
      <c r="G26" s="56"/>
      <c r="H26" s="56"/>
    </row>
    <row r="27" spans="1:9" x14ac:dyDescent="0.25">
      <c r="A27" s="44">
        <f>IF(AND(ISBLANK(B27),ISBLANK(C27)),"",MAX(A$6:$A26)+1)</f>
        <v>10</v>
      </c>
      <c r="C27" s="180" t="s">
        <v>159</v>
      </c>
      <c r="D27" s="173">
        <v>9450</v>
      </c>
      <c r="E27" s="174">
        <v>126</v>
      </c>
      <c r="F27" s="173">
        <f t="shared" ref="F27:F32" si="3">D27/E27</f>
        <v>75</v>
      </c>
      <c r="G27" s="56"/>
      <c r="H27" s="56"/>
    </row>
    <row r="28" spans="1:9" x14ac:dyDescent="0.25">
      <c r="A28" s="44">
        <f>IF(AND(ISBLANK(B28),ISBLANK(C28)),"",MAX(A$6:$A27)+1)</f>
        <v>11</v>
      </c>
      <c r="C28" s="180" t="s">
        <v>160</v>
      </c>
      <c r="D28" s="56">
        <f>SUM(D26:D27)</f>
        <v>13200</v>
      </c>
      <c r="E28" s="146">
        <f>SUM(E26:E27)</f>
        <v>176</v>
      </c>
      <c r="F28" s="56">
        <f>D28/E28</f>
        <v>75</v>
      </c>
      <c r="G28" s="56"/>
      <c r="H28" s="56"/>
    </row>
    <row r="29" spans="1:9" x14ac:dyDescent="0.25">
      <c r="A29" s="44" t="str">
        <f>IF(AND(ISBLANK(B29),ISBLANK(C29)),"",MAX(A$6:$A28)+1)</f>
        <v/>
      </c>
      <c r="C29" s="64"/>
      <c r="D29" s="56"/>
      <c r="E29" s="146"/>
      <c r="F29" s="56"/>
      <c r="G29" s="56"/>
      <c r="H29" s="56"/>
    </row>
    <row r="30" spans="1:9" x14ac:dyDescent="0.25">
      <c r="A30" s="44" t="str">
        <f>IF(AND(ISBLANK(B30),ISBLANK(C30)),"",MAX(A$6:$A29)+1)</f>
        <v/>
      </c>
      <c r="C30" s="64"/>
      <c r="D30" s="56"/>
      <c r="E30" s="146"/>
      <c r="F30" s="56"/>
      <c r="G30" s="56"/>
      <c r="H30" s="56"/>
    </row>
    <row r="31" spans="1:9" x14ac:dyDescent="0.25">
      <c r="A31" s="44">
        <f>IF(AND(ISBLANK(B31),ISBLANK(C31)),"",MAX(A$6:$A30)+1)</f>
        <v>12</v>
      </c>
      <c r="C31" s="179" t="s">
        <v>161</v>
      </c>
      <c r="D31" s="56"/>
      <c r="E31" s="146"/>
      <c r="F31" s="56"/>
      <c r="G31" s="56"/>
      <c r="H31" s="56"/>
    </row>
    <row r="32" spans="1:9" x14ac:dyDescent="0.25">
      <c r="A32" s="44">
        <f>IF(AND(ISBLANK(B32),ISBLANK(C32)),"",MAX(A$6:$A31)+1)</f>
        <v>13</v>
      </c>
      <c r="C32" s="180" t="s">
        <v>159</v>
      </c>
      <c r="D32" s="56">
        <v>30</v>
      </c>
      <c r="E32" s="146">
        <v>3</v>
      </c>
      <c r="F32" s="56">
        <f t="shared" si="3"/>
        <v>10</v>
      </c>
      <c r="G32" s="56"/>
      <c r="H32" s="56"/>
    </row>
    <row r="33" spans="1:6" x14ac:dyDescent="0.25">
      <c r="A33" s="44" t="str">
        <f>IF(AND(ISBLANK(B33),ISBLANK(C33)),"",MAX(A$6:$A32)+1)</f>
        <v/>
      </c>
      <c r="C33" s="64"/>
      <c r="D33" s="56"/>
      <c r="E33" s="146"/>
      <c r="F33" s="56"/>
    </row>
    <row r="34" spans="1:6" x14ac:dyDescent="0.25">
      <c r="A34" s="44" t="str">
        <f>IF(AND(ISBLANK(B34),ISBLANK(C34)),"",MAX(A$6:$A33)+1)</f>
        <v/>
      </c>
      <c r="C34" s="65"/>
      <c r="D34" s="56"/>
      <c r="E34" s="146"/>
      <c r="F34" s="56"/>
    </row>
    <row r="35" spans="1:6" x14ac:dyDescent="0.25">
      <c r="A35" s="44">
        <f>IF(AND(ISBLANK(B35),ISBLANK(C35)),"",MAX(A$6:$A34)+1)</f>
        <v>14</v>
      </c>
      <c r="C35" s="179" t="s">
        <v>162</v>
      </c>
      <c r="D35" s="56"/>
      <c r="E35" s="146"/>
      <c r="F35" s="56"/>
    </row>
    <row r="36" spans="1:6" x14ac:dyDescent="0.25">
      <c r="A36" s="44">
        <f>IF(AND(ISBLANK(B36),ISBLANK(C36)),"",MAX(A$6:$A35)+1)</f>
        <v>15</v>
      </c>
      <c r="C36" s="180" t="s">
        <v>163</v>
      </c>
      <c r="D36" s="56">
        <f>73969+2</f>
        <v>73971</v>
      </c>
      <c r="E36" s="146">
        <f>658+228</f>
        <v>886</v>
      </c>
      <c r="F36" s="56">
        <f>D36/E36</f>
        <v>83.488713318284425</v>
      </c>
    </row>
    <row r="37" spans="1:6" x14ac:dyDescent="0.25">
      <c r="A37" s="44">
        <f>IF(AND(ISBLANK(B37),ISBLANK(C37)),"",MAX(A$6:$A36)+1)</f>
        <v>16</v>
      </c>
      <c r="C37" s="180" t="s">
        <v>164</v>
      </c>
      <c r="D37" s="56">
        <v>674</v>
      </c>
      <c r="E37" s="146">
        <v>11</v>
      </c>
      <c r="F37" s="56">
        <f t="shared" ref="F37:F38" si="4">D37/E37</f>
        <v>61.272727272727273</v>
      </c>
    </row>
    <row r="38" spans="1:6" x14ac:dyDescent="0.25">
      <c r="A38" s="44">
        <f>IF(AND(ISBLANK(B38),ISBLANK(C38)),"",MAX(A$6:$A37)+1)</f>
        <v>17</v>
      </c>
      <c r="C38" s="180" t="s">
        <v>159</v>
      </c>
      <c r="D38" s="173">
        <f>373980+392</f>
        <v>374372</v>
      </c>
      <c r="E38" s="174">
        <f>6672+7</f>
        <v>6679</v>
      </c>
      <c r="F38" s="173">
        <f t="shared" si="4"/>
        <v>56.0521036083246</v>
      </c>
    </row>
    <row r="39" spans="1:6" x14ac:dyDescent="0.25">
      <c r="A39" s="44">
        <f>IF(AND(ISBLANK(B39),ISBLANK(C39)),"",MAX(A$6:$A38)+1)</f>
        <v>18</v>
      </c>
      <c r="C39" s="180" t="s">
        <v>160</v>
      </c>
      <c r="D39" s="56">
        <f>SUM(D36:D38)</f>
        <v>449017</v>
      </c>
      <c r="E39" s="146">
        <f>SUM(E36:E38)</f>
        <v>7576</v>
      </c>
      <c r="F39" s="56">
        <f>D39/E39</f>
        <v>59.26834741288279</v>
      </c>
    </row>
    <row r="40" spans="1:6" x14ac:dyDescent="0.25">
      <c r="A40" s="44" t="str">
        <f>IF(AND(ISBLANK(B40),ISBLANK(C40)),"",MAX(A$6:$A39)+1)</f>
        <v/>
      </c>
      <c r="C40" s="180"/>
      <c r="D40" s="56"/>
      <c r="E40" s="146"/>
      <c r="F40" s="56"/>
    </row>
    <row r="41" spans="1:6" x14ac:dyDescent="0.25">
      <c r="A41" s="44" t="str">
        <f>IF(AND(ISBLANK(B41),ISBLANK(C41)),"",MAX(A$6:$A40)+1)</f>
        <v/>
      </c>
      <c r="C41" s="65"/>
      <c r="D41" s="56"/>
      <c r="E41" s="146"/>
      <c r="F41" s="56"/>
    </row>
    <row r="42" spans="1:6" x14ac:dyDescent="0.25">
      <c r="A42" s="44">
        <f>IF(AND(ISBLANK(B42),ISBLANK(C42)),"",MAX(A$6:$A41)+1)</f>
        <v>19</v>
      </c>
      <c r="C42" s="179" t="s">
        <v>165</v>
      </c>
      <c r="D42" s="56"/>
      <c r="E42" s="146"/>
      <c r="F42" s="56"/>
    </row>
    <row r="43" spans="1:6" x14ac:dyDescent="0.25">
      <c r="A43" s="44">
        <f>IF(AND(ISBLANK(B43),ISBLANK(C43)),"",MAX(A$6:$A42)+1)</f>
        <v>20</v>
      </c>
      <c r="C43" s="180" t="s">
        <v>163</v>
      </c>
      <c r="D43" s="56">
        <v>30862</v>
      </c>
      <c r="E43" s="146">
        <v>1187</v>
      </c>
      <c r="F43" s="56">
        <f>D43/E43</f>
        <v>26</v>
      </c>
    </row>
    <row r="44" spans="1:6" x14ac:dyDescent="0.25">
      <c r="A44" s="44">
        <f>IF(AND(ISBLANK(B44),ISBLANK(C44)),"",MAX(A$6:$A43)+1)</f>
        <v>21</v>
      </c>
      <c r="C44" s="180" t="s">
        <v>166</v>
      </c>
      <c r="D44" s="56">
        <v>260</v>
      </c>
      <c r="E44" s="146">
        <v>10</v>
      </c>
      <c r="F44" s="56">
        <f t="shared" ref="F44:F47" si="5">D44/E44</f>
        <v>26</v>
      </c>
    </row>
    <row r="45" spans="1:6" x14ac:dyDescent="0.25">
      <c r="A45" s="44">
        <f>IF(AND(ISBLANK(B45),ISBLANK(C45)),"",MAX(A$6:$A44)+1)</f>
        <v>22</v>
      </c>
      <c r="C45" s="180" t="s">
        <v>164</v>
      </c>
      <c r="D45" s="56">
        <v>78</v>
      </c>
      <c r="E45" s="146">
        <v>3</v>
      </c>
      <c r="F45" s="56">
        <f t="shared" si="5"/>
        <v>26</v>
      </c>
    </row>
    <row r="46" spans="1:6" x14ac:dyDescent="0.25">
      <c r="A46" s="44">
        <f>IF(AND(ISBLANK(B46),ISBLANK(C46)),"",MAX(A$6:$A45)+1)</f>
        <v>23</v>
      </c>
      <c r="C46" s="180" t="s">
        <v>159</v>
      </c>
      <c r="D46" s="173">
        <f>394212+260</f>
        <v>394472</v>
      </c>
      <c r="E46" s="174">
        <f>15162+10</f>
        <v>15172</v>
      </c>
      <c r="F46" s="173">
        <f t="shared" si="5"/>
        <v>26</v>
      </c>
    </row>
    <row r="47" spans="1:6" x14ac:dyDescent="0.25">
      <c r="A47" s="44">
        <f>IF(AND(ISBLANK(B47),ISBLANK(C47)),"",MAX(A$6:$A46)+1)</f>
        <v>24</v>
      </c>
      <c r="C47" s="180" t="s">
        <v>160</v>
      </c>
      <c r="D47" s="56">
        <f>SUM(D43:D46)</f>
        <v>425672</v>
      </c>
      <c r="E47" s="146">
        <f>SUM(E43:E46)</f>
        <v>16372</v>
      </c>
      <c r="F47" s="56">
        <f t="shared" si="5"/>
        <v>26</v>
      </c>
    </row>
    <row r="48" spans="1:6" x14ac:dyDescent="0.25">
      <c r="A48" s="44" t="str">
        <f>IF(AND(ISBLANK(B48),ISBLANK(C48)),"",MAX(A$6:$A47)+1)</f>
        <v/>
      </c>
      <c r="C48" s="64"/>
      <c r="D48" s="56"/>
      <c r="E48" s="146"/>
      <c r="F48" s="56"/>
    </row>
    <row r="49" spans="1:6" x14ac:dyDescent="0.25">
      <c r="A49" s="44" t="str">
        <f>IF(AND(ISBLANK(B49),ISBLANK(C49)),"",MAX(A$6:$A48)+1)</f>
        <v/>
      </c>
      <c r="C49" s="64"/>
      <c r="D49" s="56"/>
      <c r="E49" s="146"/>
      <c r="F49" s="56"/>
    </row>
    <row r="50" spans="1:6" x14ac:dyDescent="0.25">
      <c r="A50" s="44">
        <f>IF(AND(ISBLANK(B50),ISBLANK(C50)),"",MAX(A$6:$A49)+1)</f>
        <v>25</v>
      </c>
      <c r="C50" s="179" t="s">
        <v>167</v>
      </c>
      <c r="D50" s="56"/>
      <c r="E50" s="146"/>
      <c r="F50" s="56"/>
    </row>
    <row r="51" spans="1:6" x14ac:dyDescent="0.25">
      <c r="A51" s="44">
        <f>IF(AND(ISBLANK(B51),ISBLANK(C51)),"",MAX(A$6:$A50)+1)</f>
        <v>26</v>
      </c>
      <c r="C51" s="180" t="s">
        <v>163</v>
      </c>
      <c r="D51" s="56">
        <v>300</v>
      </c>
      <c r="E51" s="146">
        <v>1</v>
      </c>
      <c r="F51" s="56">
        <f>D51/E51</f>
        <v>300</v>
      </c>
    </row>
    <row r="52" spans="1:6" x14ac:dyDescent="0.25">
      <c r="A52" s="44">
        <f>IF(AND(ISBLANK(B52),ISBLANK(C52)),"",MAX(A$6:$A51)+1)</f>
        <v>27</v>
      </c>
      <c r="C52" s="180" t="s">
        <v>159</v>
      </c>
      <c r="D52" s="173">
        <v>59300</v>
      </c>
      <c r="E52" s="174">
        <v>200</v>
      </c>
      <c r="F52" s="173">
        <f>D52/E52</f>
        <v>296.5</v>
      </c>
    </row>
    <row r="53" spans="1:6" x14ac:dyDescent="0.25">
      <c r="A53" s="44" t="str">
        <f>IF(AND(ISBLANK(B53),ISBLANK(C53)),"",MAX(A$6:$A52)+1)</f>
        <v/>
      </c>
      <c r="C53" s="65"/>
      <c r="D53" s="56">
        <f>SUM(D51:D52)</f>
        <v>59600</v>
      </c>
      <c r="E53" s="146">
        <f>SUM(E51:E52)</f>
        <v>201</v>
      </c>
      <c r="F53" s="56">
        <f>D53/E53</f>
        <v>296.51741293532336</v>
      </c>
    </row>
    <row r="54" spans="1:6" x14ac:dyDescent="0.25">
      <c r="A54" s="44" t="str">
        <f>IF(AND(ISBLANK(B54),ISBLANK(C54)),"",MAX(A$6:$A53)+1)</f>
        <v/>
      </c>
      <c r="C54" s="64"/>
      <c r="D54" s="56"/>
      <c r="E54" s="146"/>
      <c r="F54" s="56"/>
    </row>
    <row r="55" spans="1:6" ht="15.75" thickBot="1" x14ac:dyDescent="0.3">
      <c r="A55" s="44" t="str">
        <f>IF(AND(ISBLANK(B55),ISBLANK(C55)),"",MAX(A$6:$A54)+1)</f>
        <v/>
      </c>
      <c r="C55" s="64"/>
      <c r="D55" s="56"/>
      <c r="E55" s="146"/>
      <c r="F55" s="56"/>
    </row>
    <row r="56" spans="1:6" ht="15.75" thickBot="1" x14ac:dyDescent="0.3">
      <c r="A56" s="44">
        <f>IF(AND(ISBLANK(B56),ISBLANK(C56)),"",MAX(A$6:$A55)+1)</f>
        <v>28</v>
      </c>
      <c r="C56" s="175" t="s">
        <v>168</v>
      </c>
      <c r="D56" s="176">
        <f>D53+D47+D39+D32+D28</f>
        <v>947519</v>
      </c>
      <c r="E56" s="177">
        <f>E53+E47+E39+E32+E28</f>
        <v>24328</v>
      </c>
      <c r="F56" s="178"/>
    </row>
    <row r="57" spans="1:6" x14ac:dyDescent="0.25">
      <c r="A57" s="44" t="str">
        <f>IF(AND(ISBLANK(B57),ISBLANK(C57)),"",MAX(A$6:$A56)+1)</f>
        <v/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E0A8-CC3C-46AD-9CB9-73C32F0AC8BE}">
  <sheetPr codeName="Sheet7"/>
  <dimension ref="A1:J35"/>
  <sheetViews>
    <sheetView topLeftCell="A14" workbookViewId="0"/>
  </sheetViews>
  <sheetFormatPr defaultColWidth="8.85546875" defaultRowHeight="15" x14ac:dyDescent="0.25"/>
  <cols>
    <col min="1" max="1" width="4.7109375" style="58" bestFit="1" customWidth="1"/>
    <col min="2" max="2" width="20.5703125" style="58" bestFit="1" customWidth="1"/>
    <col min="3" max="3" width="34.42578125" style="58" bestFit="1" customWidth="1"/>
    <col min="4" max="4" width="12" style="58" bestFit="1" customWidth="1"/>
    <col min="5" max="5" width="13.7109375" style="58" bestFit="1" customWidth="1"/>
    <col min="6" max="6" width="15.7109375" style="58" bestFit="1" customWidth="1"/>
    <col min="7" max="7" width="16.7109375" style="58" customWidth="1"/>
    <col min="8" max="8" width="14.28515625" style="58" bestFit="1" customWidth="1"/>
    <col min="9" max="9" width="11.42578125" style="58" bestFit="1" customWidth="1"/>
    <col min="10" max="16384" width="8.85546875" style="58"/>
  </cols>
  <sheetData>
    <row r="1" spans="1:10" x14ac:dyDescent="0.25">
      <c r="A1" s="58" t="str">
        <f>EXTERNAL!A1</f>
        <v>Peoples Natural Gas Company LLC</v>
      </c>
    </row>
    <row r="2" spans="1:10" x14ac:dyDescent="0.25">
      <c r="A2" s="58" t="s">
        <v>169</v>
      </c>
    </row>
    <row r="6" spans="1:10" ht="34.5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</row>
    <row r="8" spans="1:10" x14ac:dyDescent="0.25">
      <c r="A8" s="44">
        <f>IF(AND(ISBLANK(B8),ISBLANK(C8)),"",MAX(A$6:$A7)+1)</f>
        <v>1</v>
      </c>
      <c r="B8" s="57" t="str">
        <f>EXTERNAL!B10</f>
        <v>DESIGN_DAY</v>
      </c>
      <c r="C8" s="129" t="s">
        <v>170</v>
      </c>
      <c r="D8" s="70">
        <f>SUM(E8:I8)</f>
        <v>1392.0727125600304</v>
      </c>
      <c r="E8" s="70">
        <f>SUM(E12,E18)</f>
        <v>791.22965487474744</v>
      </c>
      <c r="F8" s="70">
        <f>SUM(F12,F18)</f>
        <v>153.709462052112</v>
      </c>
      <c r="G8" s="70">
        <f>SUM(G12,G18)</f>
        <v>220.92145911105027</v>
      </c>
      <c r="H8" s="70">
        <f t="shared" ref="H8" si="0">SUM(H12,H18)</f>
        <v>128.0009782527622</v>
      </c>
      <c r="I8" s="70">
        <f>SUM(I12,I18)</f>
        <v>98.211158269358194</v>
      </c>
      <c r="J8" s="317"/>
    </row>
    <row r="9" spans="1:10" x14ac:dyDescent="0.25">
      <c r="A9" s="44" t="str">
        <f>IF(AND(ISBLANK(B9),ISBLANK(C9)),"",MAX(A$6:$A8)+1)</f>
        <v/>
      </c>
      <c r="D9" s="318"/>
      <c r="E9" s="318"/>
      <c r="F9" s="318"/>
      <c r="G9" s="318"/>
      <c r="H9" s="318"/>
      <c r="I9" s="318"/>
    </row>
    <row r="10" spans="1:10" x14ac:dyDescent="0.25">
      <c r="A10" s="44">
        <f>IF(AND(ISBLANK(B10),ISBLANK(C10)),"",MAX(A$6:$A9)+1)</f>
        <v>2</v>
      </c>
      <c r="C10" s="145" t="s">
        <v>171</v>
      </c>
      <c r="D10" s="318"/>
      <c r="E10" s="318"/>
      <c r="F10" s="318"/>
      <c r="G10" s="318"/>
      <c r="H10" s="318"/>
      <c r="I10" s="318"/>
    </row>
    <row r="11" spans="1:10" x14ac:dyDescent="0.25">
      <c r="A11" s="44">
        <f>IF(AND(ISBLANK(B11),ISBLANK(C11)),"",MAX(A$6:$A10)+1)</f>
        <v>3</v>
      </c>
      <c r="C11" s="58" t="s">
        <v>172</v>
      </c>
      <c r="D11" s="318"/>
      <c r="E11" s="69">
        <v>689.35253382132544</v>
      </c>
      <c r="F11" s="69">
        <v>108.50130563318116</v>
      </c>
      <c r="G11" s="69">
        <v>48.059156872048412</v>
      </c>
      <c r="H11" s="69">
        <v>1.0321821615104796</v>
      </c>
      <c r="I11" s="69"/>
    </row>
    <row r="12" spans="1:10" x14ac:dyDescent="0.25">
      <c r="A12" s="44">
        <f>IF(AND(ISBLANK(B12),ISBLANK(C12)),"",MAX(A$6:$A11)+1)</f>
        <v>4</v>
      </c>
      <c r="B12" s="57"/>
      <c r="C12" s="58" t="s">
        <v>173</v>
      </c>
      <c r="D12" s="69">
        <f>SUM(E12:I12)</f>
        <v>846.94517848806549</v>
      </c>
      <c r="E12" s="319">
        <f>SUM(E11:E11)</f>
        <v>689.35253382132544</v>
      </c>
      <c r="F12" s="319">
        <f>SUM(F11:F11)</f>
        <v>108.50130563318116</v>
      </c>
      <c r="G12" s="319">
        <f>SUM(G11:G11)</f>
        <v>48.059156872048412</v>
      </c>
      <c r="H12" s="319">
        <f>SUM(H11:H11)</f>
        <v>1.0321821615104796</v>
      </c>
      <c r="I12" s="319">
        <f>SUM(I11:I11)</f>
        <v>0</v>
      </c>
      <c r="J12" s="312"/>
    </row>
    <row r="13" spans="1:10" x14ac:dyDescent="0.25">
      <c r="A13" s="44" t="str">
        <f>IF(AND(ISBLANK(B13),ISBLANK(C13)),"",MAX(A$6:$A12)+1)</f>
        <v/>
      </c>
      <c r="D13" s="320"/>
      <c r="E13" s="69"/>
      <c r="F13" s="69"/>
      <c r="G13" s="69"/>
      <c r="H13" s="69"/>
      <c r="I13" s="69"/>
    </row>
    <row r="14" spans="1:10" x14ac:dyDescent="0.25">
      <c r="A14" s="44">
        <f>IF(AND(ISBLANK(B14),ISBLANK(C14)),"",MAX(A$6:$A13)+1)</f>
        <v>5</v>
      </c>
      <c r="C14" s="145" t="s">
        <v>174</v>
      </c>
      <c r="D14" s="318"/>
      <c r="E14" s="69"/>
      <c r="F14" s="69"/>
      <c r="G14" s="69"/>
      <c r="H14" s="69"/>
      <c r="I14" s="69"/>
    </row>
    <row r="15" spans="1:10" x14ac:dyDescent="0.25">
      <c r="A15" s="44">
        <f>IF(AND(ISBLANK(B15),ISBLANK(C15)),"",MAX(A$6:$A14)+1)</f>
        <v>6</v>
      </c>
      <c r="C15" s="58" t="s">
        <v>175</v>
      </c>
      <c r="D15" s="318"/>
      <c r="E15" s="69">
        <v>101.87712105342196</v>
      </c>
      <c r="F15" s="69">
        <v>7.6771427420621885</v>
      </c>
      <c r="G15" s="69">
        <v>17.419030327962677</v>
      </c>
      <c r="H15" s="69">
        <v>0.70645323078573152</v>
      </c>
      <c r="I15" s="69"/>
      <c r="J15" s="312"/>
    </row>
    <row r="16" spans="1:10" x14ac:dyDescent="0.25">
      <c r="A16" s="44">
        <f>IF(AND(ISBLANK(B16),ISBLANK(C16)),"",MAX(A$6:$A15)+1)</f>
        <v>7</v>
      </c>
      <c r="C16" s="58" t="s">
        <v>176</v>
      </c>
      <c r="D16" s="318"/>
      <c r="E16" s="69">
        <v>0</v>
      </c>
      <c r="F16" s="69">
        <v>19.018852670514146</v>
      </c>
      <c r="G16" s="69">
        <v>76.175337653920508</v>
      </c>
      <c r="H16" s="69">
        <v>42.003729413484237</v>
      </c>
      <c r="I16" s="69"/>
      <c r="J16" s="312"/>
    </row>
    <row r="17" spans="1:10" x14ac:dyDescent="0.25">
      <c r="A17" s="44">
        <f>IF(AND(ISBLANK(B17),ISBLANK(C17)),"",MAX(A$6:$A16)+1)</f>
        <v>8</v>
      </c>
      <c r="C17" s="58" t="s">
        <v>177</v>
      </c>
      <c r="D17" s="318"/>
      <c r="E17" s="69">
        <v>0</v>
      </c>
      <c r="F17" s="69">
        <v>18.512161006354503</v>
      </c>
      <c r="G17" s="69">
        <v>79.267934257118668</v>
      </c>
      <c r="H17" s="321">
        <v>84.258613446981727</v>
      </c>
      <c r="I17" s="321">
        <v>98.211158269358194</v>
      </c>
      <c r="J17" s="312"/>
    </row>
    <row r="18" spans="1:10" x14ac:dyDescent="0.25">
      <c r="A18" s="44">
        <f>IF(AND(ISBLANK(B18),ISBLANK(C18)),"",MAX(A$6:$A17)+1)</f>
        <v>9</v>
      </c>
      <c r="B18" s="57"/>
      <c r="C18" s="58" t="s">
        <v>178</v>
      </c>
      <c r="D18" s="69">
        <f>SUM(E18:I18)</f>
        <v>545.12753407196453</v>
      </c>
      <c r="E18" s="319">
        <f>SUM(E15:E17)</f>
        <v>101.87712105342196</v>
      </c>
      <c r="F18" s="319">
        <f>SUM(F15:F17)</f>
        <v>45.208156418930841</v>
      </c>
      <c r="G18" s="319">
        <f>SUM(G15:G17)</f>
        <v>172.86230223900185</v>
      </c>
      <c r="H18" s="319">
        <f>SUM(H15:H17)</f>
        <v>126.9687960912517</v>
      </c>
      <c r="I18" s="319">
        <f>SUM(I15:I17)</f>
        <v>98.211158269358194</v>
      </c>
      <c r="J18" s="312"/>
    </row>
    <row r="19" spans="1:10" x14ac:dyDescent="0.25">
      <c r="A19" s="44" t="str">
        <f>IF(AND(ISBLANK(B19),ISBLANK(C19)),"",MAX(A$6:$A18)+1)</f>
        <v/>
      </c>
      <c r="D19" s="318"/>
      <c r="E19" s="318"/>
      <c r="F19" s="318"/>
      <c r="G19" s="318"/>
      <c r="H19" s="318"/>
      <c r="I19" s="318"/>
    </row>
    <row r="20" spans="1:10" x14ac:dyDescent="0.25">
      <c r="A20" s="44" t="str">
        <f>IF(AND(ISBLANK(B20),ISBLANK(C20)),"",MAX(A$6:$A19)+1)</f>
        <v/>
      </c>
      <c r="D20" s="318"/>
      <c r="E20" s="318"/>
      <c r="F20" s="318"/>
      <c r="G20" s="318"/>
      <c r="H20" s="318"/>
      <c r="I20" s="318"/>
    </row>
    <row r="21" spans="1:10" x14ac:dyDescent="0.25">
      <c r="A21" s="44">
        <f>IF(AND(ISBLANK(B21),ISBLANK(C21)),"",MAX(A$6:$A20)+1)</f>
        <v>10</v>
      </c>
      <c r="C21" s="58" t="s">
        <v>179</v>
      </c>
      <c r="D21" s="69">
        <v>8.9</v>
      </c>
      <c r="E21" s="318"/>
      <c r="F21" s="318"/>
      <c r="G21" s="318"/>
      <c r="H21" s="318"/>
      <c r="I21" s="318"/>
    </row>
    <row r="22" spans="1:10" x14ac:dyDescent="0.25">
      <c r="A22" s="44">
        <f>IF(AND(ISBLANK(B22),ISBLANK(C22)),"",MAX(A$6:$A21)+1)</f>
        <v>11</v>
      </c>
      <c r="C22" s="58" t="s">
        <v>180</v>
      </c>
      <c r="D22" s="69">
        <v>86.6</v>
      </c>
      <c r="E22" s="318"/>
      <c r="F22" s="318"/>
      <c r="G22" s="318"/>
      <c r="H22" s="318"/>
      <c r="I22" s="318"/>
    </row>
    <row r="23" spans="1:10" x14ac:dyDescent="0.25">
      <c r="A23" s="44">
        <f>IF(AND(ISBLANK(B23),ISBLANK(C23)),"",MAX(A$6:$A22)+1)</f>
        <v>12</v>
      </c>
      <c r="C23" s="129" t="s">
        <v>181</v>
      </c>
      <c r="D23" s="322">
        <f>SUM(D12:D22)</f>
        <v>1487.5727125600301</v>
      </c>
      <c r="E23" s="46" t="s">
        <v>182</v>
      </c>
      <c r="F23" s="46"/>
      <c r="G23" s="46"/>
      <c r="H23" s="46"/>
      <c r="I23" s="46"/>
      <c r="J23" s="312"/>
    </row>
    <row r="24" spans="1:10" x14ac:dyDescent="0.25">
      <c r="A24" s="44" t="str">
        <f>IF(AND(ISBLANK(B24),ISBLANK(C24)),"",MAX(A$6:$A23)+1)</f>
        <v/>
      </c>
    </row>
    <row r="25" spans="1:10" x14ac:dyDescent="0.25">
      <c r="A25" s="44" t="str">
        <f>IF(AND(ISBLANK(B25),ISBLANK(C25)),"",MAX(A$6:$A24)+1)</f>
        <v/>
      </c>
    </row>
    <row r="26" spans="1:10" x14ac:dyDescent="0.25">
      <c r="A26" s="44" t="str">
        <f>IF(AND(ISBLANK(B26),ISBLANK(C26)),"",MAX(A$6:$A25)+1)</f>
        <v/>
      </c>
    </row>
    <row r="27" spans="1:10" x14ac:dyDescent="0.25">
      <c r="A27" s="44" t="str">
        <f>IF(AND(ISBLANK(B27),ISBLANK(C27)),"",MAX(A$6:$A26)+1)</f>
        <v/>
      </c>
    </row>
    <row r="28" spans="1:10" x14ac:dyDescent="0.25">
      <c r="A28" s="44" t="str">
        <f>IF(AND(ISBLANK(B28),ISBLANK(C28)),"",MAX(A$6:$A27)+1)</f>
        <v/>
      </c>
    </row>
    <row r="29" spans="1:10" x14ac:dyDescent="0.25">
      <c r="A29" s="44" t="str">
        <f>IF(AND(ISBLANK(B29),ISBLANK(C29)),"",MAX(A$6:$A28)+1)</f>
        <v/>
      </c>
    </row>
    <row r="30" spans="1:10" x14ac:dyDescent="0.25">
      <c r="A30" s="44" t="str">
        <f>IF(AND(ISBLANK(B30),ISBLANK(C30)),"",MAX(A$6:$A29)+1)</f>
        <v/>
      </c>
    </row>
    <row r="31" spans="1:10" x14ac:dyDescent="0.25">
      <c r="A31" s="44" t="str">
        <f>IF(AND(ISBLANK(B31),ISBLANK(C31)),"",MAX(A$6:$A30)+1)</f>
        <v/>
      </c>
    </row>
    <row r="32" spans="1:10" x14ac:dyDescent="0.25">
      <c r="A32" s="44" t="str">
        <f>IF(AND(ISBLANK(B32),ISBLANK(C32)),"",MAX(A$6:$A31)+1)</f>
        <v/>
      </c>
    </row>
    <row r="33" spans="1:1" x14ac:dyDescent="0.25">
      <c r="A33" s="44" t="str">
        <f>IF(AND(ISBLANK(B33),ISBLANK(C33)),"",MAX(A$6:$A32)+1)</f>
        <v/>
      </c>
    </row>
    <row r="34" spans="1:1" x14ac:dyDescent="0.25">
      <c r="A34" s="44" t="str">
        <f>IF(AND(ISBLANK(B34),ISBLANK(C34)),"",MAX(A$6:$A33)+1)</f>
        <v/>
      </c>
    </row>
    <row r="35" spans="1:1" x14ac:dyDescent="0.25">
      <c r="A35" s="44" t="str">
        <f>IF(AND(ISBLANK(B35),ISBLANK(C35)),"",MAX(A$6:$A34)+1)</f>
        <v/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4F97-7682-429A-A777-76905466A364}">
  <sheetPr codeName="Sheet8"/>
  <dimension ref="A1:I104"/>
  <sheetViews>
    <sheetView topLeftCell="A102" workbookViewId="0"/>
  </sheetViews>
  <sheetFormatPr defaultColWidth="8.85546875" defaultRowHeight="15" x14ac:dyDescent="0.25"/>
  <cols>
    <col min="1" max="1" width="4.7109375" style="58" bestFit="1" customWidth="1"/>
    <col min="2" max="2" width="20.5703125" style="58" bestFit="1" customWidth="1"/>
    <col min="3" max="3" width="23" style="58" bestFit="1" customWidth="1"/>
    <col min="4" max="4" width="16.7109375" style="58" bestFit="1" customWidth="1"/>
    <col min="5" max="5" width="13.7109375" style="58" bestFit="1" customWidth="1"/>
    <col min="6" max="6" width="15.7109375" style="58" bestFit="1" customWidth="1"/>
    <col min="7" max="7" width="16.7109375" style="58" customWidth="1"/>
    <col min="8" max="8" width="14.28515625" style="58" bestFit="1" customWidth="1"/>
    <col min="9" max="9" width="18.5703125" style="58" bestFit="1" customWidth="1"/>
    <col min="10" max="10" width="11" style="58" bestFit="1" customWidth="1"/>
    <col min="11" max="11" width="10" style="58" bestFit="1" customWidth="1"/>
    <col min="12" max="12" width="10.140625" style="58" bestFit="1" customWidth="1"/>
    <col min="13" max="16384" width="8.85546875" style="58"/>
  </cols>
  <sheetData>
    <row r="1" spans="1:9" x14ac:dyDescent="0.25">
      <c r="A1" s="58" t="str">
        <f>EXTERNAL!A1</f>
        <v>Peoples Natural Gas Company LLC</v>
      </c>
    </row>
    <row r="2" spans="1:9" x14ac:dyDescent="0.25">
      <c r="A2" s="58" t="s">
        <v>183</v>
      </c>
    </row>
    <row r="6" spans="1:9" ht="17.25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</row>
    <row r="8" spans="1:9" x14ac:dyDescent="0.25">
      <c r="A8" s="44" t="str">
        <f>IF(AND(ISBLANK(B8),ISBLANK(C8)),"",MAX(A$6:$A7)+1)</f>
        <v/>
      </c>
      <c r="D8" s="100"/>
      <c r="E8" s="100"/>
      <c r="F8" s="100"/>
      <c r="G8" s="100"/>
      <c r="H8" s="100"/>
      <c r="I8" s="100"/>
    </row>
    <row r="9" spans="1:9" x14ac:dyDescent="0.25">
      <c r="A9" s="44">
        <f>IF(AND(ISBLANK(B9),ISBLANK(C9)),"",MAX(A$6:$A8)+1)</f>
        <v>1</v>
      </c>
      <c r="B9" s="57" t="str">
        <f>EXTERNAL!B19</f>
        <v>WINTER_STORAGE</v>
      </c>
      <c r="C9" s="58" t="s">
        <v>184</v>
      </c>
      <c r="D9" s="100">
        <f>SUM(E9:I9)</f>
        <v>1</v>
      </c>
      <c r="E9" s="100">
        <f>SUMPRODUCT(E21:E26,$D$21:$D$26)</f>
        <v>0.46123109576092269</v>
      </c>
      <c r="F9" s="100">
        <f t="shared" ref="F9:H9" si="0">SUMPRODUCT(F21:F26,$D$21:$D$26)</f>
        <v>9.4792856052156191E-2</v>
      </c>
      <c r="G9" s="100">
        <f t="shared" si="0"/>
        <v>0.13574197501701293</v>
      </c>
      <c r="H9" s="100">
        <f t="shared" si="0"/>
        <v>0.16063026881128864</v>
      </c>
      <c r="I9" s="100">
        <f>SUMPRODUCT(I21:I26,$D$21:$D$26)</f>
        <v>0.14760380435861961</v>
      </c>
    </row>
    <row r="10" spans="1:9" x14ac:dyDescent="0.25">
      <c r="A10" s="44" t="str">
        <f>IF(AND(ISBLANK(B10),ISBLANK(C10)),"",MAX(A$6:$A9)+1)</f>
        <v/>
      </c>
    </row>
    <row r="11" spans="1:9" x14ac:dyDescent="0.25">
      <c r="A11" s="44">
        <f>IF(AND(ISBLANK(B11),ISBLANK(C11)),"",MAX(A$6:$A10)+1)</f>
        <v>2</v>
      </c>
      <c r="C11" s="145" t="s">
        <v>185</v>
      </c>
    </row>
    <row r="12" spans="1:9" x14ac:dyDescent="0.25">
      <c r="A12" s="44">
        <f>IF(AND(ISBLANK(B12),ISBLANK(C12)),"",MAX(A$6:$A11)+1)</f>
        <v>3</v>
      </c>
      <c r="C12" s="58" t="s">
        <v>186</v>
      </c>
      <c r="D12" s="136">
        <f>SUM(E12:I12)</f>
        <v>16368740.400000002</v>
      </c>
      <c r="E12" s="46">
        <f>SUM(E36,E49,E62,E75,E88)</f>
        <v>8153596</v>
      </c>
      <c r="F12" s="46">
        <f t="shared" ref="F12:G12" si="1">SUM(F36,F49,F62,F75,F88)</f>
        <v>1612901.0999999999</v>
      </c>
      <c r="G12" s="46">
        <f t="shared" si="1"/>
        <v>2259629.4</v>
      </c>
      <c r="H12" s="46">
        <f>SUM(H36,H49,H62,H75,H88)-I12</f>
        <v>1904196.6424710969</v>
      </c>
      <c r="I12" s="46">
        <f>SUM(I36,I49,I62,I75,I88)</f>
        <v>2438417.2575289044</v>
      </c>
    </row>
    <row r="13" spans="1:9" x14ac:dyDescent="0.25">
      <c r="A13" s="44">
        <f>IF(AND(ISBLANK(B13),ISBLANK(C13)),"",MAX(A$6:$A12)+1)</f>
        <v>4</v>
      </c>
      <c r="C13" s="58" t="s">
        <v>187</v>
      </c>
      <c r="D13" s="136">
        <f t="shared" ref="D13:D17" si="2">SUM(E13:I13)</f>
        <v>21960922.644500002</v>
      </c>
      <c r="E13" s="46">
        <f t="shared" ref="E13:G17" si="3">SUM(E37,E50,E63,E76,E89)</f>
        <v>11335437.699999999</v>
      </c>
      <c r="F13" s="46">
        <f t="shared" si="3"/>
        <v>2379746.1445000004</v>
      </c>
      <c r="G13" s="46">
        <f t="shared" si="3"/>
        <v>3066079.9000000008</v>
      </c>
      <c r="H13" s="46">
        <f t="shared" ref="H13:H17" si="4">SUM(H37,H50,H63,H76,H89)-I13</f>
        <v>2552518.8847449147</v>
      </c>
      <c r="I13" s="46">
        <f t="shared" ref="I13" si="5">SUM(I37,I50,I63,I76,I89)</f>
        <v>2627140.0152550866</v>
      </c>
    </row>
    <row r="14" spans="1:9" x14ac:dyDescent="0.25">
      <c r="A14" s="44">
        <f>IF(AND(ISBLANK(B14),ISBLANK(C14)),"",MAX(A$6:$A13)+1)</f>
        <v>5</v>
      </c>
      <c r="C14" s="58" t="s">
        <v>188</v>
      </c>
      <c r="D14" s="136">
        <f t="shared" si="2"/>
        <v>21773078.939199999</v>
      </c>
      <c r="E14" s="46">
        <f t="shared" si="3"/>
        <v>10966884.5</v>
      </c>
      <c r="F14" s="46">
        <f t="shared" si="3"/>
        <v>2362994.2391999993</v>
      </c>
      <c r="G14" s="46">
        <f t="shared" si="3"/>
        <v>3079978.2000000007</v>
      </c>
      <c r="H14" s="46">
        <f t="shared" si="4"/>
        <v>2840350.3239779994</v>
      </c>
      <c r="I14" s="46">
        <f t="shared" ref="I14" si="6">SUM(I38,I51,I64,I77,I90)</f>
        <v>2522871.6760220015</v>
      </c>
    </row>
    <row r="15" spans="1:9" x14ac:dyDescent="0.25">
      <c r="A15" s="44">
        <f>IF(AND(ISBLANK(B15),ISBLANK(C15)),"",MAX(A$6:$A14)+1)</f>
        <v>6</v>
      </c>
      <c r="C15" s="58" t="s">
        <v>189</v>
      </c>
      <c r="D15" s="136">
        <f t="shared" si="2"/>
        <v>18264944.498950005</v>
      </c>
      <c r="E15" s="46">
        <f t="shared" si="3"/>
        <v>8544236.3000000007</v>
      </c>
      <c r="F15" s="46">
        <f t="shared" si="3"/>
        <v>1768784.4989499999</v>
      </c>
      <c r="G15" s="46">
        <f t="shared" si="3"/>
        <v>2459482.6000000006</v>
      </c>
      <c r="H15" s="46">
        <f t="shared" si="4"/>
        <v>3180853.8079390279</v>
      </c>
      <c r="I15" s="46">
        <f t="shared" ref="I15" si="7">SUM(I39,I52,I65,I78,I91)</f>
        <v>2311587.2920609717</v>
      </c>
    </row>
    <row r="16" spans="1:9" x14ac:dyDescent="0.25">
      <c r="A16" s="44">
        <f>IF(AND(ISBLANK(B16),ISBLANK(C16)),"",MAX(A$6:$A15)+1)</f>
        <v>7</v>
      </c>
      <c r="C16" s="58" t="s">
        <v>190</v>
      </c>
      <c r="D16" s="136">
        <f t="shared" si="2"/>
        <v>11842814.391200002</v>
      </c>
      <c r="E16" s="46">
        <f t="shared" si="3"/>
        <v>4909269.7</v>
      </c>
      <c r="F16" s="46">
        <f t="shared" si="3"/>
        <v>958830.89120000007</v>
      </c>
      <c r="G16" s="46">
        <f t="shared" si="3"/>
        <v>1580601.3000000003</v>
      </c>
      <c r="H16" s="46">
        <f t="shared" si="4"/>
        <v>2347835.3860429265</v>
      </c>
      <c r="I16" s="46">
        <f t="shared" ref="I16" si="8">SUM(I40,I53,I66,I79,I92)</f>
        <v>2046277.1139570745</v>
      </c>
    </row>
    <row r="17" spans="1:9" x14ac:dyDescent="0.25">
      <c r="A17" s="44">
        <f>IF(AND(ISBLANK(B17),ISBLANK(C17)),"",MAX(A$6:$A16)+1)</f>
        <v>8</v>
      </c>
      <c r="C17" s="58" t="s">
        <v>191</v>
      </c>
      <c r="D17" s="136">
        <f t="shared" si="2"/>
        <v>7517006.2390400022</v>
      </c>
      <c r="E17" s="46">
        <f t="shared" si="3"/>
        <v>2157374.2000000002</v>
      </c>
      <c r="F17" s="46">
        <f t="shared" si="3"/>
        <v>419354.33904000005</v>
      </c>
      <c r="G17" s="46">
        <f t="shared" si="3"/>
        <v>889282.40000000014</v>
      </c>
      <c r="H17" s="46">
        <f t="shared" si="4"/>
        <v>2015605.1895616099</v>
      </c>
      <c r="I17" s="46">
        <f>SUM(I41,I54,I67,I80,I93)</f>
        <v>2035390.1104383913</v>
      </c>
    </row>
    <row r="18" spans="1:9" x14ac:dyDescent="0.25">
      <c r="A18" s="44">
        <f>IF(AND(ISBLANK(B18),ISBLANK(C18)),"",MAX(A$6:$A17)+1)</f>
        <v>9</v>
      </c>
      <c r="B18" s="57"/>
      <c r="C18" s="58" t="s">
        <v>192</v>
      </c>
      <c r="D18" s="112">
        <f>SUM(E18:I18)</f>
        <v>97727507.112890005</v>
      </c>
      <c r="E18" s="311">
        <f>SUM(E12:E17)</f>
        <v>46066798.400000006</v>
      </c>
      <c r="F18" s="311">
        <f>SUM(F12:F17)</f>
        <v>9502611.2128899992</v>
      </c>
      <c r="G18" s="311">
        <f>SUM(G12:G17)</f>
        <v>13335053.800000003</v>
      </c>
      <c r="H18" s="311">
        <f>SUM(H12:H17)</f>
        <v>14841360.234737575</v>
      </c>
      <c r="I18" s="311">
        <f>SUM(I12:I17)</f>
        <v>13981683.465262432</v>
      </c>
    </row>
    <row r="19" spans="1:9" x14ac:dyDescent="0.25">
      <c r="A19" s="44" t="str">
        <f>IF(AND(ISBLANK(B19),ISBLANK(C19)),"",MAX(A$6:$A18)+1)</f>
        <v/>
      </c>
      <c r="D19" s="312"/>
      <c r="E19" s="46"/>
      <c r="F19" s="46"/>
      <c r="G19" s="46"/>
      <c r="H19" s="46"/>
      <c r="I19" s="46"/>
    </row>
    <row r="20" spans="1:9" x14ac:dyDescent="0.25">
      <c r="A20" s="44">
        <f>IF(AND(ISBLANK(B20),ISBLANK(C20)),"",MAX(A$6:$A19)+1)</f>
        <v>10</v>
      </c>
      <c r="C20" s="145" t="s">
        <v>193</v>
      </c>
      <c r="D20" s="58" t="s">
        <v>194</v>
      </c>
      <c r="E20" s="46"/>
      <c r="F20" s="46"/>
      <c r="G20" s="46"/>
      <c r="H20" s="46"/>
      <c r="I20" s="46"/>
    </row>
    <row r="21" spans="1:9" x14ac:dyDescent="0.25">
      <c r="A21" s="44">
        <f>IF(AND(ISBLANK(B21),ISBLANK(C21)),"",MAX(A$6:$A20)+1)</f>
        <v>11</v>
      </c>
      <c r="C21" s="58" t="s">
        <v>186</v>
      </c>
      <c r="D21" s="313">
        <v>9.922635112977006E-2</v>
      </c>
      <c r="E21" s="100">
        <f>E12/$D12</f>
        <v>0.49811994085995759</v>
      </c>
      <c r="F21" s="100">
        <f t="shared" ref="F21:H21" si="9">F12/$D12</f>
        <v>9.8535443814601623E-2</v>
      </c>
      <c r="G21" s="100">
        <f t="shared" si="9"/>
        <v>0.13804540513086758</v>
      </c>
      <c r="H21" s="100">
        <f t="shared" si="9"/>
        <v>0.11633128731585826</v>
      </c>
      <c r="I21" s="100">
        <f>I12/$D12</f>
        <v>0.14896792287871485</v>
      </c>
    </row>
    <row r="22" spans="1:9" x14ac:dyDescent="0.25">
      <c r="A22" s="44">
        <f>IF(AND(ISBLANK(B22),ISBLANK(C22)),"",MAX(A$6:$A21)+1)</f>
        <v>12</v>
      </c>
      <c r="C22" s="58" t="s">
        <v>187</v>
      </c>
      <c r="D22" s="313">
        <v>0.21817552891139114</v>
      </c>
      <c r="E22" s="100">
        <f t="shared" ref="E22:H27" si="10">E13/$D13</f>
        <v>0.51616400109851035</v>
      </c>
      <c r="F22" s="100">
        <f t="shared" si="10"/>
        <v>0.10836275793248583</v>
      </c>
      <c r="G22" s="100">
        <f t="shared" si="10"/>
        <v>0.13961525886836473</v>
      </c>
      <c r="H22" s="100">
        <f t="shared" si="10"/>
        <v>0.11623003851271156</v>
      </c>
      <c r="I22" s="100">
        <f t="shared" ref="I22" si="11">I13/$D13</f>
        <v>0.11962794358792753</v>
      </c>
    </row>
    <row r="23" spans="1:9" x14ac:dyDescent="0.25">
      <c r="A23" s="44">
        <f>IF(AND(ISBLANK(B23),ISBLANK(C23)),"",MAX(A$6:$A22)+1)</f>
        <v>13</v>
      </c>
      <c r="C23" s="58" t="s">
        <v>188</v>
      </c>
      <c r="D23" s="313">
        <v>0.1922165269951944</v>
      </c>
      <c r="E23" s="100">
        <f t="shared" si="10"/>
        <v>0.50369010880934018</v>
      </c>
      <c r="F23" s="100">
        <f t="shared" si="10"/>
        <v>0.10852825389548797</v>
      </c>
      <c r="G23" s="100">
        <f t="shared" si="10"/>
        <v>0.14145809182985342</v>
      </c>
      <c r="H23" s="100">
        <f t="shared" si="10"/>
        <v>0.13045239637028394</v>
      </c>
      <c r="I23" s="100">
        <f t="shared" ref="I23" si="12">I14/$D14</f>
        <v>0.11587114909503463</v>
      </c>
    </row>
    <row r="24" spans="1:9" x14ac:dyDescent="0.25">
      <c r="A24" s="44">
        <f>IF(AND(ISBLANK(B24),ISBLANK(C24)),"",MAX(A$6:$A23)+1)</f>
        <v>14</v>
      </c>
      <c r="C24" s="58" t="s">
        <v>189</v>
      </c>
      <c r="D24" s="313">
        <v>0.18436914965886428</v>
      </c>
      <c r="E24" s="100">
        <f t="shared" si="10"/>
        <v>0.46779426570341798</v>
      </c>
      <c r="F24" s="100">
        <f t="shared" si="10"/>
        <v>9.6840398231250138E-2</v>
      </c>
      <c r="G24" s="100">
        <f t="shared" si="10"/>
        <v>0.13465590328738139</v>
      </c>
      <c r="H24" s="100">
        <f t="shared" si="10"/>
        <v>0.1741507513544257</v>
      </c>
      <c r="I24" s="100">
        <f t="shared" ref="I24" si="13">I15/$D15</f>
        <v>0.12655868142352461</v>
      </c>
    </row>
    <row r="25" spans="1:9" x14ac:dyDescent="0.25">
      <c r="A25" s="44">
        <f>IF(AND(ISBLANK(B25),ISBLANK(C25)),"",MAX(A$6:$A24)+1)</f>
        <v>15</v>
      </c>
      <c r="C25" s="58" t="s">
        <v>190</v>
      </c>
      <c r="D25" s="313">
        <v>0.22190037226470066</v>
      </c>
      <c r="E25" s="100">
        <f t="shared" si="10"/>
        <v>0.41453572924759452</v>
      </c>
      <c r="F25" s="100">
        <f t="shared" si="10"/>
        <v>8.0963093697767913E-2</v>
      </c>
      <c r="G25" s="100">
        <f t="shared" si="10"/>
        <v>0.13346500652534857</v>
      </c>
      <c r="H25" s="100">
        <f t="shared" si="10"/>
        <v>0.19824978324303758</v>
      </c>
      <c r="I25" s="100">
        <f t="shared" ref="I25" si="14">I16/$D16</f>
        <v>0.17278638728625134</v>
      </c>
    </row>
    <row r="26" spans="1:9" x14ac:dyDescent="0.25">
      <c r="A26" s="44">
        <f>IF(AND(ISBLANK(B26),ISBLANK(C26)),"",MAX(A$6:$A25)+1)</f>
        <v>16</v>
      </c>
      <c r="B26" s="57"/>
      <c r="C26" s="58" t="s">
        <v>191</v>
      </c>
      <c r="D26" s="313">
        <v>8.4112071040079575E-2</v>
      </c>
      <c r="E26" s="100">
        <f t="shared" si="10"/>
        <v>0.28699912324078619</v>
      </c>
      <c r="F26" s="100">
        <f t="shared" si="10"/>
        <v>5.5787413992296468E-2</v>
      </c>
      <c r="G26" s="100">
        <f t="shared" si="10"/>
        <v>0.11830273538705623</v>
      </c>
      <c r="H26" s="100">
        <f t="shared" si="10"/>
        <v>0.2681393530170893</v>
      </c>
      <c r="I26" s="100">
        <f t="shared" ref="I26" si="15">I17/$D17</f>
        <v>0.27077137436277177</v>
      </c>
    </row>
    <row r="27" spans="1:9" x14ac:dyDescent="0.25">
      <c r="A27" s="44" t="str">
        <f>IF(AND(ISBLANK(B27),ISBLANK(C27)),"",MAX(A$6:$A26)+1)</f>
        <v/>
      </c>
      <c r="D27" s="314">
        <f>SUM(D21:D26)</f>
        <v>1.0000000000000002</v>
      </c>
      <c r="E27" s="100">
        <f t="shared" si="10"/>
        <v>0.47138006238904578</v>
      </c>
      <c r="F27" s="100">
        <f t="shared" si="10"/>
        <v>9.7235788506434023E-2</v>
      </c>
      <c r="G27" s="100">
        <f t="shared" si="10"/>
        <v>0.13645138604217136</v>
      </c>
      <c r="H27" s="100">
        <f t="shared" si="10"/>
        <v>0.15186471724479339</v>
      </c>
      <c r="I27" s="100">
        <f t="shared" ref="I27" si="16">I18/$D18</f>
        <v>0.14306804581755553</v>
      </c>
    </row>
    <row r="28" spans="1:9" x14ac:dyDescent="0.25">
      <c r="A28" s="44" t="str">
        <f>IF(AND(ISBLANK(B28),ISBLANK(C28)),"",MAX(A$6:$A27)+1)</f>
        <v/>
      </c>
    </row>
    <row r="29" spans="1:9" x14ac:dyDescent="0.25">
      <c r="A29" s="44" t="str">
        <f>IF(AND(ISBLANK(B29),ISBLANK(C29)),"",MAX(A$6:$A28)+1)</f>
        <v/>
      </c>
    </row>
    <row r="30" spans="1:9" x14ac:dyDescent="0.25">
      <c r="A30" s="44" t="str">
        <f>IF(AND(ISBLANK(B30),ISBLANK(C30)),"",MAX(A$6:$A29)+1)</f>
        <v/>
      </c>
    </row>
    <row r="31" spans="1:9" x14ac:dyDescent="0.25">
      <c r="A31" s="44" t="str">
        <f>IF(AND(ISBLANK(B31),ISBLANK(C31)),"",MAX(A$6:$A30)+1)</f>
        <v/>
      </c>
    </row>
    <row r="32" spans="1:9" s="284" customFormat="1" x14ac:dyDescent="0.25">
      <c r="A32" s="54" t="str">
        <f>IF(AND(ISBLANK(B32),ISBLANK(C32)),"",MAX(A$6:$A31)+1)</f>
        <v/>
      </c>
    </row>
    <row r="33" spans="1:8" x14ac:dyDescent="0.25">
      <c r="A33" s="44" t="str">
        <f>IF(AND(ISBLANK(B33),ISBLANK(C33)),"",MAX(A$6:$A32)+1)</f>
        <v/>
      </c>
    </row>
    <row r="34" spans="1:8" x14ac:dyDescent="0.25">
      <c r="A34" s="44">
        <f>IF(AND(ISBLANK(B34),ISBLANK(C34)),"",MAX(A$6:$A33)+1)</f>
        <v>17</v>
      </c>
      <c r="C34" s="58" t="s">
        <v>195</v>
      </c>
    </row>
    <row r="35" spans="1:8" x14ac:dyDescent="0.25">
      <c r="A35" s="44">
        <f>IF(AND(ISBLANK(B35),ISBLANK(C35)),"",MAX(A$6:$A34)+1)</f>
        <v>18</v>
      </c>
      <c r="C35" s="145" t="s">
        <v>196</v>
      </c>
      <c r="F35" s="58" t="s">
        <v>124</v>
      </c>
      <c r="G35" s="58" t="s">
        <v>124</v>
      </c>
      <c r="H35" s="58" t="s">
        <v>124</v>
      </c>
    </row>
    <row r="36" spans="1:8" x14ac:dyDescent="0.25">
      <c r="A36" s="44">
        <f>IF(AND(ISBLANK(B36),ISBLANK(C36)),"",MAX(A$6:$A35)+1)</f>
        <v>19</v>
      </c>
      <c r="C36" s="315">
        <v>45627</v>
      </c>
      <c r="E36" s="46">
        <v>6682934.1000000006</v>
      </c>
      <c r="F36" s="46">
        <v>1120655.2</v>
      </c>
      <c r="G36" s="46">
        <v>459230.8000000001</v>
      </c>
      <c r="H36" s="46">
        <v>26561.3</v>
      </c>
    </row>
    <row r="37" spans="1:8" x14ac:dyDescent="0.25">
      <c r="A37" s="44">
        <f>IF(AND(ISBLANK(B37),ISBLANK(C37)),"",MAX(A$6:$A36)+1)</f>
        <v>20</v>
      </c>
      <c r="C37" s="315">
        <v>45658</v>
      </c>
      <c r="E37" s="46">
        <v>9309063.6999999993</v>
      </c>
      <c r="F37" s="46">
        <v>1631142.4000000001</v>
      </c>
      <c r="G37" s="46">
        <v>651404.70000000019</v>
      </c>
      <c r="H37" s="46">
        <v>43982.8</v>
      </c>
    </row>
    <row r="38" spans="1:8" x14ac:dyDescent="0.25">
      <c r="A38" s="44">
        <f>IF(AND(ISBLANK(B38),ISBLANK(C38)),"",MAX(A$6:$A37)+1)</f>
        <v>21</v>
      </c>
      <c r="C38" s="315">
        <v>45689</v>
      </c>
      <c r="E38" s="46">
        <v>9019775.5</v>
      </c>
      <c r="F38" s="46">
        <v>1628711.1999999997</v>
      </c>
      <c r="G38" s="46">
        <v>669588.9</v>
      </c>
      <c r="H38" s="46">
        <v>48710.2</v>
      </c>
    </row>
    <row r="39" spans="1:8" x14ac:dyDescent="0.25">
      <c r="A39" s="44">
        <f>IF(AND(ISBLANK(B39),ISBLANK(C39)),"",MAX(A$6:$A38)+1)</f>
        <v>22</v>
      </c>
      <c r="C39" s="315">
        <v>45717</v>
      </c>
      <c r="E39" s="46">
        <v>7000367.9000000004</v>
      </c>
      <c r="F39" s="46">
        <v>1217559.2</v>
      </c>
      <c r="G39" s="46">
        <v>537134.80000000005</v>
      </c>
      <c r="H39" s="46">
        <v>40737.599999999999</v>
      </c>
    </row>
    <row r="40" spans="1:8" x14ac:dyDescent="0.25">
      <c r="A40" s="44">
        <f>IF(AND(ISBLANK(B40),ISBLANK(C40)),"",MAX(A$6:$A39)+1)</f>
        <v>23</v>
      </c>
      <c r="C40" s="315">
        <v>45748</v>
      </c>
      <c r="E40" s="46">
        <v>3998818.3000000003</v>
      </c>
      <c r="F40" s="46">
        <v>653034.60000000009</v>
      </c>
      <c r="G40" s="46">
        <v>333988.8</v>
      </c>
      <c r="H40" s="46">
        <v>32209</v>
      </c>
    </row>
    <row r="41" spans="1:8" x14ac:dyDescent="0.25">
      <c r="A41" s="44">
        <f>IF(AND(ISBLANK(B41),ISBLANK(C41)),"",MAX(A$6:$A40)+1)</f>
        <v>24</v>
      </c>
      <c r="C41" s="315">
        <v>45778</v>
      </c>
      <c r="E41" s="46">
        <v>1756064.7</v>
      </c>
      <c r="F41" s="46">
        <v>282426.10000000003</v>
      </c>
      <c r="G41" s="46">
        <v>183125.30000000002</v>
      </c>
      <c r="H41" s="46">
        <v>36980.1</v>
      </c>
    </row>
    <row r="42" spans="1:8" x14ac:dyDescent="0.25">
      <c r="A42" s="44">
        <f>IF(AND(ISBLANK(B42),ISBLANK(C42)),"",MAX(A$6:$A41)+1)</f>
        <v>25</v>
      </c>
      <c r="C42" s="315">
        <v>45809</v>
      </c>
      <c r="E42" s="46">
        <v>1297790.8999999999</v>
      </c>
      <c r="F42" s="46">
        <v>197365.50000000003</v>
      </c>
      <c r="G42" s="46">
        <v>134286.49999999997</v>
      </c>
      <c r="H42" s="46">
        <v>17792.900000000001</v>
      </c>
    </row>
    <row r="43" spans="1:8" x14ac:dyDescent="0.25">
      <c r="A43" s="44">
        <f>IF(AND(ISBLANK(B43),ISBLANK(C43)),"",MAX(A$6:$A42)+1)</f>
        <v>26</v>
      </c>
      <c r="C43" s="315">
        <v>45839</v>
      </c>
      <c r="E43" s="46">
        <v>733835.7</v>
      </c>
      <c r="F43" s="46">
        <v>127203.69999999998</v>
      </c>
      <c r="G43" s="46">
        <v>92751.700000000041</v>
      </c>
      <c r="H43" s="46">
        <v>15737.5</v>
      </c>
    </row>
    <row r="44" spans="1:8" x14ac:dyDescent="0.25">
      <c r="A44" s="44">
        <f>IF(AND(ISBLANK(B44),ISBLANK(C44)),"",MAX(A$6:$A43)+1)</f>
        <v>27</v>
      </c>
      <c r="C44" s="315">
        <v>45870</v>
      </c>
      <c r="E44" s="46">
        <v>631080.9</v>
      </c>
      <c r="F44" s="46">
        <v>111286.7</v>
      </c>
      <c r="G44" s="46">
        <v>82982.000000000029</v>
      </c>
      <c r="H44" s="46">
        <v>12164.3</v>
      </c>
    </row>
    <row r="45" spans="1:8" x14ac:dyDescent="0.25">
      <c r="A45" s="44">
        <f>IF(AND(ISBLANK(B45),ISBLANK(C45)),"",MAX(A$6:$A44)+1)</f>
        <v>28</v>
      </c>
      <c r="C45" s="315">
        <v>45901</v>
      </c>
      <c r="E45" s="46">
        <v>766192.5</v>
      </c>
      <c r="F45" s="46">
        <v>133410.89999999997</v>
      </c>
      <c r="G45" s="46">
        <v>107017.50000000004</v>
      </c>
      <c r="H45" s="46">
        <v>11359.9</v>
      </c>
    </row>
    <row r="46" spans="1:8" x14ac:dyDescent="0.25">
      <c r="A46" s="44">
        <f>IF(AND(ISBLANK(B46),ISBLANK(C46)),"",MAX(A$6:$A45)+1)</f>
        <v>29</v>
      </c>
      <c r="C46" s="315">
        <v>45931</v>
      </c>
      <c r="E46" s="46">
        <v>1132688.2000000002</v>
      </c>
      <c r="F46" s="46">
        <v>184667.30000000005</v>
      </c>
      <c r="G46" s="46">
        <v>126596.00000000001</v>
      </c>
      <c r="H46" s="46">
        <v>11836.8</v>
      </c>
    </row>
    <row r="47" spans="1:8" x14ac:dyDescent="0.25">
      <c r="A47" s="44">
        <f>IF(AND(ISBLANK(B47),ISBLANK(C47)),"",MAX(A$6:$A46)+1)</f>
        <v>30</v>
      </c>
      <c r="C47" s="315">
        <v>45962</v>
      </c>
      <c r="E47" s="46">
        <v>3118993.5</v>
      </c>
      <c r="F47" s="46">
        <v>493277.50000000006</v>
      </c>
      <c r="G47" s="46">
        <v>240848.69999999995</v>
      </c>
      <c r="H47" s="46">
        <v>16622.699999999997</v>
      </c>
    </row>
    <row r="48" spans="1:8" x14ac:dyDescent="0.25">
      <c r="A48" s="44" t="str">
        <f>IF(AND(ISBLANK(B48),ISBLANK(C48)),"",MAX(A$6:$A47)+1)</f>
        <v/>
      </c>
      <c r="E48" s="58" t="s">
        <v>197</v>
      </c>
      <c r="F48" s="58" t="s">
        <v>125</v>
      </c>
      <c r="G48" s="58" t="s">
        <v>125</v>
      </c>
      <c r="H48" s="58" t="s">
        <v>125</v>
      </c>
    </row>
    <row r="49" spans="1:8" x14ac:dyDescent="0.25">
      <c r="A49" s="44">
        <f>IF(AND(ISBLANK(B49),ISBLANK(C49)),"",MAX(A$6:$A48)+1)</f>
        <v>31</v>
      </c>
      <c r="C49" s="315">
        <f t="shared" ref="C49:C60" si="17">C36</f>
        <v>45627</v>
      </c>
      <c r="E49" s="46">
        <v>493792.60000000003</v>
      </c>
      <c r="F49" s="46">
        <v>3930</v>
      </c>
      <c r="G49" s="46">
        <v>22220.7</v>
      </c>
      <c r="H49" s="46">
        <v>1019</v>
      </c>
    </row>
    <row r="50" spans="1:8" x14ac:dyDescent="0.25">
      <c r="A50" s="44">
        <f>IF(AND(ISBLANK(B50),ISBLANK(C50)),"",MAX(A$6:$A49)+1)</f>
        <v>32</v>
      </c>
      <c r="C50" s="315">
        <f t="shared" si="17"/>
        <v>45658</v>
      </c>
      <c r="E50" s="46">
        <v>686502.7</v>
      </c>
      <c r="F50" s="46">
        <v>35346.844499999999</v>
      </c>
      <c r="G50" s="46">
        <v>29707.5</v>
      </c>
      <c r="H50" s="46">
        <v>1279.5</v>
      </c>
    </row>
    <row r="51" spans="1:8" x14ac:dyDescent="0.25">
      <c r="A51" s="44">
        <f>IF(AND(ISBLANK(B51),ISBLANK(C51)),"",MAX(A$6:$A50)+1)</f>
        <v>33</v>
      </c>
      <c r="C51" s="315">
        <f t="shared" si="17"/>
        <v>45689</v>
      </c>
      <c r="E51" s="46">
        <v>688463.4</v>
      </c>
      <c r="F51" s="46">
        <v>34198.939199999993</v>
      </c>
      <c r="G51" s="46">
        <v>29144.399999999998</v>
      </c>
      <c r="H51" s="46">
        <v>2239.3999999999996</v>
      </c>
    </row>
    <row r="52" spans="1:8" x14ac:dyDescent="0.25">
      <c r="A52" s="44">
        <f>IF(AND(ISBLANK(B52),ISBLANK(C52)),"",MAX(A$6:$A51)+1)</f>
        <v>34</v>
      </c>
      <c r="C52" s="315">
        <f t="shared" si="17"/>
        <v>45717</v>
      </c>
      <c r="E52" s="46">
        <v>551932.69999999995</v>
      </c>
      <c r="F52" s="46">
        <v>31486.198950000005</v>
      </c>
      <c r="G52" s="46">
        <v>25559.399999999998</v>
      </c>
      <c r="H52" s="46">
        <v>1856.9</v>
      </c>
    </row>
    <row r="53" spans="1:8" x14ac:dyDescent="0.25">
      <c r="A53" s="44">
        <f>IF(AND(ISBLANK(B53),ISBLANK(C53)),"",MAX(A$6:$A52)+1)</f>
        <v>35</v>
      </c>
      <c r="C53" s="315">
        <f t="shared" si="17"/>
        <v>45748</v>
      </c>
      <c r="E53" s="46">
        <v>333855.39999999997</v>
      </c>
      <c r="F53" s="46">
        <v>17444.691200000001</v>
      </c>
      <c r="G53" s="46">
        <v>19956.099999999999</v>
      </c>
      <c r="H53" s="46">
        <v>798.3</v>
      </c>
    </row>
    <row r="54" spans="1:8" x14ac:dyDescent="0.25">
      <c r="A54" s="44">
        <f>IF(AND(ISBLANK(B54),ISBLANK(C54)),"",MAX(A$6:$A53)+1)</f>
        <v>36</v>
      </c>
      <c r="C54" s="315">
        <f t="shared" si="17"/>
        <v>45778</v>
      </c>
      <c r="E54" s="46">
        <v>151074.5</v>
      </c>
      <c r="F54" s="46">
        <v>7422.8390400000017</v>
      </c>
      <c r="G54" s="46">
        <v>9933.2000000000007</v>
      </c>
      <c r="H54" s="46">
        <v>2712.8</v>
      </c>
    </row>
    <row r="55" spans="1:8" x14ac:dyDescent="0.25">
      <c r="A55" s="44">
        <f>IF(AND(ISBLANK(B55),ISBLANK(C55)),"",MAX(A$6:$A54)+1)</f>
        <v>37</v>
      </c>
      <c r="C55" s="315">
        <f t="shared" si="17"/>
        <v>45809</v>
      </c>
      <c r="E55" s="46">
        <v>111835.6</v>
      </c>
      <c r="F55" s="46">
        <v>7225.5443199999982</v>
      </c>
      <c r="G55" s="46">
        <v>7850.8</v>
      </c>
      <c r="H55" s="46">
        <v>3916</v>
      </c>
    </row>
    <row r="56" spans="1:8" x14ac:dyDescent="0.25">
      <c r="A56" s="44">
        <f>IF(AND(ISBLANK(B56),ISBLANK(C56)),"",MAX(A$6:$A55)+1)</f>
        <v>38</v>
      </c>
      <c r="C56" s="315">
        <f t="shared" si="17"/>
        <v>45839</v>
      </c>
      <c r="E56" s="46">
        <v>52082.2</v>
      </c>
      <c r="F56" s="46">
        <v>-3821.4758999999995</v>
      </c>
      <c r="G56" s="46">
        <v>5996.0999999999995</v>
      </c>
      <c r="H56" s="46">
        <v>-5704.5</v>
      </c>
    </row>
    <row r="57" spans="1:8" x14ac:dyDescent="0.25">
      <c r="A57" s="44">
        <f>IF(AND(ISBLANK(B57),ISBLANK(C57)),"",MAX(A$6:$A56)+1)</f>
        <v>39</v>
      </c>
      <c r="C57" s="315">
        <f t="shared" si="17"/>
        <v>45870</v>
      </c>
      <c r="E57" s="46">
        <v>45789.299999999996</v>
      </c>
      <c r="F57" s="46">
        <v>-2021.8439999999996</v>
      </c>
      <c r="G57" s="46">
        <v>6232.5</v>
      </c>
      <c r="H57" s="46">
        <v>1271.8000000000002</v>
      </c>
    </row>
    <row r="58" spans="1:8" x14ac:dyDescent="0.25">
      <c r="A58" s="44">
        <f>IF(AND(ISBLANK(B58),ISBLANK(C58)),"",MAX(A$6:$A57)+1)</f>
        <v>40</v>
      </c>
      <c r="C58" s="315">
        <f t="shared" si="17"/>
        <v>45901</v>
      </c>
      <c r="E58" s="46">
        <v>58930.2</v>
      </c>
      <c r="F58" s="46">
        <v>865.00589999999977</v>
      </c>
      <c r="G58" s="46">
        <v>5042.0999999999995</v>
      </c>
      <c r="H58" s="46">
        <v>-814.59999999999991</v>
      </c>
    </row>
    <row r="59" spans="1:8" x14ac:dyDescent="0.25">
      <c r="A59" s="44">
        <f>IF(AND(ISBLANK(B59),ISBLANK(C59)),"",MAX(A$6:$A58)+1)</f>
        <v>41</v>
      </c>
      <c r="C59" s="315">
        <f t="shared" si="17"/>
        <v>45931</v>
      </c>
      <c r="E59" s="46">
        <v>105262.39999999999</v>
      </c>
      <c r="F59" s="46">
        <v>7758.7891199999995</v>
      </c>
      <c r="G59" s="46">
        <v>6962.4999999999991</v>
      </c>
      <c r="H59" s="46">
        <v>5758</v>
      </c>
    </row>
    <row r="60" spans="1:8" x14ac:dyDescent="0.25">
      <c r="A60" s="44">
        <f>IF(AND(ISBLANK(B60),ISBLANK(C60)),"",MAX(A$6:$A59)+1)</f>
        <v>42</v>
      </c>
      <c r="C60" s="315">
        <f t="shared" si="17"/>
        <v>45962</v>
      </c>
      <c r="E60" s="46">
        <v>280496.5</v>
      </c>
      <c r="F60" s="46">
        <v>5035.1836800000001</v>
      </c>
      <c r="G60" s="46">
        <v>13049.4</v>
      </c>
      <c r="H60" s="46">
        <v>3558.1</v>
      </c>
    </row>
    <row r="61" spans="1:8" x14ac:dyDescent="0.25">
      <c r="A61" s="44">
        <f>IF(AND(ISBLANK(B61),ISBLANK(C61)),"",MAX(A$6:$A60)+1)</f>
        <v>43</v>
      </c>
      <c r="C61" s="145" t="s">
        <v>198</v>
      </c>
      <c r="F61" s="58" t="s">
        <v>124</v>
      </c>
      <c r="G61" s="58" t="s">
        <v>124</v>
      </c>
      <c r="H61" s="58" t="s">
        <v>124</v>
      </c>
    </row>
    <row r="62" spans="1:8" x14ac:dyDescent="0.25">
      <c r="A62" s="44">
        <f>IF(AND(ISBLANK(B62),ISBLANK(C62)),"",MAX(A$6:$A61)+1)</f>
        <v>44</v>
      </c>
      <c r="C62" s="315">
        <f t="shared" ref="C62:C99" si="18">C49</f>
        <v>45627</v>
      </c>
      <c r="E62" s="46">
        <v>976869.29999999993</v>
      </c>
      <c r="F62" s="46">
        <v>363997.27499999991</v>
      </c>
      <c r="G62" s="46">
        <v>1233861.6749999998</v>
      </c>
      <c r="H62" s="46">
        <v>609125.57999999996</v>
      </c>
    </row>
    <row r="63" spans="1:8" x14ac:dyDescent="0.25">
      <c r="A63" s="44">
        <f>IF(AND(ISBLANK(B63),ISBLANK(C63)),"",MAX(A$6:$A62)+1)</f>
        <v>45</v>
      </c>
      <c r="C63" s="315">
        <f t="shared" si="18"/>
        <v>45658</v>
      </c>
      <c r="E63" s="46">
        <v>1339871.2999999998</v>
      </c>
      <c r="F63" s="46">
        <v>531085.35</v>
      </c>
      <c r="G63" s="46">
        <v>1663917.6000000006</v>
      </c>
      <c r="H63" s="46">
        <v>873209.07000000018</v>
      </c>
    </row>
    <row r="64" spans="1:8" x14ac:dyDescent="0.25">
      <c r="A64" s="44">
        <f>IF(AND(ISBLANK(B64),ISBLANK(C64)),"",MAX(A$6:$A63)+1)</f>
        <v>46</v>
      </c>
      <c r="C64" s="315">
        <f t="shared" si="18"/>
        <v>45689</v>
      </c>
      <c r="E64" s="46">
        <v>1258645.6000000001</v>
      </c>
      <c r="F64" s="46">
        <v>521839.64999999997</v>
      </c>
      <c r="G64" s="46">
        <v>1655775.9750000001</v>
      </c>
      <c r="H64" s="46">
        <v>1078858.0800000003</v>
      </c>
    </row>
    <row r="65" spans="1:9" x14ac:dyDescent="0.25">
      <c r="A65" s="44">
        <f>IF(AND(ISBLANK(B65),ISBLANK(C65)),"",MAX(A$6:$A64)+1)</f>
        <v>47</v>
      </c>
      <c r="C65" s="315">
        <f t="shared" si="18"/>
        <v>45717</v>
      </c>
      <c r="E65" s="46">
        <v>991935.7</v>
      </c>
      <c r="F65" s="46">
        <v>387190.35</v>
      </c>
      <c r="G65" s="46">
        <v>1287778.5750000002</v>
      </c>
      <c r="H65" s="46">
        <v>760615.0199999999</v>
      </c>
    </row>
    <row r="66" spans="1:9" x14ac:dyDescent="0.25">
      <c r="A66" s="44">
        <f>IF(AND(ISBLANK(B66),ISBLANK(C66)),"",MAX(A$6:$A65)+1)</f>
        <v>48</v>
      </c>
      <c r="C66" s="315">
        <f t="shared" si="18"/>
        <v>45748</v>
      </c>
      <c r="E66" s="46">
        <v>576595.99999999988</v>
      </c>
      <c r="F66" s="46">
        <v>214816.19999999998</v>
      </c>
      <c r="G66" s="46">
        <v>827764.35000000021</v>
      </c>
      <c r="H66" s="46">
        <v>652926.68999999994</v>
      </c>
    </row>
    <row r="67" spans="1:9" x14ac:dyDescent="0.25">
      <c r="A67" s="44">
        <f>IF(AND(ISBLANK(B67),ISBLANK(C67)),"",MAX(A$6:$A66)+1)</f>
        <v>49</v>
      </c>
      <c r="C67" s="315">
        <f t="shared" si="18"/>
        <v>45778</v>
      </c>
      <c r="E67" s="46">
        <v>250235</v>
      </c>
      <c r="F67" s="46">
        <v>96653.7</v>
      </c>
      <c r="G67" s="46">
        <v>461194.8000000001</v>
      </c>
      <c r="H67" s="46">
        <v>533287.9800000001</v>
      </c>
    </row>
    <row r="68" spans="1:9" x14ac:dyDescent="0.25">
      <c r="A68" s="44">
        <f>IF(AND(ISBLANK(B68),ISBLANK(C68)),"",MAX(A$6:$A67)+1)</f>
        <v>50</v>
      </c>
      <c r="C68" s="315">
        <f t="shared" si="18"/>
        <v>45809</v>
      </c>
      <c r="E68" s="46">
        <v>188571.5</v>
      </c>
      <c r="F68" s="46">
        <v>65843.47500000002</v>
      </c>
      <c r="G68" s="46">
        <v>346843.65</v>
      </c>
      <c r="H68" s="46">
        <v>404886.06</v>
      </c>
    </row>
    <row r="69" spans="1:9" x14ac:dyDescent="0.25">
      <c r="A69" s="44">
        <f>IF(AND(ISBLANK(B69),ISBLANK(C69)),"",MAX(A$6:$A68)+1)</f>
        <v>51</v>
      </c>
      <c r="C69" s="315">
        <f t="shared" si="18"/>
        <v>45839</v>
      </c>
      <c r="E69" s="46">
        <v>102777.3</v>
      </c>
      <c r="F69" s="46">
        <v>41807.25</v>
      </c>
      <c r="G69" s="46">
        <v>237428.55000000002</v>
      </c>
      <c r="H69" s="46">
        <v>368086.95000000007</v>
      </c>
    </row>
    <row r="70" spans="1:9" x14ac:dyDescent="0.25">
      <c r="A70" s="44">
        <f>IF(AND(ISBLANK(B70),ISBLANK(C70)),"",MAX(A$6:$A69)+1)</f>
        <v>52</v>
      </c>
      <c r="C70" s="315">
        <f t="shared" si="18"/>
        <v>45870</v>
      </c>
      <c r="E70" s="46">
        <v>90192.1</v>
      </c>
      <c r="F70" s="46">
        <v>35806.725000000006</v>
      </c>
      <c r="G70" s="46">
        <v>208702.19999999998</v>
      </c>
      <c r="H70" s="46">
        <v>354369.33</v>
      </c>
    </row>
    <row r="71" spans="1:9" x14ac:dyDescent="0.25">
      <c r="A71" s="44">
        <f>IF(AND(ISBLANK(B71),ISBLANK(C71)),"",MAX(A$6:$A70)+1)</f>
        <v>53</v>
      </c>
      <c r="C71" s="315">
        <f t="shared" si="18"/>
        <v>45901</v>
      </c>
      <c r="E71" s="46">
        <v>108522.99999999999</v>
      </c>
      <c r="F71" s="46">
        <v>42161.624999999993</v>
      </c>
      <c r="G71" s="46">
        <v>254023.05000000005</v>
      </c>
      <c r="H71" s="46">
        <v>363581.28</v>
      </c>
    </row>
    <row r="72" spans="1:9" x14ac:dyDescent="0.25">
      <c r="A72" s="44">
        <f>IF(AND(ISBLANK(B72),ISBLANK(C72)),"",MAX(A$6:$A71)+1)</f>
        <v>54</v>
      </c>
      <c r="C72" s="315">
        <f t="shared" si="18"/>
        <v>45931</v>
      </c>
      <c r="E72" s="46">
        <v>164077.90000000002</v>
      </c>
      <c r="F72" s="46">
        <v>56368.574999999997</v>
      </c>
      <c r="G72" s="46">
        <v>355827.97499999998</v>
      </c>
      <c r="H72" s="46">
        <v>462479.22</v>
      </c>
    </row>
    <row r="73" spans="1:9" x14ac:dyDescent="0.25">
      <c r="A73" s="44">
        <f>IF(AND(ISBLANK(B73),ISBLANK(C73)),"",MAX(A$6:$A72)+1)</f>
        <v>55</v>
      </c>
      <c r="C73" s="315">
        <f t="shared" si="18"/>
        <v>45962</v>
      </c>
      <c r="E73" s="46">
        <v>463013.3</v>
      </c>
      <c r="F73" s="46">
        <v>158600.47499999998</v>
      </c>
      <c r="G73" s="46">
        <v>638005.125</v>
      </c>
      <c r="H73" s="46">
        <v>469894.95</v>
      </c>
    </row>
    <row r="74" spans="1:9" x14ac:dyDescent="0.25">
      <c r="A74" s="44" t="str">
        <f>IF(AND(ISBLANK(B74),ISBLANK(C74)),"",MAX(A$6:$A73)+1)</f>
        <v/>
      </c>
      <c r="C74" s="315"/>
      <c r="F74" s="58" t="s">
        <v>125</v>
      </c>
      <c r="G74" s="58" t="s">
        <v>125</v>
      </c>
      <c r="H74" s="58" t="s">
        <v>125</v>
      </c>
      <c r="I74" s="58" t="s">
        <v>199</v>
      </c>
    </row>
    <row r="75" spans="1:9" x14ac:dyDescent="0.25">
      <c r="A75" s="44">
        <f>IF(AND(ISBLANK(B75),ISBLANK(C75)),"",MAX(A$6:$A74)+1)</f>
        <v>56</v>
      </c>
      <c r="C75" s="315">
        <f t="shared" si="18"/>
        <v>45627</v>
      </c>
      <c r="F75" s="46">
        <v>2986.2000000000003</v>
      </c>
      <c r="G75" s="46">
        <v>133029</v>
      </c>
      <c r="H75" s="46">
        <v>3638227.4000000008</v>
      </c>
      <c r="I75" s="316">
        <v>2438417.2575289044</v>
      </c>
    </row>
    <row r="76" spans="1:9" x14ac:dyDescent="0.25">
      <c r="A76" s="44">
        <f>IF(AND(ISBLANK(B76),ISBLANK(C76)),"",MAX(A$6:$A75)+1)</f>
        <v>57</v>
      </c>
      <c r="C76" s="315">
        <f t="shared" si="18"/>
        <v>45658</v>
      </c>
      <c r="F76" s="46">
        <v>5143.1000000000004</v>
      </c>
      <c r="G76" s="46">
        <v>166410.9</v>
      </c>
      <c r="H76" s="46">
        <v>4164164.3000000003</v>
      </c>
      <c r="I76" s="316">
        <v>2627140.0152550866</v>
      </c>
    </row>
    <row r="77" spans="1:9" x14ac:dyDescent="0.25">
      <c r="A77" s="44">
        <f>IF(AND(ISBLANK(B77),ISBLANK(C77)),"",MAX(A$6:$A76)+1)</f>
        <v>58</v>
      </c>
      <c r="C77" s="315">
        <f t="shared" si="18"/>
        <v>45689</v>
      </c>
      <c r="F77" s="46">
        <v>4297.8999999999996</v>
      </c>
      <c r="G77" s="46">
        <v>173543.59999999998</v>
      </c>
      <c r="H77" s="46">
        <v>4113541.2</v>
      </c>
      <c r="I77" s="316">
        <v>2522871.6760220015</v>
      </c>
    </row>
    <row r="78" spans="1:9" x14ac:dyDescent="0.25">
      <c r="A78" s="44">
        <f>IF(AND(ISBLANK(B78),ISBLANK(C78)),"",MAX(A$6:$A77)+1)</f>
        <v>59</v>
      </c>
      <c r="C78" s="315">
        <f t="shared" si="18"/>
        <v>45717</v>
      </c>
      <c r="F78" s="46">
        <v>3485.2999999999997</v>
      </c>
      <c r="G78" s="46">
        <v>179750.30000000002</v>
      </c>
      <c r="H78" s="46">
        <v>4604718.8</v>
      </c>
      <c r="I78" s="316">
        <v>2311587.2920609717</v>
      </c>
    </row>
    <row r="79" spans="1:9" x14ac:dyDescent="0.25">
      <c r="A79" s="44">
        <f>IF(AND(ISBLANK(B79),ISBLANK(C79)),"",MAX(A$6:$A78)+1)</f>
        <v>60</v>
      </c>
      <c r="C79" s="315">
        <f t="shared" si="18"/>
        <v>45748</v>
      </c>
      <c r="F79" s="46">
        <v>1930</v>
      </c>
      <c r="G79" s="46">
        <v>122970.59999999999</v>
      </c>
      <c r="H79" s="46">
        <v>3635631.1000000006</v>
      </c>
      <c r="I79" s="316">
        <v>2046277.1139570745</v>
      </c>
    </row>
    <row r="80" spans="1:9" x14ac:dyDescent="0.25">
      <c r="A80" s="44">
        <f>IF(AND(ISBLANK(B80),ISBLANK(C80)),"",MAX(A$6:$A79)+1)</f>
        <v>61</v>
      </c>
      <c r="C80" s="315">
        <f t="shared" si="18"/>
        <v>45778</v>
      </c>
      <c r="F80" s="46">
        <v>633.79999999999995</v>
      </c>
      <c r="G80" s="46">
        <v>81297.500000000015</v>
      </c>
      <c r="H80" s="46">
        <v>3418760.2000000007</v>
      </c>
      <c r="I80" s="316">
        <v>2035390.1104383913</v>
      </c>
    </row>
    <row r="81" spans="1:8" x14ac:dyDescent="0.25">
      <c r="A81" s="44">
        <f>IF(AND(ISBLANK(B81),ISBLANK(C81)),"",MAX(A$6:$A80)+1)</f>
        <v>62</v>
      </c>
      <c r="C81" s="315">
        <f t="shared" si="18"/>
        <v>45809</v>
      </c>
      <c r="F81" s="46">
        <v>240.5</v>
      </c>
      <c r="G81" s="46">
        <v>74199.399999999994</v>
      </c>
      <c r="H81" s="46">
        <v>3340700.4000000004</v>
      </c>
    </row>
    <row r="82" spans="1:8" x14ac:dyDescent="0.25">
      <c r="A82" s="44">
        <f>IF(AND(ISBLANK(B82),ISBLANK(C82)),"",MAX(A$6:$A81)+1)</f>
        <v>63</v>
      </c>
      <c r="C82" s="315">
        <f t="shared" si="18"/>
        <v>45839</v>
      </c>
      <c r="F82" s="46">
        <v>123.10000000000001</v>
      </c>
      <c r="G82" s="46">
        <v>69162</v>
      </c>
      <c r="H82" s="46">
        <v>3092511.1</v>
      </c>
    </row>
    <row r="83" spans="1:8" x14ac:dyDescent="0.25">
      <c r="A83" s="44">
        <f>IF(AND(ISBLANK(B83),ISBLANK(C83)),"",MAX(A$6:$A82)+1)</f>
        <v>64</v>
      </c>
      <c r="C83" s="315">
        <f t="shared" si="18"/>
        <v>45870</v>
      </c>
      <c r="F83" s="46">
        <v>158.79999999999998</v>
      </c>
      <c r="G83" s="46">
        <v>68283.3</v>
      </c>
      <c r="H83" s="46">
        <v>2980061.5999999996</v>
      </c>
    </row>
    <row r="84" spans="1:8" x14ac:dyDescent="0.25">
      <c r="A84" s="44">
        <f>IF(AND(ISBLANK(B84),ISBLANK(C84)),"",MAX(A$6:$A83)+1)</f>
        <v>65</v>
      </c>
      <c r="C84" s="315">
        <f t="shared" si="18"/>
        <v>45901</v>
      </c>
      <c r="F84" s="46">
        <v>134.69999999999999</v>
      </c>
      <c r="G84" s="46">
        <v>67534.2</v>
      </c>
      <c r="H84" s="46">
        <v>3287129.9999999995</v>
      </c>
    </row>
    <row r="85" spans="1:8" x14ac:dyDescent="0.25">
      <c r="A85" s="44">
        <f>IF(AND(ISBLANK(B85),ISBLANK(C85)),"",MAX(A$6:$A84)+1)</f>
        <v>66</v>
      </c>
      <c r="C85" s="315">
        <f t="shared" si="18"/>
        <v>45931</v>
      </c>
      <c r="F85" s="46">
        <v>484.50000000000006</v>
      </c>
      <c r="G85" s="46">
        <v>85187.1</v>
      </c>
      <c r="H85" s="46">
        <v>2983067.9</v>
      </c>
    </row>
    <row r="86" spans="1:8" x14ac:dyDescent="0.25">
      <c r="A86" s="44">
        <f>IF(AND(ISBLANK(B86),ISBLANK(C86)),"",MAX(A$6:$A85)+1)</f>
        <v>67</v>
      </c>
      <c r="C86" s="315">
        <f t="shared" si="18"/>
        <v>45962</v>
      </c>
      <c r="F86" s="46">
        <v>833.30000000000007</v>
      </c>
      <c r="G86" s="46">
        <v>88730.8</v>
      </c>
      <c r="H86" s="46">
        <v>3354154.1</v>
      </c>
    </row>
    <row r="87" spans="1:8" x14ac:dyDescent="0.25">
      <c r="A87" s="44" t="str">
        <f>IF(AND(ISBLANK(B87),ISBLANK(C87)),"",MAX(A$6:$A86)+1)</f>
        <v/>
      </c>
      <c r="C87" s="315"/>
      <c r="F87" s="58" t="s">
        <v>200</v>
      </c>
      <c r="G87" s="58" t="s">
        <v>200</v>
      </c>
      <c r="H87" s="58" t="s">
        <v>200</v>
      </c>
    </row>
    <row r="88" spans="1:8" x14ac:dyDescent="0.25">
      <c r="A88" s="44">
        <f>IF(AND(ISBLANK(B88),ISBLANK(C88)),"",MAX(A$6:$A87)+1)</f>
        <v>68</v>
      </c>
      <c r="C88" s="315">
        <f t="shared" si="18"/>
        <v>45627</v>
      </c>
      <c r="F88" s="46">
        <v>121332.42499999997</v>
      </c>
      <c r="G88" s="46">
        <v>411287.22499999992</v>
      </c>
      <c r="H88" s="46">
        <v>67680.62</v>
      </c>
    </row>
    <row r="89" spans="1:8" x14ac:dyDescent="0.25">
      <c r="A89" s="44">
        <f>IF(AND(ISBLANK(B89),ISBLANK(C89)),"",MAX(A$6:$A88)+1)</f>
        <v>69</v>
      </c>
      <c r="C89" s="315">
        <f t="shared" si="18"/>
        <v>45658</v>
      </c>
      <c r="F89" s="46">
        <v>177028.44999999998</v>
      </c>
      <c r="G89" s="46">
        <v>554639.20000000019</v>
      </c>
      <c r="H89" s="46">
        <v>97023.230000000025</v>
      </c>
    </row>
    <row r="90" spans="1:8" x14ac:dyDescent="0.25">
      <c r="A90" s="44">
        <f>IF(AND(ISBLANK(B90),ISBLANK(C90)),"",MAX(A$6:$A89)+1)</f>
        <v>70</v>
      </c>
      <c r="C90" s="315">
        <f t="shared" si="18"/>
        <v>45689</v>
      </c>
      <c r="F90" s="46">
        <v>173946.55</v>
      </c>
      <c r="G90" s="46">
        <v>551925.32500000007</v>
      </c>
      <c r="H90" s="46">
        <v>119873.12000000002</v>
      </c>
    </row>
    <row r="91" spans="1:8" x14ac:dyDescent="0.25">
      <c r="A91" s="44">
        <f>IF(AND(ISBLANK(B91),ISBLANK(C91)),"",MAX(A$6:$A90)+1)</f>
        <v>71</v>
      </c>
      <c r="C91" s="315">
        <f t="shared" si="18"/>
        <v>45717</v>
      </c>
      <c r="F91" s="46">
        <v>129063.44999999998</v>
      </c>
      <c r="G91" s="46">
        <v>429259.52500000002</v>
      </c>
      <c r="H91" s="46">
        <v>84512.78</v>
      </c>
    </row>
    <row r="92" spans="1:8" x14ac:dyDescent="0.25">
      <c r="A92" s="44">
        <f>IF(AND(ISBLANK(B92),ISBLANK(C92)),"",MAX(A$6:$A91)+1)</f>
        <v>72</v>
      </c>
      <c r="C92" s="315">
        <f t="shared" si="18"/>
        <v>45748</v>
      </c>
      <c r="F92" s="46">
        <v>71605.399999999994</v>
      </c>
      <c r="G92" s="46">
        <v>275921.45000000007</v>
      </c>
      <c r="H92" s="46">
        <v>72547.41</v>
      </c>
    </row>
    <row r="93" spans="1:8" x14ac:dyDescent="0.25">
      <c r="A93" s="44">
        <f>IF(AND(ISBLANK(B93),ISBLANK(C93)),"",MAX(A$6:$A92)+1)</f>
        <v>73</v>
      </c>
      <c r="C93" s="315">
        <f t="shared" si="18"/>
        <v>45778</v>
      </c>
      <c r="F93" s="46">
        <v>32217.899999999998</v>
      </c>
      <c r="G93" s="46">
        <v>153731.60000000003</v>
      </c>
      <c r="H93" s="46">
        <v>59254.220000000008</v>
      </c>
    </row>
    <row r="94" spans="1:8" x14ac:dyDescent="0.25">
      <c r="A94" s="44">
        <f>IF(AND(ISBLANK(B94),ISBLANK(C94)),"",MAX(A$6:$A93)+1)</f>
        <v>74</v>
      </c>
      <c r="C94" s="315">
        <f t="shared" si="18"/>
        <v>45809</v>
      </c>
      <c r="F94" s="46">
        <v>21947.825000000008</v>
      </c>
      <c r="G94" s="46">
        <v>115614.55000000002</v>
      </c>
      <c r="H94" s="46">
        <v>44987.34</v>
      </c>
    </row>
    <row r="95" spans="1:8" x14ac:dyDescent="0.25">
      <c r="A95" s="44">
        <f>IF(AND(ISBLANK(B95),ISBLANK(C95)),"",MAX(A$6:$A94)+1)</f>
        <v>75</v>
      </c>
      <c r="C95" s="315">
        <f t="shared" si="18"/>
        <v>45839</v>
      </c>
      <c r="F95" s="46">
        <v>13935.75</v>
      </c>
      <c r="G95" s="46">
        <v>79142.850000000006</v>
      </c>
      <c r="H95" s="46">
        <v>40898.55000000001</v>
      </c>
    </row>
    <row r="96" spans="1:8" x14ac:dyDescent="0.25">
      <c r="A96" s="44">
        <f>IF(AND(ISBLANK(B96),ISBLANK(C96)),"",MAX(A$6:$A95)+1)</f>
        <v>76</v>
      </c>
      <c r="C96" s="315">
        <f t="shared" si="18"/>
        <v>45870</v>
      </c>
      <c r="F96" s="46">
        <v>11935.575000000001</v>
      </c>
      <c r="G96" s="46">
        <v>69567.399999999994</v>
      </c>
      <c r="H96" s="46">
        <v>39374.370000000003</v>
      </c>
    </row>
    <row r="97" spans="1:8" x14ac:dyDescent="0.25">
      <c r="A97" s="44">
        <f>IF(AND(ISBLANK(B97),ISBLANK(C97)),"",MAX(A$6:$A96)+1)</f>
        <v>77</v>
      </c>
      <c r="C97" s="315">
        <f t="shared" si="18"/>
        <v>45901</v>
      </c>
      <c r="F97" s="46">
        <v>14053.874999999998</v>
      </c>
      <c r="G97" s="46">
        <v>84674.35000000002</v>
      </c>
      <c r="H97" s="46">
        <v>40397.920000000006</v>
      </c>
    </row>
    <row r="98" spans="1:8" x14ac:dyDescent="0.25">
      <c r="A98" s="44">
        <f>IF(AND(ISBLANK(B98),ISBLANK(C98)),"",MAX(A$6:$A97)+1)</f>
        <v>78</v>
      </c>
      <c r="C98" s="315">
        <f t="shared" si="18"/>
        <v>45931</v>
      </c>
      <c r="F98" s="46">
        <v>18789.524999999998</v>
      </c>
      <c r="G98" s="46">
        <v>118609.32499999998</v>
      </c>
      <c r="H98" s="46">
        <v>51386.58</v>
      </c>
    </row>
    <row r="99" spans="1:8" x14ac:dyDescent="0.25">
      <c r="A99" s="44">
        <f>IF(AND(ISBLANK(B99),ISBLANK(C99)),"",MAX(A$6:$A98)+1)</f>
        <v>79</v>
      </c>
      <c r="C99" s="315">
        <f t="shared" si="18"/>
        <v>45962</v>
      </c>
      <c r="F99" s="46">
        <v>52866.82499999999</v>
      </c>
      <c r="G99" s="46">
        <v>212668.375</v>
      </c>
      <c r="H99" s="46">
        <v>52210.55</v>
      </c>
    </row>
    <row r="100" spans="1:8" x14ac:dyDescent="0.25">
      <c r="A100" s="44"/>
      <c r="C100" s="315"/>
    </row>
    <row r="101" spans="1:8" x14ac:dyDescent="0.25">
      <c r="A101" s="44"/>
      <c r="C101" s="315"/>
    </row>
    <row r="102" spans="1:8" x14ac:dyDescent="0.25">
      <c r="A102" s="44"/>
      <c r="C102" s="315"/>
    </row>
    <row r="103" spans="1:8" x14ac:dyDescent="0.25">
      <c r="A103" s="44"/>
      <c r="C103" s="315"/>
      <c r="E103" s="136">
        <f>SUM(E36:E99)</f>
        <v>55518931.400000006</v>
      </c>
      <c r="F103" s="136">
        <f t="shared" ref="F103:H103" si="19">SUM(F36:F99)</f>
        <v>11300956.416009996</v>
      </c>
      <c r="G103" s="136">
        <f t="shared" si="19"/>
        <v>17338873.800000004</v>
      </c>
      <c r="H103" s="136">
        <f t="shared" si="19"/>
        <v>50646720.79999999</v>
      </c>
    </row>
    <row r="104" spans="1:8" x14ac:dyDescent="0.25">
      <c r="A104" s="44"/>
      <c r="C104" s="315"/>
      <c r="E104" s="136">
        <f>CustomersVolume!E25</f>
        <v>56027618.848220572</v>
      </c>
      <c r="F104" s="136">
        <f>CustomersVolume!F25</f>
        <v>10195720.335700531</v>
      </c>
      <c r="G104" s="136">
        <f>CustomersVolume!G25</f>
        <v>15942758.093335532</v>
      </c>
      <c r="H104" s="136">
        <f>CustomersVolume!H25</f>
        <v>26598052.300000008</v>
      </c>
    </row>
  </sheetData>
  <phoneticPr fontId="24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CE57-230B-4D93-911D-4C82B31B4180}">
  <sheetPr codeName="Sheet20">
    <pageSetUpPr fitToPage="1"/>
  </sheetPr>
  <dimension ref="B1:U80"/>
  <sheetViews>
    <sheetView topLeftCell="A77" workbookViewId="0"/>
  </sheetViews>
  <sheetFormatPr defaultColWidth="9.140625" defaultRowHeight="15" customHeight="1" x14ac:dyDescent="0.25"/>
  <cols>
    <col min="1" max="1" width="2.7109375" style="58" customWidth="1"/>
    <col min="2" max="2" width="3.28515625" style="58" customWidth="1"/>
    <col min="3" max="3" width="29.85546875" style="58" customWidth="1"/>
    <col min="4" max="4" width="14.85546875" style="58" customWidth="1"/>
    <col min="5" max="5" width="14.42578125" style="58" customWidth="1"/>
    <col min="6" max="7" width="12.42578125" style="58" customWidth="1"/>
    <col min="8" max="9" width="18" style="58" customWidth="1"/>
    <col min="10" max="10" width="15.28515625" style="58" customWidth="1"/>
    <col min="11" max="13" width="12.42578125" style="58" customWidth="1"/>
    <col min="14" max="14" width="14.28515625" style="58" customWidth="1"/>
    <col min="15" max="16" width="16.28515625" style="58" customWidth="1"/>
    <col min="17" max="17" width="14.42578125" style="58" bestFit="1" customWidth="1"/>
    <col min="18" max="18" width="9.140625" style="58"/>
    <col min="19" max="19" width="12.42578125" style="58" bestFit="1" customWidth="1"/>
    <col min="20" max="22" width="14" style="58" customWidth="1"/>
    <col min="23" max="23" width="15.42578125" style="58" bestFit="1" customWidth="1"/>
    <col min="24" max="29" width="9.140625" style="58" customWidth="1"/>
    <col min="30" max="16384" width="9.140625" style="58"/>
  </cols>
  <sheetData>
    <row r="1" spans="2:14" ht="15" customHeight="1" x14ac:dyDescent="0.25">
      <c r="B1" s="129" t="s">
        <v>201</v>
      </c>
    </row>
    <row r="2" spans="2:14" ht="15" customHeight="1" x14ac:dyDescent="0.25">
      <c r="B2" s="129" t="s">
        <v>202</v>
      </c>
    </row>
    <row r="4" spans="2:14" ht="15" customHeight="1" x14ac:dyDescent="0.25">
      <c r="C4" s="130" t="s">
        <v>202</v>
      </c>
      <c r="D4" s="131" t="s">
        <v>159</v>
      </c>
      <c r="E4" s="131" t="s">
        <v>109</v>
      </c>
      <c r="F4" s="131" t="s">
        <v>110</v>
      </c>
      <c r="G4" s="131" t="s">
        <v>111</v>
      </c>
      <c r="H4" s="131" t="s">
        <v>203</v>
      </c>
      <c r="I4" s="131" t="s">
        <v>7</v>
      </c>
    </row>
    <row r="5" spans="2:14" ht="15" customHeight="1" x14ac:dyDescent="0.25">
      <c r="C5" s="132" t="s">
        <v>204</v>
      </c>
      <c r="D5" s="133">
        <f>SUM(E9,J9)</f>
        <v>4848915.7930611623</v>
      </c>
      <c r="E5" s="133">
        <f>SUM(F9,K9)</f>
        <v>1735697.1345068389</v>
      </c>
      <c r="F5" s="133">
        <f>SUM(G9,L9)</f>
        <v>5742665.1112336218</v>
      </c>
      <c r="G5" s="133">
        <f>SUM(H9,M9)</f>
        <v>11647330.969253389</v>
      </c>
      <c r="H5" s="133">
        <f>SUM(I9,N9)</f>
        <v>10647475.991944987</v>
      </c>
      <c r="I5" s="133">
        <f>SUM(D5:H5)</f>
        <v>34622085</v>
      </c>
    </row>
    <row r="6" spans="2:14" ht="15" customHeight="1" x14ac:dyDescent="0.25">
      <c r="C6" s="132"/>
      <c r="D6" s="134">
        <f>D5/$I$5</f>
        <v>0.14005268004688806</v>
      </c>
      <c r="E6" s="134">
        <f>E5/$I$5</f>
        <v>5.0132657652098039E-2</v>
      </c>
      <c r="F6" s="134">
        <f>F5/$I$5</f>
        <v>0.16586710798132526</v>
      </c>
      <c r="G6" s="134">
        <f>G5/$I$5</f>
        <v>0.33641333181561389</v>
      </c>
      <c r="H6" s="134">
        <f>H5/$I$5</f>
        <v>0.30753422250407469</v>
      </c>
      <c r="I6" s="132"/>
    </row>
    <row r="8" spans="2:14" ht="30" x14ac:dyDescent="0.25">
      <c r="C8" s="130" t="s">
        <v>202</v>
      </c>
      <c r="D8" s="130" t="s">
        <v>7</v>
      </c>
      <c r="E8" s="131" t="s">
        <v>205</v>
      </c>
      <c r="F8" s="131" t="s">
        <v>206</v>
      </c>
      <c r="G8" s="131" t="s">
        <v>207</v>
      </c>
      <c r="H8" s="131" t="s">
        <v>208</v>
      </c>
      <c r="I8" s="131" t="s">
        <v>209</v>
      </c>
      <c r="J8" s="131" t="s">
        <v>210</v>
      </c>
      <c r="K8" s="131" t="s">
        <v>211</v>
      </c>
      <c r="L8" s="131" t="s">
        <v>212</v>
      </c>
      <c r="M8" s="131" t="s">
        <v>213</v>
      </c>
      <c r="N8" s="131" t="s">
        <v>214</v>
      </c>
    </row>
    <row r="9" spans="2:14" ht="15" customHeight="1" x14ac:dyDescent="0.25">
      <c r="C9" s="132" t="s">
        <v>43</v>
      </c>
      <c r="D9" s="133">
        <f>SUM(E9:M9)</f>
        <v>23974609.008055013</v>
      </c>
      <c r="E9" s="133">
        <f>SUM(E36:E38)</f>
        <v>2783147.3811851386</v>
      </c>
      <c r="F9" s="133">
        <f>SUM(F36:F38)</f>
        <v>389922.10215712216</v>
      </c>
      <c r="G9" s="133">
        <f>SUM(G36:G38)</f>
        <v>198649.21816495439</v>
      </c>
      <c r="H9" s="133">
        <f>SUM(H36:H38)</f>
        <v>18374.298492784397</v>
      </c>
      <c r="I9" s="133">
        <f>SUM(I36:I38)</f>
        <v>0</v>
      </c>
      <c r="J9" s="133">
        <f>SUM(L36:L38)</f>
        <v>2065768.4118760235</v>
      </c>
      <c r="K9" s="133">
        <f>SUM(M36:M38)</f>
        <v>1345775.0323497166</v>
      </c>
      <c r="L9" s="133">
        <f>SUM(N36:N38)</f>
        <v>5544015.8930686675</v>
      </c>
      <c r="M9" s="133">
        <f>SUM(O36:O38)</f>
        <v>11628956.670760605</v>
      </c>
      <c r="N9" s="133">
        <f>SUM(P36:P38)</f>
        <v>10647475.991944987</v>
      </c>
    </row>
    <row r="10" spans="2:14" ht="15" customHeight="1" x14ac:dyDescent="0.25"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2:14" x14ac:dyDescent="0.25">
      <c r="B11" s="58" t="s">
        <v>215</v>
      </c>
      <c r="D11" s="137" t="s">
        <v>216</v>
      </c>
      <c r="F11" s="138"/>
    </row>
    <row r="12" spans="2:14" x14ac:dyDescent="0.25">
      <c r="C12" s="58" t="s">
        <v>217</v>
      </c>
      <c r="D12" s="139">
        <f>F51</f>
        <v>3390092.9999999995</v>
      </c>
      <c r="F12" s="140"/>
    </row>
    <row r="13" spans="2:14" x14ac:dyDescent="0.25">
      <c r="C13" s="58" t="s">
        <v>198</v>
      </c>
      <c r="D13" s="139"/>
      <c r="F13" s="140"/>
    </row>
    <row r="14" spans="2:14" x14ac:dyDescent="0.25">
      <c r="C14" s="141" t="s">
        <v>218</v>
      </c>
      <c r="D14" s="139">
        <f>F54</f>
        <v>2942865.1805646024</v>
      </c>
      <c r="F14" s="140"/>
    </row>
    <row r="15" spans="2:14" x14ac:dyDescent="0.25">
      <c r="C15" s="142" t="s">
        <v>219</v>
      </c>
      <c r="D15" s="143">
        <f>F55</f>
        <v>28289126.819435399</v>
      </c>
      <c r="F15" s="140"/>
    </row>
    <row r="16" spans="2:14" x14ac:dyDescent="0.25">
      <c r="C16" s="141" t="s">
        <v>220</v>
      </c>
      <c r="D16" s="139">
        <f>SUM(D14:D15)</f>
        <v>31231992</v>
      </c>
      <c r="F16" s="140"/>
    </row>
    <row r="17" spans="3:21" x14ac:dyDescent="0.25">
      <c r="C17" s="141"/>
      <c r="D17" s="139"/>
      <c r="F17" s="140"/>
    </row>
    <row r="18" spans="3:21" x14ac:dyDescent="0.25">
      <c r="C18" s="58" t="s">
        <v>221</v>
      </c>
      <c r="D18" s="139">
        <f>D16+D12</f>
        <v>34622085</v>
      </c>
      <c r="E18" s="139"/>
      <c r="F18" s="140"/>
    </row>
    <row r="19" spans="3:21" x14ac:dyDescent="0.25">
      <c r="E19" s="139"/>
      <c r="F19" s="140"/>
    </row>
    <row r="20" spans="3:21" x14ac:dyDescent="0.25">
      <c r="E20" s="358" t="s">
        <v>222</v>
      </c>
      <c r="F20" s="358"/>
      <c r="G20" s="358"/>
      <c r="H20" s="358"/>
      <c r="I20" s="358"/>
      <c r="J20" s="358"/>
      <c r="L20" s="358" t="s">
        <v>223</v>
      </c>
      <c r="M20" s="358"/>
      <c r="N20" s="358"/>
      <c r="O20" s="358"/>
      <c r="P20" s="358"/>
      <c r="Q20" s="358"/>
      <c r="T20" s="58" t="s">
        <v>224</v>
      </c>
    </row>
    <row r="21" spans="3:21" x14ac:dyDescent="0.25">
      <c r="C21" s="129" t="s">
        <v>7</v>
      </c>
      <c r="D21" s="144" t="s">
        <v>160</v>
      </c>
      <c r="E21" s="138" t="s">
        <v>225</v>
      </c>
      <c r="F21" s="138" t="s">
        <v>109</v>
      </c>
      <c r="G21" s="138" t="s">
        <v>110</v>
      </c>
      <c r="H21" s="138" t="s">
        <v>111</v>
      </c>
      <c r="I21" s="138" t="s">
        <v>203</v>
      </c>
      <c r="J21" s="138" t="s">
        <v>226</v>
      </c>
      <c r="L21" s="138" t="s">
        <v>225</v>
      </c>
      <c r="M21" s="138" t="s">
        <v>109</v>
      </c>
      <c r="N21" s="138" t="s">
        <v>110</v>
      </c>
      <c r="O21" s="138" t="s">
        <v>111</v>
      </c>
      <c r="P21" s="138" t="s">
        <v>203</v>
      </c>
      <c r="Q21" s="145" t="s">
        <v>220</v>
      </c>
      <c r="S21" s="307" t="s">
        <v>111</v>
      </c>
      <c r="T21" s="181">
        <f>EXTERNAL!$H$41</f>
        <v>26265466.500000007</v>
      </c>
      <c r="U21" s="160">
        <f>T21/T23</f>
        <v>0.52202957479046397</v>
      </c>
    </row>
    <row r="22" spans="3:21" x14ac:dyDescent="0.25">
      <c r="C22" s="58" t="s">
        <v>227</v>
      </c>
      <c r="D22" s="147">
        <f>J22+Q22</f>
        <v>61362712.319176093</v>
      </c>
      <c r="E22" s="148">
        <f>EXTERNAL!$E$38</f>
        <v>50376633.352988251</v>
      </c>
      <c r="F22" s="148">
        <f>EXTERNAL!$F$38</f>
        <v>7057823.4230022253</v>
      </c>
      <c r="G22" s="148">
        <f>EXTERNAL!$G$38</f>
        <v>3595669.7431856142</v>
      </c>
      <c r="H22" s="148">
        <f>EXTERNAL!$H$38</f>
        <v>332585.80000000005</v>
      </c>
      <c r="I22" s="148">
        <f>EXTERNAL!$I$38</f>
        <v>0</v>
      </c>
      <c r="J22" s="148">
        <f>+E22+F22+G22+H22+I22</f>
        <v>61362712.319176093</v>
      </c>
      <c r="K22" s="148"/>
      <c r="L22" s="148"/>
      <c r="M22" s="148"/>
      <c r="N22" s="148"/>
      <c r="O22" s="148"/>
      <c r="P22" s="148"/>
      <c r="Q22" s="148">
        <f>+L22+M22+N22+O22</f>
        <v>0</v>
      </c>
      <c r="S22" s="307" t="s">
        <v>203</v>
      </c>
      <c r="T22" s="181">
        <f>EXTERNAL!$I$41</f>
        <v>24048668.5</v>
      </c>
      <c r="U22" s="160">
        <f>T22/T23</f>
        <v>0.47797042520953598</v>
      </c>
    </row>
    <row r="23" spans="3:21" x14ac:dyDescent="0.25">
      <c r="C23" s="58" t="s">
        <v>228</v>
      </c>
      <c r="D23" s="147">
        <f>J23+Q23</f>
        <v>8050315.9764613863</v>
      </c>
      <c r="E23" s="148"/>
      <c r="F23" s="148"/>
      <c r="G23" s="148"/>
      <c r="H23" s="148"/>
      <c r="I23" s="148"/>
      <c r="J23" s="148">
        <f t="shared" ref="J23:J24" si="0">+E23+F23+G23+H23</f>
        <v>0</v>
      </c>
      <c r="K23" s="148"/>
      <c r="L23" s="149">
        <v>5650985.4952323223</v>
      </c>
      <c r="M23" s="149">
        <v>574859.22840358794</v>
      </c>
      <c r="N23" s="149">
        <v>1608509.5528254774</v>
      </c>
      <c r="O23" s="149">
        <f>215961.7*U21</f>
        <v>112738.39442202575</v>
      </c>
      <c r="P23" s="149">
        <f>215961.7*U22</f>
        <v>103223.30557797426</v>
      </c>
      <c r="Q23" s="148">
        <f>+L23+M23+N23+O23+P23</f>
        <v>8050315.9764613863</v>
      </c>
      <c r="S23" s="58" t="s">
        <v>7</v>
      </c>
      <c r="T23" s="181">
        <f>SUM(T21:T22)</f>
        <v>50314135.000000007</v>
      </c>
    </row>
    <row r="24" spans="3:21" x14ac:dyDescent="0.25">
      <c r="C24" s="150" t="s">
        <v>229</v>
      </c>
      <c r="D24" s="151">
        <f>J24+Q24</f>
        <v>63846580.759766579</v>
      </c>
      <c r="E24" s="152"/>
      <c r="F24" s="152"/>
      <c r="G24" s="152"/>
      <c r="H24" s="152"/>
      <c r="I24" s="152"/>
      <c r="J24" s="152">
        <f t="shared" si="0"/>
        <v>0</v>
      </c>
      <c r="K24" s="152"/>
      <c r="L24" s="152">
        <v>0</v>
      </c>
      <c r="M24" s="152">
        <v>2563037.6842947179</v>
      </c>
      <c r="N24" s="152">
        <v>11185369.775471866</v>
      </c>
      <c r="O24" s="152">
        <f>50098173.3*U21</f>
        <v>26152728.105577972</v>
      </c>
      <c r="P24" s="152">
        <f>50098173.3*U22</f>
        <v>23945445.194422022</v>
      </c>
      <c r="Q24" s="152">
        <f>+L24+M24+N24+O24+P24</f>
        <v>63846580.759766579</v>
      </c>
    </row>
    <row r="25" spans="3:21" x14ac:dyDescent="0.25">
      <c r="C25" s="58" t="s">
        <v>7</v>
      </c>
      <c r="D25" s="147">
        <f>SUM(D22:D24)</f>
        <v>133259609.05540405</v>
      </c>
      <c r="E25" s="148">
        <f t="shared" ref="E25:J25" si="1">SUM(E22:E24)</f>
        <v>50376633.352988251</v>
      </c>
      <c r="F25" s="148">
        <f t="shared" si="1"/>
        <v>7057823.4230022253</v>
      </c>
      <c r="G25" s="148">
        <f t="shared" si="1"/>
        <v>3595669.7431856142</v>
      </c>
      <c r="H25" s="148">
        <f t="shared" si="1"/>
        <v>332585.80000000005</v>
      </c>
      <c r="I25" s="148">
        <f t="shared" si="1"/>
        <v>0</v>
      </c>
      <c r="J25" s="148">
        <f t="shared" si="1"/>
        <v>61362712.319176093</v>
      </c>
      <c r="K25" s="148"/>
      <c r="L25" s="148">
        <f>SUM(L23:L24)</f>
        <v>5650985.4952323223</v>
      </c>
      <c r="M25" s="148">
        <f t="shared" ref="M25:P25" si="2">SUM(M23:M24)</f>
        <v>3137896.9126983057</v>
      </c>
      <c r="N25" s="148">
        <f t="shared" si="2"/>
        <v>12793879.328297343</v>
      </c>
      <c r="O25" s="148">
        <f t="shared" si="2"/>
        <v>26265466.499999996</v>
      </c>
      <c r="P25" s="148">
        <f t="shared" si="2"/>
        <v>24048668.499999996</v>
      </c>
      <c r="Q25" s="148">
        <f>SUM(Q23:Q24)</f>
        <v>71896896.736227959</v>
      </c>
    </row>
    <row r="26" spans="3:21" x14ac:dyDescent="0.25">
      <c r="D26" s="136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</row>
    <row r="27" spans="3:21" x14ac:dyDescent="0.25">
      <c r="D27" s="136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</row>
    <row r="28" spans="3:21" ht="17.25" x14ac:dyDescent="0.4">
      <c r="E28" s="358" t="s">
        <v>230</v>
      </c>
      <c r="F28" s="358"/>
      <c r="G28" s="358"/>
      <c r="H28" s="358"/>
      <c r="I28" s="358"/>
      <c r="J28" s="358"/>
      <c r="L28" s="358" t="s">
        <v>231</v>
      </c>
      <c r="M28" s="358"/>
      <c r="N28" s="358"/>
      <c r="O28" s="358"/>
      <c r="P28" s="358"/>
      <c r="Q28" s="358"/>
      <c r="S28" s="153"/>
    </row>
    <row r="29" spans="3:21" ht="17.25" x14ac:dyDescent="0.4">
      <c r="C29" s="129" t="s">
        <v>232</v>
      </c>
      <c r="D29" s="144" t="s">
        <v>160</v>
      </c>
      <c r="E29" s="138" t="s">
        <v>225</v>
      </c>
      <c r="F29" s="138" t="s">
        <v>109</v>
      </c>
      <c r="G29" s="138" t="s">
        <v>110</v>
      </c>
      <c r="H29" s="138" t="s">
        <v>111</v>
      </c>
      <c r="I29" s="138" t="s">
        <v>203</v>
      </c>
      <c r="J29" s="138" t="s">
        <v>226</v>
      </c>
      <c r="L29" s="138" t="s">
        <v>225</v>
      </c>
      <c r="M29" s="138" t="s">
        <v>109</v>
      </c>
      <c r="N29" s="138" t="s">
        <v>110</v>
      </c>
      <c r="O29" s="138" t="s">
        <v>111</v>
      </c>
      <c r="P29" s="138" t="s">
        <v>203</v>
      </c>
      <c r="Q29" s="145" t="s">
        <v>220</v>
      </c>
      <c r="S29" s="153"/>
    </row>
    <row r="30" spans="3:21" ht="17.25" x14ac:dyDescent="0.4">
      <c r="C30" s="58" t="s">
        <v>227</v>
      </c>
      <c r="D30" s="154">
        <f>SUM(J30+Q30)</f>
        <v>1</v>
      </c>
      <c r="E30" s="155">
        <f>E22/$J$22</f>
        <v>0.82096490603211736</v>
      </c>
      <c r="F30" s="155">
        <f>F22/$J$22</f>
        <v>0.11501811370871602</v>
      </c>
      <c r="G30" s="155">
        <f>G22/$J$22</f>
        <v>5.8596981901368021E-2</v>
      </c>
      <c r="H30" s="155">
        <f>H22/$J$22</f>
        <v>5.4199983577985621E-3</v>
      </c>
      <c r="I30" s="155">
        <f>I22/$J$22</f>
        <v>0</v>
      </c>
      <c r="J30" s="155">
        <f>+E30+F30+G30+H30</f>
        <v>1</v>
      </c>
      <c r="K30" s="148"/>
      <c r="L30" s="148"/>
      <c r="M30" s="148"/>
      <c r="N30" s="148"/>
      <c r="O30" s="148"/>
      <c r="P30" s="148"/>
      <c r="Q30" s="148">
        <f>+L30+M30+N30+O30</f>
        <v>0</v>
      </c>
      <c r="S30" s="153"/>
    </row>
    <row r="31" spans="3:21" ht="17.25" x14ac:dyDescent="0.4">
      <c r="C31" s="58" t="s">
        <v>228</v>
      </c>
      <c r="D31" s="154">
        <f t="shared" ref="D31:D32" si="3">SUM(J31+Q31)</f>
        <v>0.98717773241698947</v>
      </c>
      <c r="E31" s="155"/>
      <c r="F31" s="155"/>
      <c r="G31" s="155"/>
      <c r="H31" s="155"/>
      <c r="I31" s="155"/>
      <c r="J31" s="155"/>
      <c r="K31" s="148"/>
      <c r="L31" s="155">
        <f t="shared" ref="L31:P32" si="4">L23/$Q23</f>
        <v>0.70195822272758557</v>
      </c>
      <c r="M31" s="155">
        <f t="shared" si="4"/>
        <v>7.1408281374847879E-2</v>
      </c>
      <c r="N31" s="155">
        <f t="shared" si="4"/>
        <v>0.1998070085110519</v>
      </c>
      <c r="O31" s="155">
        <f t="shared" si="4"/>
        <v>1.4004219803504071E-2</v>
      </c>
      <c r="P31" s="155">
        <f t="shared" si="4"/>
        <v>1.2822267583010737E-2</v>
      </c>
      <c r="Q31" s="155">
        <f>+L31+M31+N31+O31</f>
        <v>0.98717773241698947</v>
      </c>
      <c r="S31" s="153"/>
    </row>
    <row r="32" spans="3:21" ht="17.25" x14ac:dyDescent="0.4">
      <c r="C32" s="58" t="s">
        <v>229</v>
      </c>
      <c r="D32" s="154">
        <f t="shared" si="3"/>
        <v>1</v>
      </c>
      <c r="E32" s="156"/>
      <c r="F32" s="156"/>
      <c r="G32" s="156"/>
      <c r="H32" s="156"/>
      <c r="I32" s="156"/>
      <c r="J32" s="156"/>
      <c r="K32" s="149"/>
      <c r="L32" s="156">
        <f t="shared" si="4"/>
        <v>0</v>
      </c>
      <c r="M32" s="156">
        <f t="shared" si="4"/>
        <v>4.0143695305134272E-2</v>
      </c>
      <c r="N32" s="156">
        <f t="shared" si="4"/>
        <v>0.17519136721759129</v>
      </c>
      <c r="O32" s="156">
        <f t="shared" si="4"/>
        <v>0.40961830366424756</v>
      </c>
      <c r="P32" s="156">
        <f t="shared" si="4"/>
        <v>0.37504663381302683</v>
      </c>
      <c r="Q32" s="156">
        <f>Q24/$Q24</f>
        <v>1</v>
      </c>
      <c r="S32" s="153"/>
    </row>
    <row r="33" spans="2:17" x14ac:dyDescent="0.25">
      <c r="D33" s="136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</row>
    <row r="34" spans="2:17" x14ac:dyDescent="0.25">
      <c r="D34" s="136"/>
      <c r="E34" s="358" t="s">
        <v>233</v>
      </c>
      <c r="F34" s="358"/>
      <c r="G34" s="358"/>
      <c r="H34" s="358"/>
      <c r="I34" s="358"/>
      <c r="J34" s="358"/>
      <c r="L34" s="358" t="s">
        <v>234</v>
      </c>
      <c r="M34" s="358"/>
      <c r="N34" s="358"/>
      <c r="O34" s="358"/>
      <c r="P34" s="358"/>
      <c r="Q34" s="358"/>
    </row>
    <row r="35" spans="2:17" x14ac:dyDescent="0.25">
      <c r="C35" s="129" t="s">
        <v>235</v>
      </c>
      <c r="D35" s="138" t="s">
        <v>7</v>
      </c>
      <c r="E35" s="138" t="s">
        <v>225</v>
      </c>
      <c r="F35" s="138" t="s">
        <v>109</v>
      </c>
      <c r="G35" s="138" t="s">
        <v>110</v>
      </c>
      <c r="H35" s="138" t="s">
        <v>111</v>
      </c>
      <c r="I35" s="138" t="s">
        <v>203</v>
      </c>
      <c r="J35" s="138" t="s">
        <v>226</v>
      </c>
      <c r="L35" s="138" t="s">
        <v>225</v>
      </c>
      <c r="M35" s="138" t="s">
        <v>109</v>
      </c>
      <c r="N35" s="138" t="s">
        <v>110</v>
      </c>
      <c r="O35" s="138" t="s">
        <v>111</v>
      </c>
      <c r="P35" s="138" t="s">
        <v>203</v>
      </c>
      <c r="Q35" s="145" t="s">
        <v>220</v>
      </c>
    </row>
    <row r="36" spans="2:17" x14ac:dyDescent="0.25">
      <c r="C36" s="58" t="s">
        <v>236</v>
      </c>
      <c r="D36" s="157">
        <f>SUM(J36+Q36)</f>
        <v>3390092.9999999995</v>
      </c>
      <c r="E36" s="149">
        <f>E30*$D$12</f>
        <v>2783147.3811851386</v>
      </c>
      <c r="F36" s="149">
        <f>F30*$D$12</f>
        <v>389922.10215712216</v>
      </c>
      <c r="G36" s="149">
        <f>G30*$D$12</f>
        <v>198649.21816495439</v>
      </c>
      <c r="H36" s="149">
        <f>H30*$D$12</f>
        <v>18374.298492784397</v>
      </c>
      <c r="I36" s="149">
        <f>I30*$D$12</f>
        <v>0</v>
      </c>
      <c r="J36" s="136">
        <f>+E36+F36+G36+H36+I36</f>
        <v>3390092.9999999995</v>
      </c>
    </row>
    <row r="37" spans="2:17" x14ac:dyDescent="0.25">
      <c r="C37" s="58" t="s">
        <v>237</v>
      </c>
      <c r="D37" s="157">
        <f t="shared" ref="D37:D38" si="5">SUM(J37+Q37)</f>
        <v>2942865.1805646028</v>
      </c>
      <c r="J37" s="136">
        <f t="shared" ref="J37:J38" si="6">+E37+F37+G37+H37+I37</f>
        <v>0</v>
      </c>
      <c r="L37" s="149">
        <f>L31*$D$14</f>
        <v>2065768.4118760235</v>
      </c>
      <c r="M37" s="149">
        <f>M31*$D$14</f>
        <v>210144.94486199963</v>
      </c>
      <c r="N37" s="149">
        <f>N31*$D$14</f>
        <v>588005.08817994979</v>
      </c>
      <c r="O37" s="149">
        <f>O31*$D$14</f>
        <v>41212.530840705389</v>
      </c>
      <c r="P37" s="149">
        <f>P31*$D$14</f>
        <v>37734.204805924543</v>
      </c>
      <c r="Q37" s="136">
        <f>+L37+M37+N37+O37+P37</f>
        <v>2942865.1805646028</v>
      </c>
    </row>
    <row r="38" spans="2:17" x14ac:dyDescent="0.25">
      <c r="C38" s="150" t="s">
        <v>238</v>
      </c>
      <c r="D38" s="158">
        <f t="shared" si="5"/>
        <v>28289126.819435395</v>
      </c>
      <c r="E38" s="150"/>
      <c r="F38" s="150"/>
      <c r="G38" s="150"/>
      <c r="H38" s="150"/>
      <c r="I38" s="150"/>
      <c r="J38" s="136">
        <f t="shared" si="6"/>
        <v>0</v>
      </c>
      <c r="K38" s="150"/>
      <c r="L38" s="152">
        <f>L32*$D$15</f>
        <v>0</v>
      </c>
      <c r="M38" s="152">
        <f>M32*$D$15</f>
        <v>1135630.0874877169</v>
      </c>
      <c r="N38" s="152">
        <f>N32*$D$15</f>
        <v>4956010.8048887178</v>
      </c>
      <c r="O38" s="152">
        <f>O32*$D$15</f>
        <v>11587744.139919899</v>
      </c>
      <c r="P38" s="152">
        <f>P32*$D$15</f>
        <v>10609741.787139064</v>
      </c>
      <c r="Q38" s="159">
        <f>+L38+M38+N38+O38+P38</f>
        <v>28289126.819435395</v>
      </c>
    </row>
    <row r="39" spans="2:17" ht="15" customHeight="1" x14ac:dyDescent="0.25">
      <c r="C39" s="58" t="s">
        <v>239</v>
      </c>
      <c r="D39" s="136">
        <f>SUM(D36:D38)</f>
        <v>34622085</v>
      </c>
      <c r="E39" s="136">
        <f t="shared" ref="E39:I39" si="7">SUM(E36:E38)</f>
        <v>2783147.3811851386</v>
      </c>
      <c r="F39" s="136">
        <f t="shared" si="7"/>
        <v>389922.10215712216</v>
      </c>
      <c r="G39" s="136">
        <f t="shared" si="7"/>
        <v>198649.21816495439</v>
      </c>
      <c r="H39" s="136">
        <f t="shared" si="7"/>
        <v>18374.298492784397</v>
      </c>
      <c r="I39" s="136">
        <f t="shared" si="7"/>
        <v>0</v>
      </c>
      <c r="J39" s="136">
        <f>SUM(J36:J38)</f>
        <v>3390092.9999999995</v>
      </c>
      <c r="L39" s="136">
        <f t="shared" ref="L39:Q39" si="8">SUM(L36:L38)</f>
        <v>2065768.4118760235</v>
      </c>
      <c r="M39" s="136">
        <f t="shared" si="8"/>
        <v>1345775.0323497166</v>
      </c>
      <c r="N39" s="136">
        <f t="shared" si="8"/>
        <v>5544015.8930686675</v>
      </c>
      <c r="O39" s="136">
        <f t="shared" si="8"/>
        <v>11628956.670760605</v>
      </c>
      <c r="P39" s="136">
        <f t="shared" si="8"/>
        <v>10647475.991944987</v>
      </c>
      <c r="Q39" s="136">
        <f t="shared" si="8"/>
        <v>31231992</v>
      </c>
    </row>
    <row r="40" spans="2:17" ht="15" customHeight="1" x14ac:dyDescent="0.25">
      <c r="D40" s="139">
        <f>D18</f>
        <v>34622085</v>
      </c>
    </row>
    <row r="42" spans="2:17" ht="15" customHeight="1" x14ac:dyDescent="0.25">
      <c r="E42" s="160"/>
      <c r="F42" s="160"/>
      <c r="G42" s="160"/>
      <c r="H42" s="160"/>
      <c r="I42" s="160"/>
      <c r="J42" s="160"/>
    </row>
    <row r="45" spans="2:17" ht="15" customHeight="1" x14ac:dyDescent="0.25">
      <c r="B45" s="161" t="s">
        <v>240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</row>
    <row r="46" spans="2:17" ht="15" customHeight="1" x14ac:dyDescent="0.25">
      <c r="C46" s="44"/>
      <c r="D46" s="44"/>
      <c r="E46" s="44"/>
      <c r="F46" s="44"/>
    </row>
    <row r="47" spans="2:17" ht="15" customHeight="1" x14ac:dyDescent="0.25">
      <c r="C47" s="44"/>
      <c r="D47" s="44"/>
      <c r="E47" s="44"/>
      <c r="F47" s="44"/>
    </row>
    <row r="48" spans="2:17" ht="15" customHeight="1" x14ac:dyDescent="0.25">
      <c r="D48" s="44">
        <v>2025</v>
      </c>
      <c r="F48" s="44"/>
    </row>
    <row r="49" spans="3:6" ht="15" customHeight="1" x14ac:dyDescent="0.25">
      <c r="C49" s="58" t="s">
        <v>241</v>
      </c>
      <c r="D49" s="308">
        <v>34622085</v>
      </c>
      <c r="E49" s="140"/>
      <c r="F49" s="44"/>
    </row>
    <row r="50" spans="3:6" ht="15" customHeight="1" x14ac:dyDescent="0.25">
      <c r="E50" s="357" t="s">
        <v>215</v>
      </c>
      <c r="F50" s="357"/>
    </row>
    <row r="51" spans="3:6" ht="15" customHeight="1" x14ac:dyDescent="0.25">
      <c r="C51" s="58" t="s">
        <v>217</v>
      </c>
      <c r="E51" s="309">
        <v>9.7917066519823973E-2</v>
      </c>
      <c r="F51" s="139">
        <f>E51*F58</f>
        <v>3390092.9999999995</v>
      </c>
    </row>
    <row r="53" spans="3:6" ht="15" customHeight="1" x14ac:dyDescent="0.25">
      <c r="C53" s="58" t="s">
        <v>198</v>
      </c>
    </row>
    <row r="54" spans="3:6" ht="15" customHeight="1" x14ac:dyDescent="0.25">
      <c r="C54" s="58" t="s">
        <v>218</v>
      </c>
      <c r="D54" s="135">
        <f>E80</f>
        <v>9.4225984066741639E-2</v>
      </c>
      <c r="F54" s="139">
        <f>F58*E56*D54</f>
        <v>2942865.1805646024</v>
      </c>
    </row>
    <row r="55" spans="3:6" ht="15" customHeight="1" x14ac:dyDescent="0.25">
      <c r="C55" s="150" t="s">
        <v>219</v>
      </c>
      <c r="D55" s="163">
        <f>D80</f>
        <v>0.90577401593325835</v>
      </c>
      <c r="E55" s="150"/>
      <c r="F55" s="143">
        <f>F58*E56*D55</f>
        <v>28289126.819435399</v>
      </c>
    </row>
    <row r="56" spans="3:6" ht="15" customHeight="1" x14ac:dyDescent="0.25">
      <c r="C56" s="68" t="s">
        <v>220</v>
      </c>
      <c r="D56" s="135">
        <f>SUM(D54:D55)</f>
        <v>1</v>
      </c>
      <c r="E56" s="135">
        <f>1-E51</f>
        <v>0.90208293348017599</v>
      </c>
      <c r="F56" s="139">
        <f>SUM(F54:F55)</f>
        <v>31231992</v>
      </c>
    </row>
    <row r="58" spans="3:6" ht="15" customHeight="1" x14ac:dyDescent="0.25">
      <c r="C58" s="164" t="s">
        <v>221</v>
      </c>
      <c r="D58" s="165"/>
      <c r="E58" s="166">
        <f>E56+E51</f>
        <v>1</v>
      </c>
      <c r="F58" s="167">
        <f>D49</f>
        <v>34622085</v>
      </c>
    </row>
    <row r="59" spans="3:6" ht="15" customHeight="1" x14ac:dyDescent="0.25">
      <c r="C59" s="58" t="s">
        <v>242</v>
      </c>
      <c r="F59" s="139">
        <f>F54+F55+F51</f>
        <v>34622085</v>
      </c>
    </row>
    <row r="61" spans="3:6" ht="15" customHeight="1" x14ac:dyDescent="0.25">
      <c r="C61" s="145" t="s">
        <v>243</v>
      </c>
    </row>
    <row r="63" spans="3:6" ht="15" customHeight="1" x14ac:dyDescent="0.25">
      <c r="F63" s="44"/>
    </row>
    <row r="64" spans="3:6" ht="15" customHeight="1" x14ac:dyDescent="0.25">
      <c r="C64" s="150"/>
      <c r="D64" s="356" t="s">
        <v>244</v>
      </c>
      <c r="E64" s="356" t="s">
        <v>245</v>
      </c>
      <c r="F64" s="356" t="s">
        <v>246</v>
      </c>
    </row>
    <row r="65" spans="3:6" ht="15" customHeight="1" x14ac:dyDescent="0.25">
      <c r="C65" s="310">
        <v>45658</v>
      </c>
      <c r="D65" s="308">
        <v>2418781</v>
      </c>
      <c r="E65" s="308">
        <v>129546</v>
      </c>
      <c r="F65" s="139">
        <f>SUM(D65:E65)</f>
        <v>2548327</v>
      </c>
    </row>
    <row r="66" spans="3:6" ht="15" customHeight="1" x14ac:dyDescent="0.25">
      <c r="C66" s="310">
        <v>45689</v>
      </c>
      <c r="D66" s="308">
        <v>2249628</v>
      </c>
      <c r="E66" s="308">
        <v>127227</v>
      </c>
      <c r="F66" s="139">
        <f t="shared" ref="F66:F76" si="9">SUM(D66:E66)</f>
        <v>2376855</v>
      </c>
    </row>
    <row r="67" spans="3:6" ht="15" customHeight="1" x14ac:dyDescent="0.25">
      <c r="C67" s="310">
        <v>45717</v>
      </c>
      <c r="D67" s="308">
        <v>1781156</v>
      </c>
      <c r="E67" s="308">
        <v>93476</v>
      </c>
      <c r="F67" s="139">
        <f t="shared" si="9"/>
        <v>1874632</v>
      </c>
    </row>
    <row r="68" spans="3:6" ht="15" customHeight="1" x14ac:dyDescent="0.25">
      <c r="C68" s="310">
        <v>45748</v>
      </c>
      <c r="D68" s="308">
        <v>1725858</v>
      </c>
      <c r="E68" s="308">
        <v>199920</v>
      </c>
      <c r="F68" s="139">
        <f t="shared" si="9"/>
        <v>1925778</v>
      </c>
    </row>
    <row r="69" spans="3:6" ht="15" customHeight="1" x14ac:dyDescent="0.25">
      <c r="C69" s="310">
        <v>45778</v>
      </c>
      <c r="D69" s="308">
        <v>2403249</v>
      </c>
      <c r="E69" s="308">
        <v>262973</v>
      </c>
      <c r="F69" s="139">
        <f t="shared" si="9"/>
        <v>2666222</v>
      </c>
    </row>
    <row r="70" spans="3:6" ht="15" customHeight="1" x14ac:dyDescent="0.25">
      <c r="C70" s="310">
        <v>45809</v>
      </c>
      <c r="D70" s="308">
        <v>2444552</v>
      </c>
      <c r="E70" s="308">
        <v>164730</v>
      </c>
      <c r="F70" s="139">
        <f t="shared" si="9"/>
        <v>2609282</v>
      </c>
    </row>
    <row r="71" spans="3:6" ht="15" customHeight="1" x14ac:dyDescent="0.25">
      <c r="C71" s="310">
        <v>45839</v>
      </c>
      <c r="D71" s="308">
        <v>2345569</v>
      </c>
      <c r="E71" s="308">
        <v>155992</v>
      </c>
      <c r="F71" s="139">
        <f t="shared" si="9"/>
        <v>2501561</v>
      </c>
    </row>
    <row r="72" spans="3:6" ht="15" customHeight="1" x14ac:dyDescent="0.25">
      <c r="C72" s="310">
        <v>45870</v>
      </c>
      <c r="D72" s="308">
        <v>2332949</v>
      </c>
      <c r="E72" s="308">
        <v>164982</v>
      </c>
      <c r="F72" s="139">
        <f t="shared" si="9"/>
        <v>2497931</v>
      </c>
    </row>
    <row r="73" spans="3:6" ht="15" customHeight="1" x14ac:dyDescent="0.25">
      <c r="C73" s="310">
        <v>45901</v>
      </c>
      <c r="D73" s="308">
        <v>2441254</v>
      </c>
      <c r="E73" s="308">
        <v>190470</v>
      </c>
      <c r="F73" s="139">
        <f t="shared" si="9"/>
        <v>2631724</v>
      </c>
    </row>
    <row r="74" spans="3:6" ht="15" customHeight="1" x14ac:dyDescent="0.25">
      <c r="C74" s="310">
        <v>45931</v>
      </c>
      <c r="D74" s="308">
        <v>2037801</v>
      </c>
      <c r="E74" s="308">
        <v>486421</v>
      </c>
      <c r="F74" s="139">
        <f t="shared" si="9"/>
        <v>2524222</v>
      </c>
    </row>
    <row r="75" spans="3:6" ht="15" customHeight="1" x14ac:dyDescent="0.25">
      <c r="C75" s="310">
        <v>45962</v>
      </c>
      <c r="D75" s="308">
        <v>2168657</v>
      </c>
      <c r="E75" s="308">
        <v>342874</v>
      </c>
      <c r="F75" s="139">
        <f t="shared" si="9"/>
        <v>2511531</v>
      </c>
    </row>
    <row r="76" spans="3:6" ht="15" customHeight="1" x14ac:dyDescent="0.25">
      <c r="C76" s="310">
        <v>45992</v>
      </c>
      <c r="D76" s="308">
        <v>2276448</v>
      </c>
      <c r="E76" s="308">
        <v>451232</v>
      </c>
      <c r="F76" s="139">
        <f t="shared" si="9"/>
        <v>2727680</v>
      </c>
    </row>
    <row r="78" spans="3:6" ht="15" customHeight="1" x14ac:dyDescent="0.25">
      <c r="C78" s="58" t="s">
        <v>7</v>
      </c>
      <c r="D78" s="139">
        <f>SUM(D65:D76)</f>
        <v>26625902</v>
      </c>
      <c r="E78" s="139">
        <f t="shared" ref="E78:F78" si="10">SUM(E65:E76)</f>
        <v>2769843</v>
      </c>
      <c r="F78" s="139">
        <f t="shared" si="10"/>
        <v>29395745</v>
      </c>
    </row>
    <row r="80" spans="3:6" ht="15" customHeight="1" x14ac:dyDescent="0.25">
      <c r="C80" s="58" t="s">
        <v>247</v>
      </c>
      <c r="D80" s="135">
        <f>D78/F78</f>
        <v>0.90577401593325835</v>
      </c>
      <c r="E80" s="135">
        <f>E78/F78</f>
        <v>9.4225984066741639E-2</v>
      </c>
    </row>
  </sheetData>
  <mergeCells count="7">
    <mergeCell ref="E50:F50"/>
    <mergeCell ref="E20:J20"/>
    <mergeCell ref="L20:Q20"/>
    <mergeCell ref="E28:J28"/>
    <mergeCell ref="L28:Q28"/>
    <mergeCell ref="E34:J34"/>
    <mergeCell ref="L34:Q34"/>
  </mergeCells>
  <printOptions horizontalCentered="1"/>
  <pageMargins left="0.7" right="0.7" top="1.5" bottom="0.75" header="1.05" footer="0.3"/>
  <pageSetup scale="36" orientation="landscape" r:id="rId1"/>
  <headerFooter>
    <oddHeader>&amp;L&amp;10Peoples Natural Gas Company LLC&amp;C&amp;10GatherVolumes Allocation Facto&amp;9r&amp;R&amp;10COS-19.11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64AD3-3E22-4F7C-A881-69F63C34860E}">
  <sheetPr codeName="Sheet10"/>
  <dimension ref="A1:K50"/>
  <sheetViews>
    <sheetView topLeftCell="A21" workbookViewId="0">
      <selection activeCell="H57" sqref="H57"/>
    </sheetView>
  </sheetViews>
  <sheetFormatPr defaultRowHeight="15" x14ac:dyDescent="0.25"/>
  <cols>
    <col min="1" max="1" width="4.7109375" bestFit="1" customWidth="1"/>
    <col min="2" max="2" width="20.5703125" bestFit="1" customWidth="1"/>
    <col min="3" max="3" width="31.5703125" bestFit="1" customWidth="1"/>
    <col min="4" max="5" width="13.7109375" bestFit="1" customWidth="1"/>
    <col min="6" max="6" width="15.7109375" bestFit="1" customWidth="1"/>
    <col min="7" max="7" width="16.7109375" customWidth="1"/>
    <col min="8" max="8" width="14.28515625" bestFit="1" customWidth="1"/>
    <col min="9" max="9" width="18.5703125" bestFit="1" customWidth="1"/>
  </cols>
  <sheetData>
    <row r="1" spans="1:9" x14ac:dyDescent="0.25">
      <c r="A1" t="str">
        <f>EXTERNAL!A1</f>
        <v>Peoples Natural Gas Company LLC</v>
      </c>
    </row>
    <row r="2" spans="1:9" x14ac:dyDescent="0.25">
      <c r="A2" t="s">
        <v>248</v>
      </c>
    </row>
    <row r="6" spans="1:9" ht="17.25" x14ac:dyDescent="0.4">
      <c r="A6" s="43" t="str">
        <f>EXTERNAL!A6</f>
        <v>Line</v>
      </c>
      <c r="B6" s="43" t="str">
        <f>EXTERNAL!B6</f>
        <v>Allocation Factor</v>
      </c>
      <c r="C6" s="43" t="str">
        <f>EXTERNAL!C6</f>
        <v>Description</v>
      </c>
      <c r="D6" s="43" t="str">
        <f>EXTERNAL!D6</f>
        <v>Total</v>
      </c>
      <c r="E6" s="43" t="str">
        <f>EXTERNAL!E6</f>
        <v>Residential</v>
      </c>
      <c r="F6" s="43" t="str">
        <f>EXTERNAL!F6</f>
        <v>Small General</v>
      </c>
      <c r="G6" s="43" t="str">
        <f>EXTERNAL!G6</f>
        <v>Medium General</v>
      </c>
      <c r="H6" s="43" t="str">
        <f>EXTERNAL!H6</f>
        <v>Large General</v>
      </c>
      <c r="I6" s="43" t="str">
        <f>EXTERNAL!I6</f>
        <v>Mainline Service</v>
      </c>
    </row>
    <row r="8" spans="1:9" x14ac:dyDescent="0.25">
      <c r="A8" s="44">
        <f>IF(AND(ISBLANK(B8),ISBLANK(C8)),"",MAX(A$6:$A7)+1)</f>
        <v>1</v>
      </c>
      <c r="C8" s="52" t="s">
        <v>249</v>
      </c>
    </row>
    <row r="9" spans="1:9" x14ac:dyDescent="0.25">
      <c r="A9" s="44">
        <f>IF(AND(ISBLANK(B9),ISBLANK(C9)),"",MAX(A$6:$A8)+1)</f>
        <v>2</v>
      </c>
      <c r="B9" s="51" t="s">
        <v>63</v>
      </c>
      <c r="C9" t="s">
        <v>250</v>
      </c>
      <c r="D9" s="91">
        <f>SUM(E9:I9)</f>
        <v>200591771.41018501</v>
      </c>
      <c r="E9" s="56">
        <f>SUMPRODUCT(F$25:F$46,$E$25:$E$46)</f>
        <v>148569699.0879277</v>
      </c>
      <c r="F9" s="56">
        <f t="shared" ref="F9" si="0">SUMPRODUCT(G$25:G$46,$E$25:$E$46)</f>
        <v>38508157.296188831</v>
      </c>
      <c r="G9" s="56">
        <f>SUMPRODUCT(H$25:H$46,$E$25:$E$46)</f>
        <v>12419150.900346408</v>
      </c>
      <c r="H9" s="56">
        <f>SUMPRODUCT(I$25:I$46,$E$25:$E$46)</f>
        <v>1087575.5726799243</v>
      </c>
      <c r="I9" s="56">
        <f>+I12*I10</f>
        <v>7188.5530421384838</v>
      </c>
    </row>
    <row r="10" spans="1:9" x14ac:dyDescent="0.25">
      <c r="A10" s="44">
        <f>IF(AND(ISBLANK(B10),ISBLANK(C10)),"",MAX(A$6:$A9)+1)</f>
        <v>3</v>
      </c>
      <c r="C10" t="s">
        <v>251</v>
      </c>
      <c r="D10" s="91">
        <f>SUM(E10:I10)</f>
        <v>700666.57142857148</v>
      </c>
      <c r="E10" s="48">
        <f>SUMPRODUCT(F$25:F$46,$D$25:$D$46)</f>
        <v>649514.64567092049</v>
      </c>
      <c r="F10" s="48">
        <f t="shared" ref="F10:G10" si="1">SUMPRODUCT(G$25:G$46,$D$25:$D$46)</f>
        <v>46773.488003360944</v>
      </c>
      <c r="G10" s="48">
        <f t="shared" si="1"/>
        <v>4073.85236156785</v>
      </c>
      <c r="H10" s="48">
        <f>SUMPRODUCT(I$25:I$46,$D$25:$D$46)</f>
        <v>302.58539272220139</v>
      </c>
      <c r="I10" s="46">
        <v>2</v>
      </c>
    </row>
    <row r="11" spans="1:9" x14ac:dyDescent="0.25">
      <c r="A11" s="44" t="str">
        <f>IF(AND(ISBLANK(B11),ISBLANK(C11)),"",MAX(A$6:$A10)+1)</f>
        <v/>
      </c>
    </row>
    <row r="12" spans="1:9" x14ac:dyDescent="0.25">
      <c r="A12" s="44">
        <f>IF(AND(ISBLANK(B12),ISBLANK(C12)),"",MAX(A$6:$A11)+1)</f>
        <v>4</v>
      </c>
      <c r="C12" t="s">
        <v>252</v>
      </c>
      <c r="D12" s="90">
        <f>D9/D10</f>
        <v>286.28705805273893</v>
      </c>
      <c r="E12" s="90">
        <f>E9/E10</f>
        <v>228.73956742647678</v>
      </c>
      <c r="F12" s="90">
        <f t="shared" ref="F12:G12" si="2">F9/F10</f>
        <v>823.29026420740308</v>
      </c>
      <c r="G12" s="90">
        <f t="shared" si="2"/>
        <v>3048.5029397498374</v>
      </c>
      <c r="H12" s="90">
        <f>H9/H10</f>
        <v>3594.2765210692419</v>
      </c>
      <c r="I12" s="90">
        <f>H12</f>
        <v>3594.2765210692419</v>
      </c>
    </row>
    <row r="13" spans="1:9" x14ac:dyDescent="0.25">
      <c r="A13" s="44">
        <f>IF(AND(ISBLANK(B13),ISBLANK(C13)),"",MAX(A$6:$A12)+1)</f>
        <v>5</v>
      </c>
      <c r="C13" t="s">
        <v>253</v>
      </c>
      <c r="E13" s="21">
        <f>E12/$E$12</f>
        <v>1</v>
      </c>
      <c r="F13" s="21">
        <f t="shared" ref="F13:I13" si="3">F12/$E$12</f>
        <v>3.5992472726522546</v>
      </c>
      <c r="G13" s="21">
        <f t="shared" si="3"/>
        <v>13.32739662861219</v>
      </c>
      <c r="H13" s="21">
        <f t="shared" si="3"/>
        <v>15.713400884280949</v>
      </c>
      <c r="I13" s="21">
        <f t="shared" si="3"/>
        <v>15.713400884280949</v>
      </c>
    </row>
    <row r="14" spans="1:9" x14ac:dyDescent="0.25">
      <c r="A14" s="44" t="str">
        <f>IF(AND(ISBLANK(B14),ISBLANK(C14)),"",MAX(A$6:$A13)+1)</f>
        <v/>
      </c>
      <c r="E14" s="21"/>
      <c r="F14" s="21"/>
      <c r="G14" s="21"/>
      <c r="H14" s="21"/>
      <c r="I14" s="21"/>
    </row>
    <row r="15" spans="1:9" x14ac:dyDescent="0.25">
      <c r="A15" s="44" t="str">
        <f>IF(AND(ISBLANK(B15),ISBLANK(C15)),"",MAX(A$6:$A14)+1)</f>
        <v/>
      </c>
      <c r="D15" s="21"/>
      <c r="E15" s="21"/>
      <c r="F15" s="21"/>
      <c r="G15" s="21"/>
      <c r="H15" s="21"/>
      <c r="I15" s="21"/>
    </row>
    <row r="16" spans="1:9" x14ac:dyDescent="0.25">
      <c r="A16" s="44">
        <f>IF(AND(ISBLANK(B16),ISBLANK(C16)),"",MAX(A$6:$A15)+1)</f>
        <v>6</v>
      </c>
      <c r="C16" s="52" t="s">
        <v>254</v>
      </c>
      <c r="D16" s="21"/>
      <c r="E16" s="21"/>
      <c r="F16" s="21"/>
      <c r="G16" s="21"/>
      <c r="H16" s="21"/>
      <c r="I16" s="21"/>
    </row>
    <row r="17" spans="1:11" x14ac:dyDescent="0.25">
      <c r="A17" s="44">
        <f>IF(AND(ISBLANK(B17),ISBLANK(C17)),"",MAX(A$6:$A16)+1)</f>
        <v>7</v>
      </c>
      <c r="C17" t="s">
        <v>255</v>
      </c>
      <c r="D17" s="48">
        <f>SUM(E17:I17)</f>
        <v>393.91666666666669</v>
      </c>
      <c r="E17" s="46">
        <f>(CustomersVolume!E14+CustomersVolume!E21)/12</f>
        <v>0</v>
      </c>
      <c r="F17" s="46">
        <f>(CustomersVolume!F14+CustomersVolume!F21)/12</f>
        <v>93.916666666666671</v>
      </c>
      <c r="G17" s="46">
        <f>(CustomersVolume!G14+CustomersVolume!G21)/12</f>
        <v>174.83333333333334</v>
      </c>
      <c r="H17" s="46">
        <f>(CustomersVolume!H14+CustomersVolume!H21)/12</f>
        <v>117.16666666666667</v>
      </c>
      <c r="I17" s="46">
        <f>(CustomersVolume!I14+CustomersVolume!I21)/12</f>
        <v>8</v>
      </c>
    </row>
    <row r="18" spans="1:11" x14ac:dyDescent="0.25">
      <c r="A18" s="44">
        <f>IF(AND(ISBLANK(B18),ISBLANK(C18)),"",MAX(A$6:$A17)+1)</f>
        <v>8</v>
      </c>
      <c r="B18" s="51" t="str">
        <f>EXTERNAL!B72</f>
        <v>INDUSTRIAL_M&amp;R</v>
      </c>
      <c r="C18" t="s">
        <v>256</v>
      </c>
      <c r="D18" s="91">
        <f>SUM(E18:I18)</f>
        <v>1060184.2191669084</v>
      </c>
      <c r="E18" s="90">
        <f>E17*E12</f>
        <v>0</v>
      </c>
      <c r="F18" s="90">
        <f>F17*F12</f>
        <v>77320.677313478605</v>
      </c>
      <c r="G18" s="90">
        <f>G17*G12</f>
        <v>532979.9306329299</v>
      </c>
      <c r="H18" s="90">
        <f>H17*H12</f>
        <v>421129.39905194618</v>
      </c>
      <c r="I18" s="90">
        <f>I17*I12</f>
        <v>28754.212168553935</v>
      </c>
    </row>
    <row r="19" spans="1:11" x14ac:dyDescent="0.25">
      <c r="A19" s="44" t="str">
        <f>IF(AND(ISBLANK(B19),ISBLANK(C19)),"",MAX(A$6:$A18)+1)</f>
        <v/>
      </c>
      <c r="E19" s="21"/>
      <c r="F19" s="21"/>
      <c r="G19" s="21"/>
      <c r="H19" s="21"/>
      <c r="I19" s="21"/>
    </row>
    <row r="20" spans="1:11" x14ac:dyDescent="0.25">
      <c r="A20" s="44" t="str">
        <f>IF(AND(ISBLANK(B20),ISBLANK(C20)),"",MAX(A$6:$A19)+1)</f>
        <v/>
      </c>
    </row>
    <row r="21" spans="1:11" x14ac:dyDescent="0.25">
      <c r="A21" s="44" t="str">
        <f>IF(AND(ISBLANK(B21),ISBLANK(C21)),"",MAX(A$6:$A20)+1)</f>
        <v/>
      </c>
      <c r="F21" s="99"/>
      <c r="G21" s="99"/>
      <c r="H21" s="99"/>
    </row>
    <row r="22" spans="1:11" s="55" customFormat="1" x14ac:dyDescent="0.25">
      <c r="A22" s="54" t="str">
        <f>IF(AND(ISBLANK(B22),ISBLANK(C22)),"",MAX(A$6:$A21)+1)</f>
        <v/>
      </c>
    </row>
    <row r="23" spans="1:11" x14ac:dyDescent="0.25">
      <c r="A23" s="44" t="str">
        <f>IF(AND(ISBLANK(B23),ISBLANK(C23)),"",MAX(A$6:$A22)+1)</f>
        <v/>
      </c>
      <c r="J23" s="79" t="s">
        <v>257</v>
      </c>
    </row>
    <row r="24" spans="1:11" ht="24" x14ac:dyDescent="0.25">
      <c r="A24" s="44"/>
      <c r="B24" s="77" t="s">
        <v>258</v>
      </c>
      <c r="C24" s="77" t="s">
        <v>6</v>
      </c>
      <c r="D24" s="81" t="s">
        <v>251</v>
      </c>
      <c r="E24" s="81" t="s">
        <v>250</v>
      </c>
      <c r="F24" s="87" t="s">
        <v>225</v>
      </c>
      <c r="G24" s="87" t="s">
        <v>109</v>
      </c>
      <c r="H24" s="87" t="s">
        <v>110</v>
      </c>
      <c r="I24" s="87" t="s">
        <v>111</v>
      </c>
      <c r="K24" s="79" t="s">
        <v>259</v>
      </c>
    </row>
    <row r="25" spans="1:11" x14ac:dyDescent="0.25">
      <c r="A25" s="44"/>
      <c r="B25" s="78" t="s">
        <v>260</v>
      </c>
      <c r="C25" s="78" t="s">
        <v>261</v>
      </c>
      <c r="D25" s="82">
        <v>34574</v>
      </c>
      <c r="E25" s="85">
        <v>15560450</v>
      </c>
      <c r="F25" s="88">
        <v>6.2404143514444475E-2</v>
      </c>
      <c r="G25" s="88">
        <v>0.93347245618887187</v>
      </c>
      <c r="H25" s="88">
        <v>3.9474015035325469E-3</v>
      </c>
      <c r="I25" s="88">
        <v>1.7599879315113268E-4</v>
      </c>
      <c r="J25" s="89"/>
    </row>
    <row r="26" spans="1:11" x14ac:dyDescent="0.25">
      <c r="A26" s="44"/>
      <c r="B26" s="78" t="s">
        <v>262</v>
      </c>
      <c r="C26" s="78" t="s">
        <v>263</v>
      </c>
      <c r="D26" s="82">
        <v>1145</v>
      </c>
      <c r="E26" s="85">
        <v>492855</v>
      </c>
      <c r="F26" s="88">
        <v>4.3744531933508309E-2</v>
      </c>
      <c r="G26" s="88">
        <v>0.95625546806649164</v>
      </c>
      <c r="H26" s="88">
        <v>0</v>
      </c>
      <c r="I26" s="88">
        <v>0</v>
      </c>
      <c r="J26" s="89"/>
    </row>
    <row r="27" spans="1:11" x14ac:dyDescent="0.25">
      <c r="A27" s="44"/>
      <c r="B27" s="78" t="s">
        <v>264</v>
      </c>
      <c r="C27" s="78" t="s">
        <v>265</v>
      </c>
      <c r="D27" s="82">
        <v>270</v>
      </c>
      <c r="E27" s="85">
        <v>329890</v>
      </c>
      <c r="F27" s="88">
        <v>3.7313432835820892E-2</v>
      </c>
      <c r="G27" s="88">
        <v>0.91791044776119401</v>
      </c>
      <c r="H27" s="88">
        <v>4.4776119402985072E-2</v>
      </c>
      <c r="I27" s="88">
        <v>0</v>
      </c>
      <c r="J27" s="89"/>
    </row>
    <row r="28" spans="1:11" x14ac:dyDescent="0.25">
      <c r="B28" s="78" t="s">
        <v>266</v>
      </c>
      <c r="C28" s="78" t="s">
        <v>267</v>
      </c>
      <c r="D28" s="82">
        <v>12980</v>
      </c>
      <c r="E28" s="85">
        <v>23132740</v>
      </c>
      <c r="F28" s="88">
        <v>4.3529739518038721E-2</v>
      </c>
      <c r="G28" s="88">
        <v>0.89845382365231929</v>
      </c>
      <c r="H28" s="88">
        <v>5.7877141663184285E-2</v>
      </c>
      <c r="I28" s="88">
        <v>1.3929516645772391E-4</v>
      </c>
      <c r="J28" s="89"/>
    </row>
    <row r="29" spans="1:11" x14ac:dyDescent="0.25">
      <c r="B29" s="78" t="s">
        <v>268</v>
      </c>
      <c r="C29" s="78" t="s">
        <v>269</v>
      </c>
      <c r="D29" s="82">
        <v>3744</v>
      </c>
      <c r="E29" s="85">
        <v>13151355</v>
      </c>
      <c r="F29" s="88">
        <v>4.195011337868481E-2</v>
      </c>
      <c r="G29" s="88">
        <v>0.14399092970521543</v>
      </c>
      <c r="H29" s="88">
        <v>0.79319727891156466</v>
      </c>
      <c r="I29" s="88">
        <v>2.0861678004535148E-2</v>
      </c>
      <c r="J29" s="89"/>
    </row>
    <row r="30" spans="1:11" x14ac:dyDescent="0.25">
      <c r="B30" s="78" t="s">
        <v>270</v>
      </c>
      <c r="C30" s="78" t="s">
        <v>271</v>
      </c>
      <c r="D30" s="82">
        <v>24</v>
      </c>
      <c r="E30" s="85">
        <v>76290</v>
      </c>
      <c r="F30" s="88">
        <v>3.5714285714285712E-2</v>
      </c>
      <c r="G30" s="88">
        <v>0.17857142857142858</v>
      </c>
      <c r="H30" s="88">
        <v>0.7857142857142857</v>
      </c>
      <c r="I30" s="88">
        <v>0</v>
      </c>
      <c r="J30" s="89"/>
    </row>
    <row r="31" spans="1:11" x14ac:dyDescent="0.25">
      <c r="B31" s="78" t="s">
        <v>272</v>
      </c>
      <c r="C31" s="78" t="s">
        <v>273</v>
      </c>
      <c r="D31" s="82">
        <v>623</v>
      </c>
      <c r="E31" s="85">
        <v>323150</v>
      </c>
      <c r="F31" s="88">
        <v>0.56915739268680443</v>
      </c>
      <c r="G31" s="88">
        <v>0.38791732909379967</v>
      </c>
      <c r="H31" s="88">
        <v>4.2925278219395867E-2</v>
      </c>
      <c r="I31" s="88">
        <v>0</v>
      </c>
      <c r="J31" s="89"/>
    </row>
    <row r="32" spans="1:11" x14ac:dyDescent="0.25">
      <c r="B32" s="78" t="s">
        <v>274</v>
      </c>
      <c r="C32" s="78" t="s">
        <v>275</v>
      </c>
      <c r="D32" s="82">
        <v>29</v>
      </c>
      <c r="E32" s="85">
        <v>10185</v>
      </c>
      <c r="F32" s="88">
        <v>0.6071428571428571</v>
      </c>
      <c r="G32" s="88">
        <v>0.21428571428571427</v>
      </c>
      <c r="H32" s="88">
        <v>0.17857142857142858</v>
      </c>
      <c r="I32" s="88">
        <v>0</v>
      </c>
      <c r="J32" s="89"/>
    </row>
    <row r="33" spans="2:10" x14ac:dyDescent="0.25">
      <c r="B33" s="78" t="s">
        <v>276</v>
      </c>
      <c r="C33" s="78" t="s">
        <v>277</v>
      </c>
      <c r="D33" s="82">
        <v>15</v>
      </c>
      <c r="E33" s="85">
        <v>58500</v>
      </c>
      <c r="F33" s="88">
        <v>0</v>
      </c>
      <c r="G33" s="88">
        <v>0</v>
      </c>
      <c r="H33" s="88">
        <v>0.42857142857142855</v>
      </c>
      <c r="I33" s="88">
        <v>0.5714285714285714</v>
      </c>
      <c r="J33" s="89"/>
    </row>
    <row r="34" spans="2:10" x14ac:dyDescent="0.25">
      <c r="B34" s="78" t="s">
        <v>278</v>
      </c>
      <c r="C34" s="78" t="s">
        <v>279</v>
      </c>
      <c r="D34" s="82">
        <v>31</v>
      </c>
      <c r="E34" s="85">
        <v>63485</v>
      </c>
      <c r="F34" s="88">
        <v>3.4482758620689655E-2</v>
      </c>
      <c r="G34" s="88">
        <v>0.96551724137931039</v>
      </c>
      <c r="H34" s="88">
        <v>0</v>
      </c>
      <c r="I34" s="88">
        <v>0</v>
      </c>
      <c r="J34" s="89"/>
    </row>
    <row r="35" spans="2:10" x14ac:dyDescent="0.25">
      <c r="B35" s="78" t="s">
        <v>280</v>
      </c>
      <c r="C35" s="78" t="s">
        <v>281</v>
      </c>
      <c r="D35" s="82">
        <v>264</v>
      </c>
      <c r="E35" s="85">
        <v>957635</v>
      </c>
      <c r="F35" s="88">
        <v>1.5822784810126583E-2</v>
      </c>
      <c r="G35" s="88">
        <v>0.14240506329113925</v>
      </c>
      <c r="H35" s="88">
        <v>0.45886075949367089</v>
      </c>
      <c r="I35" s="88">
        <v>0.38291139240506328</v>
      </c>
      <c r="J35" s="89"/>
    </row>
    <row r="36" spans="2:10" x14ac:dyDescent="0.25">
      <c r="B36" s="78" t="s">
        <v>282</v>
      </c>
      <c r="C36" s="78" t="s">
        <v>283</v>
      </c>
      <c r="D36" s="82">
        <v>117</v>
      </c>
      <c r="E36" s="85">
        <v>445540</v>
      </c>
      <c r="F36" s="88">
        <v>0</v>
      </c>
      <c r="G36" s="88">
        <v>4.3103448275862072E-2</v>
      </c>
      <c r="H36" s="88">
        <v>4.3103448275862072E-2</v>
      </c>
      <c r="I36" s="88">
        <v>0.91379310344827591</v>
      </c>
      <c r="J36" s="89"/>
    </row>
    <row r="37" spans="2:10" x14ac:dyDescent="0.25">
      <c r="B37" s="78" t="s">
        <v>284</v>
      </c>
      <c r="C37" s="78" t="s">
        <v>285</v>
      </c>
      <c r="D37" s="82">
        <v>5</v>
      </c>
      <c r="E37" s="85">
        <v>19500</v>
      </c>
      <c r="F37" s="88">
        <v>0</v>
      </c>
      <c r="G37" s="88">
        <v>0.6</v>
      </c>
      <c r="H37" s="88">
        <v>0.4</v>
      </c>
      <c r="I37" s="88">
        <v>0</v>
      </c>
      <c r="J37" s="89"/>
    </row>
    <row r="38" spans="2:10" x14ac:dyDescent="0.25">
      <c r="B38" s="78" t="s">
        <v>286</v>
      </c>
      <c r="C38" s="78" t="s">
        <v>287</v>
      </c>
      <c r="D38" s="82">
        <v>0</v>
      </c>
      <c r="E38" s="85">
        <v>0</v>
      </c>
      <c r="F38" s="88"/>
      <c r="G38" s="88"/>
      <c r="H38" s="88"/>
      <c r="I38" s="88"/>
      <c r="J38" s="89"/>
    </row>
    <row r="39" spans="2:10" x14ac:dyDescent="0.25">
      <c r="B39" s="78" t="s">
        <v>288</v>
      </c>
      <c r="C39" s="78" t="s">
        <v>289</v>
      </c>
      <c r="D39" s="82">
        <v>6</v>
      </c>
      <c r="E39" s="85">
        <v>3425</v>
      </c>
      <c r="F39" s="88">
        <v>0.21428571428571427</v>
      </c>
      <c r="G39" s="88">
        <v>0.14285714285714285</v>
      </c>
      <c r="H39" s="88">
        <v>7.1428571428571425E-2</v>
      </c>
      <c r="I39" s="88">
        <v>0</v>
      </c>
      <c r="J39" s="89"/>
    </row>
    <row r="40" spans="2:10" x14ac:dyDescent="0.25">
      <c r="B40" s="78" t="s">
        <v>290</v>
      </c>
      <c r="C40" s="78" t="s">
        <v>291</v>
      </c>
      <c r="D40" s="82">
        <v>642935</v>
      </c>
      <c r="E40" s="85">
        <v>145060040</v>
      </c>
      <c r="F40" s="88">
        <v>0.99911137653373683</v>
      </c>
      <c r="G40" s="88">
        <v>8.6134746325994174E-4</v>
      </c>
      <c r="H40" s="88">
        <v>2.7276003003231488E-5</v>
      </c>
      <c r="I40" s="88">
        <v>0</v>
      </c>
      <c r="J40" s="89"/>
    </row>
    <row r="41" spans="2:10" x14ac:dyDescent="0.25">
      <c r="B41" s="78" t="s">
        <v>292</v>
      </c>
      <c r="C41" s="78" t="s">
        <v>293</v>
      </c>
      <c r="D41" s="82">
        <v>3101</v>
      </c>
      <c r="E41" s="85">
        <v>696240</v>
      </c>
      <c r="F41" s="88">
        <v>0.99836119305145854</v>
      </c>
      <c r="G41" s="88">
        <v>1.6388069485414618E-3</v>
      </c>
      <c r="H41" s="88">
        <v>0</v>
      </c>
      <c r="I41" s="88">
        <v>0</v>
      </c>
      <c r="J41" s="89"/>
    </row>
    <row r="42" spans="2:10" x14ac:dyDescent="0.25">
      <c r="B42" s="78" t="s">
        <v>294</v>
      </c>
      <c r="C42" s="78" t="s">
        <v>295</v>
      </c>
      <c r="D42" s="82">
        <v>0</v>
      </c>
      <c r="E42" s="85">
        <v>0</v>
      </c>
      <c r="F42" s="85"/>
      <c r="G42" s="85"/>
      <c r="H42" s="85"/>
      <c r="I42" s="85"/>
      <c r="J42" s="89"/>
    </row>
    <row r="43" spans="2:10" x14ac:dyDescent="0.25">
      <c r="B43" s="78" t="s">
        <v>296</v>
      </c>
      <c r="C43" s="78" t="s">
        <v>261</v>
      </c>
      <c r="D43" s="82">
        <v>61</v>
      </c>
      <c r="E43" s="85">
        <v>19705</v>
      </c>
      <c r="F43" s="92">
        <f>F25</f>
        <v>6.2404143514444475E-2</v>
      </c>
      <c r="G43" s="92">
        <f t="shared" ref="G43:I43" si="4">G25</f>
        <v>0.93347245618887187</v>
      </c>
      <c r="H43" s="92">
        <f t="shared" si="4"/>
        <v>3.9474015035325469E-3</v>
      </c>
      <c r="I43" s="92">
        <f t="shared" si="4"/>
        <v>1.7599879315113268E-4</v>
      </c>
      <c r="J43" s="89"/>
    </row>
    <row r="44" spans="2:10" x14ac:dyDescent="0.25">
      <c r="B44" s="78" t="s">
        <v>297</v>
      </c>
      <c r="C44" s="78" t="s">
        <v>267</v>
      </c>
      <c r="D44" s="82">
        <v>12</v>
      </c>
      <c r="E44" s="85">
        <v>18450</v>
      </c>
      <c r="F44" s="92">
        <f>F28</f>
        <v>4.3529739518038721E-2</v>
      </c>
      <c r="G44" s="92">
        <f t="shared" ref="G44:I44" si="5">G28</f>
        <v>0.89845382365231929</v>
      </c>
      <c r="H44" s="92">
        <f t="shared" si="5"/>
        <v>5.7877141663184285E-2</v>
      </c>
      <c r="I44" s="92">
        <f t="shared" si="5"/>
        <v>1.3929516645772391E-4</v>
      </c>
      <c r="J44" s="89"/>
    </row>
    <row r="45" spans="2:10" x14ac:dyDescent="0.25">
      <c r="B45" s="78" t="s">
        <v>298</v>
      </c>
      <c r="C45" s="78" t="s">
        <v>291</v>
      </c>
      <c r="D45" s="82">
        <v>725</v>
      </c>
      <c r="E45" s="85">
        <v>165565</v>
      </c>
      <c r="F45" s="92">
        <f>F40</f>
        <v>0.99911137653373683</v>
      </c>
      <c r="G45" s="92">
        <f t="shared" ref="G45:I45" si="6">G40</f>
        <v>8.6134746325994174E-4</v>
      </c>
      <c r="H45" s="92">
        <f t="shared" si="6"/>
        <v>2.7276003003231488E-5</v>
      </c>
      <c r="I45" s="92">
        <f t="shared" si="6"/>
        <v>0</v>
      </c>
      <c r="J45" s="89"/>
    </row>
    <row r="46" spans="2:10" x14ac:dyDescent="0.25">
      <c r="B46" s="78" t="s">
        <v>299</v>
      </c>
      <c r="C46" s="78" t="s">
        <v>293</v>
      </c>
      <c r="D46" s="82">
        <v>7</v>
      </c>
      <c r="E46" s="85">
        <v>1540</v>
      </c>
      <c r="F46" s="92">
        <f>F41</f>
        <v>0.99836119305145854</v>
      </c>
      <c r="G46" s="92">
        <f t="shared" ref="G46:I46" si="7">G41</f>
        <v>1.6388069485414618E-3</v>
      </c>
      <c r="H46" s="92">
        <f t="shared" si="7"/>
        <v>0</v>
      </c>
      <c r="I46" s="92">
        <f t="shared" si="7"/>
        <v>0</v>
      </c>
      <c r="J46" s="89"/>
    </row>
    <row r="47" spans="2:10" x14ac:dyDescent="0.25">
      <c r="B47" s="78" t="s">
        <v>300</v>
      </c>
      <c r="C47" s="78" t="s">
        <v>301</v>
      </c>
      <c r="D47" s="82">
        <v>31005</v>
      </c>
      <c r="E47" s="85">
        <v>10996270</v>
      </c>
      <c r="F47" s="85"/>
      <c r="G47" s="85"/>
      <c r="H47" s="85"/>
      <c r="I47" s="85"/>
      <c r="J47" s="89"/>
    </row>
    <row r="48" spans="2:10" x14ac:dyDescent="0.25">
      <c r="B48" s="79"/>
      <c r="C48" s="80" t="s">
        <v>7</v>
      </c>
      <c r="D48" s="83">
        <v>731673</v>
      </c>
      <c r="E48" s="86">
        <v>211582810</v>
      </c>
      <c r="F48" s="86"/>
      <c r="G48" s="86"/>
      <c r="H48" s="86"/>
      <c r="I48" s="86"/>
      <c r="J48" s="89"/>
    </row>
    <row r="49" spans="2:10" x14ac:dyDescent="0.25">
      <c r="B49" s="79"/>
      <c r="C49" s="80" t="s">
        <v>302</v>
      </c>
      <c r="D49" s="83">
        <v>731673</v>
      </c>
      <c r="E49" s="86">
        <v>211582810</v>
      </c>
      <c r="F49" s="86"/>
      <c r="G49" s="86"/>
      <c r="H49" s="86"/>
      <c r="I49" s="86"/>
      <c r="J49" s="79"/>
    </row>
    <row r="50" spans="2:10" x14ac:dyDescent="0.25">
      <c r="B50" s="79"/>
      <c r="C50" s="80" t="s">
        <v>303</v>
      </c>
      <c r="D50" s="84">
        <v>0</v>
      </c>
      <c r="E50" s="86">
        <v>0</v>
      </c>
      <c r="F50" s="86"/>
      <c r="G50" s="86"/>
      <c r="H50" s="86"/>
      <c r="I50" s="86"/>
      <c r="J50" s="7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B5-211C-4F2B-B8FE-40108D42D267}">
  <sheetPr codeName="Sheet11"/>
  <dimension ref="A1:I46"/>
  <sheetViews>
    <sheetView topLeftCell="A18" workbookViewId="0"/>
  </sheetViews>
  <sheetFormatPr defaultColWidth="8.85546875" defaultRowHeight="15" x14ac:dyDescent="0.25"/>
  <cols>
    <col min="1" max="1" width="4.7109375" style="58" bestFit="1" customWidth="1"/>
    <col min="2" max="2" width="20.5703125" style="58" bestFit="1" customWidth="1"/>
    <col min="3" max="3" width="24.28515625" style="58" bestFit="1" customWidth="1"/>
    <col min="4" max="4" width="12" style="58" bestFit="1" customWidth="1"/>
    <col min="5" max="5" width="13.7109375" style="58" bestFit="1" customWidth="1"/>
    <col min="6" max="6" width="15.7109375" style="58" bestFit="1" customWidth="1"/>
    <col min="7" max="7" width="16.7109375" style="58" customWidth="1"/>
    <col min="8" max="8" width="14.28515625" style="58" bestFit="1" customWidth="1"/>
    <col min="9" max="9" width="18.5703125" style="58" bestFit="1" customWidth="1"/>
    <col min="10" max="16384" width="8.85546875" style="58"/>
  </cols>
  <sheetData>
    <row r="1" spans="1:9" x14ac:dyDescent="0.25">
      <c r="A1" s="58" t="str">
        <f>EXTERNAL!A1</f>
        <v>Peoples Natural Gas Company LLC</v>
      </c>
    </row>
    <row r="2" spans="1:9" x14ac:dyDescent="0.25">
      <c r="A2" s="58" t="s">
        <v>304</v>
      </c>
    </row>
    <row r="6" spans="1:9" ht="17.25" x14ac:dyDescent="0.4">
      <c r="A6" s="281" t="str">
        <f>EXTERNAL!A6</f>
        <v>Line</v>
      </c>
      <c r="B6" s="281" t="str">
        <f>EXTERNAL!B6</f>
        <v>Allocation Factor</v>
      </c>
      <c r="C6" s="281" t="str">
        <f>EXTERNAL!C6</f>
        <v>Description</v>
      </c>
      <c r="D6" s="281" t="str">
        <f>EXTERNAL!D6</f>
        <v>Total</v>
      </c>
      <c r="E6" s="281" t="str">
        <f>EXTERNAL!E6</f>
        <v>Residential</v>
      </c>
      <c r="F6" s="281" t="str">
        <f>EXTERNAL!F6</f>
        <v>Small General</v>
      </c>
      <c r="G6" s="281" t="str">
        <f>EXTERNAL!G6</f>
        <v>Medium General</v>
      </c>
      <c r="H6" s="281" t="str">
        <f>EXTERNAL!H6</f>
        <v>Large General</v>
      </c>
      <c r="I6" s="281" t="str">
        <f>EXTERNAL!I6</f>
        <v>Mainline Service</v>
      </c>
    </row>
    <row r="8" spans="1:9" x14ac:dyDescent="0.25">
      <c r="A8" s="44">
        <f>IF(AND(ISBLANK(B8),ISBLANK(C8)),"",MAX(A$6:$A7)+1)</f>
        <v>1</v>
      </c>
      <c r="B8" s="57" t="str">
        <f>EXTERNAL!B66</f>
        <v>SERVICES</v>
      </c>
      <c r="C8" s="58" t="s">
        <v>305</v>
      </c>
      <c r="E8" s="111">
        <f>E19*E29</f>
        <v>1512391768.0568516</v>
      </c>
      <c r="F8" s="111">
        <f>F19*F29</f>
        <v>113094327.37927429</v>
      </c>
      <c r="G8" s="111">
        <f>G19*G29</f>
        <v>12205488.270292222</v>
      </c>
      <c r="H8" s="111">
        <f>(H16*H29+H17*I29)/(H16+H17)*H19</f>
        <v>580359.177736704</v>
      </c>
      <c r="I8" s="111">
        <f>I19*I29</f>
        <v>23598.367600000001</v>
      </c>
    </row>
    <row r="9" spans="1:9" x14ac:dyDescent="0.25">
      <c r="A9" s="44" t="str">
        <f>IF(AND(ISBLANK(B9),ISBLANK(C9)),"",MAX(A$6:$A8)+1)</f>
        <v/>
      </c>
    </row>
    <row r="10" spans="1:9" x14ac:dyDescent="0.25">
      <c r="A10" s="44" t="str">
        <f>IF(AND(ISBLANK(B10),ISBLANK(C10)),"",MAX(A$6:$A9)+1)</f>
        <v/>
      </c>
    </row>
    <row r="11" spans="1:9" x14ac:dyDescent="0.25">
      <c r="A11" s="44">
        <f>IF(AND(ISBLANK(B11),ISBLANK(C11)),"",MAX(A$6:$A10)+1)</f>
        <v>2</v>
      </c>
      <c r="C11" s="58" t="s">
        <v>306</v>
      </c>
      <c r="D11" s="111">
        <v>670381</v>
      </c>
    </row>
    <row r="12" spans="1:9" x14ac:dyDescent="0.25">
      <c r="A12" s="44">
        <f>IF(AND(ISBLANK(B12),ISBLANK(C12)),"",MAX(A$6:$A11)+1)</f>
        <v>3</v>
      </c>
      <c r="C12" s="58" t="s">
        <v>51</v>
      </c>
      <c r="D12" s="111">
        <f>EXTERNAL!D55</f>
        <v>706436.11281493981</v>
      </c>
    </row>
    <row r="13" spans="1:9" x14ac:dyDescent="0.25">
      <c r="A13" s="44">
        <f>IF(AND(ISBLANK(B13),ISBLANK(C13)),"",MAX(A$6:$A12)+1)</f>
        <v>4</v>
      </c>
      <c r="C13" s="58" t="s">
        <v>8</v>
      </c>
      <c r="E13" s="111">
        <f>EXTERNAL!E55</f>
        <v>652447.68799791299</v>
      </c>
    </row>
    <row r="14" spans="1:9" x14ac:dyDescent="0.25">
      <c r="A14" s="44">
        <f>IF(AND(ISBLANK(B14),ISBLANK(C14)),"",MAX(A$6:$A13)+1)</f>
        <v>5</v>
      </c>
      <c r="C14" s="58" t="s">
        <v>109</v>
      </c>
      <c r="D14" s="111"/>
      <c r="E14" s="111"/>
      <c r="F14" s="111">
        <f>EXTERNAL!F55</f>
        <v>48789.033359452173</v>
      </c>
      <c r="G14" s="111"/>
      <c r="H14" s="111"/>
      <c r="I14" s="111"/>
    </row>
    <row r="15" spans="1:9" x14ac:dyDescent="0.25">
      <c r="A15" s="44">
        <f>IF(AND(ISBLANK(B15),ISBLANK(C15)),"",MAX(A$6:$A14)+1)</f>
        <v>6</v>
      </c>
      <c r="C15" s="58" t="s">
        <v>110</v>
      </c>
      <c r="D15" s="111"/>
      <c r="E15" s="111"/>
      <c r="F15" s="111"/>
      <c r="G15" s="111">
        <f>EXTERNAL!G55</f>
        <v>4960.5581242412773</v>
      </c>
      <c r="H15" s="111"/>
      <c r="I15" s="111"/>
    </row>
    <row r="16" spans="1:9" x14ac:dyDescent="0.25">
      <c r="A16" s="44">
        <f>IF(AND(ISBLANK(B16),ISBLANK(C16)),"",MAX(A$6:$A15)+1)</f>
        <v>7</v>
      </c>
      <c r="C16" s="58" t="s">
        <v>111</v>
      </c>
      <c r="D16" s="111"/>
      <c r="E16" s="111"/>
      <c r="F16" s="111"/>
      <c r="G16" s="111"/>
      <c r="H16" s="111">
        <f>EXTERNAL!H55-H17</f>
        <v>194.25</v>
      </c>
      <c r="I16" s="111"/>
    </row>
    <row r="17" spans="1:9" x14ac:dyDescent="0.25">
      <c r="A17" s="44">
        <f>IF(AND(ISBLANK(B17),ISBLANK(C17)),"",MAX(A$6:$A16)+1)</f>
        <v>8</v>
      </c>
      <c r="C17" s="58" t="s">
        <v>307</v>
      </c>
      <c r="D17" s="111"/>
      <c r="E17" s="111"/>
      <c r="F17" s="111"/>
      <c r="G17" s="111"/>
      <c r="H17" s="111">
        <f>SUM(CustomersVolume!R12:R21)/12</f>
        <v>36.583333333333336</v>
      </c>
    </row>
    <row r="18" spans="1:9" x14ac:dyDescent="0.25">
      <c r="A18" s="44">
        <f>IF(AND(ISBLANK(B18),ISBLANK(C18)),"",MAX(A$6:$A17)+1)</f>
        <v>9</v>
      </c>
      <c r="C18" s="58" t="s">
        <v>203</v>
      </c>
      <c r="D18" s="111"/>
      <c r="E18" s="111"/>
      <c r="F18" s="111"/>
      <c r="G18" s="111"/>
      <c r="H18" s="111"/>
      <c r="I18" s="111">
        <f>EXTERNAL!I55</f>
        <v>8</v>
      </c>
    </row>
    <row r="19" spans="1:9" x14ac:dyDescent="0.25">
      <c r="A19" s="44">
        <f>IF(AND(ISBLANK(B19),ISBLANK(C19)),"",MAX(A$6:$A18)+1)</f>
        <v>10</v>
      </c>
      <c r="C19" s="58" t="s">
        <v>308</v>
      </c>
      <c r="E19" s="136">
        <f>SUM(E13:E18)/$D$12*$D$11</f>
        <v>619148.03843317763</v>
      </c>
      <c r="F19" s="136">
        <f t="shared" ref="F19:G19" si="0">SUM(F13:F18)/$D$12*$D$11</f>
        <v>46298.936845420016</v>
      </c>
      <c r="G19" s="136">
        <f t="shared" si="0"/>
        <v>4707.3809726912141</v>
      </c>
      <c r="H19" s="136">
        <f>SUM(H13:H18)/$D$12*$D$11</f>
        <v>219.05205301115626</v>
      </c>
      <c r="I19" s="136">
        <f>I18</f>
        <v>8</v>
      </c>
    </row>
    <row r="20" spans="1:9" x14ac:dyDescent="0.25">
      <c r="A20" s="44" t="str">
        <f>IF(AND(ISBLANK(B20),ISBLANK(C20)),"",MAX(A$6:$A19)+1)</f>
        <v/>
      </c>
      <c r="E20" s="136"/>
      <c r="F20" s="136"/>
      <c r="G20" s="136"/>
      <c r="H20" s="136"/>
      <c r="I20" s="136"/>
    </row>
    <row r="21" spans="1:9" x14ac:dyDescent="0.25">
      <c r="A21" s="44" t="str">
        <f>IF(AND(ISBLANK(B21),ISBLANK(C21)),"",MAX(A$6:$A20)+1)</f>
        <v/>
      </c>
      <c r="E21" s="136"/>
      <c r="F21" s="136"/>
      <c r="G21" s="136"/>
      <c r="H21" s="136"/>
      <c r="I21" s="136"/>
    </row>
    <row r="22" spans="1:9" x14ac:dyDescent="0.25">
      <c r="A22" s="44" t="str">
        <f>IF(AND(ISBLANK(B22),ISBLANK(C22)),"",MAX(A$6:$A21)+1)</f>
        <v/>
      </c>
      <c r="E22" s="136"/>
      <c r="F22" s="136"/>
      <c r="G22" s="136"/>
      <c r="H22" s="136"/>
      <c r="I22" s="136"/>
    </row>
    <row r="23" spans="1:9" x14ac:dyDescent="0.25">
      <c r="A23" s="44">
        <f>IF(AND(ISBLANK(B23),ISBLANK(C23)),"",MAX(A$6:$A22)+1)</f>
        <v>11</v>
      </c>
      <c r="C23" s="145" t="s">
        <v>309</v>
      </c>
      <c r="E23" s="58" t="s">
        <v>159</v>
      </c>
      <c r="F23" s="58" t="s">
        <v>109</v>
      </c>
      <c r="G23" s="58" t="s">
        <v>110</v>
      </c>
      <c r="H23" s="58" t="s">
        <v>111</v>
      </c>
      <c r="I23" s="44" t="s">
        <v>310</v>
      </c>
    </row>
    <row r="24" spans="1:9" x14ac:dyDescent="0.25">
      <c r="A24" s="44">
        <f>IF(AND(ISBLANK(B24),ISBLANK(C24)),"",MAX(A$6:$A23)+1)</f>
        <v>12</v>
      </c>
      <c r="C24" s="58" t="s">
        <v>311</v>
      </c>
      <c r="E24" s="306">
        <v>2476.7821999999996</v>
      </c>
      <c r="F24" s="306">
        <v>2476.7821999999996</v>
      </c>
      <c r="G24" s="306">
        <v>2626.9245999999998</v>
      </c>
      <c r="H24" s="306">
        <v>2626.9245999999998</v>
      </c>
      <c r="I24" s="306">
        <v>2983.88</v>
      </c>
    </row>
    <row r="25" spans="1:9" x14ac:dyDescent="0.25">
      <c r="A25" s="44">
        <f>IF(AND(ISBLANK(B25),ISBLANK(C25)),"",MAX(A$6:$A24)+1)</f>
        <v>13</v>
      </c>
      <c r="C25" s="58" t="s">
        <v>312</v>
      </c>
      <c r="E25" s="282">
        <v>0.95</v>
      </c>
      <c r="F25" s="282">
        <v>0.95</v>
      </c>
      <c r="G25" s="282">
        <v>0.95</v>
      </c>
      <c r="H25" s="282">
        <v>0.95</v>
      </c>
      <c r="I25" s="282">
        <v>0.95</v>
      </c>
    </row>
    <row r="26" spans="1:9" x14ac:dyDescent="0.25">
      <c r="A26" s="44">
        <f>IF(AND(ISBLANK(B26),ISBLANK(C26)),"",MAX(A$6:$A25)+1)</f>
        <v>14</v>
      </c>
      <c r="C26" s="58" t="s">
        <v>313</v>
      </c>
      <c r="E26" s="306">
        <v>1795.1012000000001</v>
      </c>
      <c r="F26" s="306">
        <v>1795.1012000000001</v>
      </c>
      <c r="G26" s="306">
        <v>1945.2436</v>
      </c>
      <c r="H26" s="306">
        <v>1945.2436</v>
      </c>
      <c r="I26" s="306">
        <v>2302.1990000000001</v>
      </c>
    </row>
    <row r="27" spans="1:9" x14ac:dyDescent="0.25">
      <c r="A27" s="44">
        <f>IF(AND(ISBLANK(B27),ISBLANK(C27)),"",MAX(A$6:$A26)+1)</f>
        <v>15</v>
      </c>
      <c r="C27" s="58" t="s">
        <v>314</v>
      </c>
      <c r="E27" s="282">
        <v>0.05</v>
      </c>
      <c r="F27" s="282">
        <v>0.05</v>
      </c>
      <c r="G27" s="282">
        <v>0.05</v>
      </c>
      <c r="H27" s="282">
        <v>0.05</v>
      </c>
      <c r="I27" s="282">
        <v>0.05</v>
      </c>
    </row>
    <row r="28" spans="1:9" x14ac:dyDescent="0.25">
      <c r="A28" s="44" t="str">
        <f>IF(AND(ISBLANK(B28),ISBLANK(C28)),"",MAX(A$6:$A27)+1)</f>
        <v/>
      </c>
      <c r="E28" s="282"/>
      <c r="F28" s="282"/>
      <c r="G28" s="282"/>
      <c r="H28" s="282"/>
      <c r="I28" s="282"/>
    </row>
    <row r="29" spans="1:9" x14ac:dyDescent="0.25">
      <c r="A29" s="44">
        <f>IF(AND(ISBLANK(B29),ISBLANK(C29)),"",MAX(A$6:$A28)+1)</f>
        <v>16</v>
      </c>
      <c r="C29" s="58" t="s">
        <v>315</v>
      </c>
      <c r="E29" s="306">
        <f>E24*E25+E26*E27</f>
        <v>2442.6981499999997</v>
      </c>
      <c r="F29" s="306">
        <f t="shared" ref="F29:I29" si="1">F24*F25+F26*F27</f>
        <v>2442.6981499999997</v>
      </c>
      <c r="G29" s="306">
        <f t="shared" si="1"/>
        <v>2592.8405499999999</v>
      </c>
      <c r="H29" s="306">
        <f t="shared" si="1"/>
        <v>2592.8405499999999</v>
      </c>
      <c r="I29" s="306">
        <f t="shared" si="1"/>
        <v>2949.7959500000002</v>
      </c>
    </row>
    <row r="30" spans="1:9" x14ac:dyDescent="0.25">
      <c r="A30" s="44" t="str">
        <f>IF(AND(ISBLANK(B30),ISBLANK(C30)),"",MAX(A$6:$A29)+1)</f>
        <v/>
      </c>
    </row>
    <row r="31" spans="1:9" x14ac:dyDescent="0.25">
      <c r="A31" s="44" t="str">
        <f>IF(AND(ISBLANK(B31),ISBLANK(C31)),"",MAX(A$6:$A30)+1)</f>
        <v/>
      </c>
      <c r="H31" s="111"/>
    </row>
    <row r="32" spans="1:9" x14ac:dyDescent="0.25">
      <c r="A32" s="44" t="str">
        <f>IF(AND(ISBLANK(B32),ISBLANK(C32)),"",MAX(A$6:$A31)+1)</f>
        <v/>
      </c>
      <c r="B32" s="57"/>
    </row>
    <row r="33" spans="1:9" x14ac:dyDescent="0.25">
      <c r="A33" s="44" t="str">
        <f>IF(AND(ISBLANK(B33),ISBLANK(C33)),"",MAX(A$6:$A32)+1)</f>
        <v/>
      </c>
    </row>
    <row r="34" spans="1:9" x14ac:dyDescent="0.25">
      <c r="A34" s="44" t="str">
        <f>IF(AND(ISBLANK(B34),ISBLANK(C34)),"",MAX(A$6:$A33)+1)</f>
        <v/>
      </c>
    </row>
    <row r="35" spans="1:9" x14ac:dyDescent="0.25">
      <c r="A35" s="44" t="str">
        <f>IF(AND(ISBLANK(B35),ISBLANK(C35)),"",MAX(A$6:$A34)+1)</f>
        <v/>
      </c>
    </row>
    <row r="36" spans="1:9" x14ac:dyDescent="0.25">
      <c r="A36" s="44" t="str">
        <f>IF(AND(ISBLANK(B36),ISBLANK(C36)),"",MAX(A$6:$A35)+1)</f>
        <v/>
      </c>
      <c r="E36" s="111"/>
      <c r="F36" s="111"/>
      <c r="G36" s="111"/>
      <c r="H36" s="111"/>
      <c r="I36" s="111"/>
    </row>
    <row r="37" spans="1:9" x14ac:dyDescent="0.25">
      <c r="A37" s="44" t="str">
        <f>IF(AND(ISBLANK(B37),ISBLANK(C37)),"",MAX(A$6:$A36)+1)</f>
        <v/>
      </c>
    </row>
    <row r="38" spans="1:9" x14ac:dyDescent="0.25">
      <c r="A38" s="44" t="str">
        <f>IF(AND(ISBLANK(B38),ISBLANK(C38)),"",MAX(A$6:$A37)+1)</f>
        <v/>
      </c>
    </row>
    <row r="39" spans="1:9" x14ac:dyDescent="0.25">
      <c r="A39" s="44" t="str">
        <f>IF(AND(ISBLANK(B39),ISBLANK(C39)),"",MAX(A$6:$A38)+1)</f>
        <v/>
      </c>
    </row>
    <row r="40" spans="1:9" x14ac:dyDescent="0.25">
      <c r="A40" s="44" t="str">
        <f>IF(AND(ISBLANK(B40),ISBLANK(C40)),"",MAX(A$6:$A39)+1)</f>
        <v/>
      </c>
    </row>
    <row r="41" spans="1:9" x14ac:dyDescent="0.25">
      <c r="A41" s="44" t="str">
        <f>IF(AND(ISBLANK(B41),ISBLANK(C41)),"",MAX(A$6:$A40)+1)</f>
        <v/>
      </c>
    </row>
    <row r="42" spans="1:9" x14ac:dyDescent="0.25">
      <c r="A42" s="44" t="str">
        <f>IF(AND(ISBLANK(B42),ISBLANK(C42)),"",MAX(A$6:$A41)+1)</f>
        <v/>
      </c>
    </row>
    <row r="43" spans="1:9" x14ac:dyDescent="0.25">
      <c r="A43" s="44" t="str">
        <f>IF(AND(ISBLANK(B43),ISBLANK(C43)),"",MAX(A$6:$A42)+1)</f>
        <v/>
      </c>
    </row>
    <row r="44" spans="1:9" x14ac:dyDescent="0.25">
      <c r="A44" s="44" t="str">
        <f>IF(AND(ISBLANK(B44),ISBLANK(C44)),"",MAX(A$6:$A43)+1)</f>
        <v/>
      </c>
    </row>
    <row r="45" spans="1:9" x14ac:dyDescent="0.25">
      <c r="A45" s="44" t="str">
        <f>IF(AND(ISBLANK(B45),ISBLANK(C45)),"",MAX(A$6:$A44)+1)</f>
        <v/>
      </c>
    </row>
    <row r="46" spans="1:9" x14ac:dyDescent="0.25">
      <c r="A46" s="44" t="str">
        <f>IF(AND(ISBLANK(B46),ISBLANK(C46)),"",MAX(A$6:$A45)+1)</f>
        <v/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16" ma:contentTypeDescription="Create a new document." ma:contentTypeScope="" ma:versionID="6cd8fc45d931f349f890fa897ea2e833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027581190801d647f9772b91c1c2417e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eReceived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1650545-460b-4bce-b735-f8b284d8afa7}" ma:internalName="TaxCatchAll" ma:showField="CatchAllData" ma:web="7c11c9e6-3ed6-44a7-bb50-2b402fc6d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DateReceived" ma:index="17" nillable="true" ma:displayName="Date Received" ma:format="DateTime" ma:internalName="DateReceived">
      <xsd:simpleType>
        <xsd:restriction base="dms:DateTim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c690f-1428-4b7b-913c-f8e8cae1aa4a">
      <Terms xmlns="http://schemas.microsoft.com/office/infopath/2007/PartnerControls"/>
    </lcf76f155ced4ddcb4097134ff3c332f>
    <DateReceived xmlns="823c690f-1428-4b7b-913c-f8e8cae1aa4a" xsi:nil="true"/>
    <TaxCatchAll xmlns="7c11c9e6-3ed6-44a7-bb50-2b402fc6d82e" xsi:nil="true"/>
  </documentManagement>
</p:properties>
</file>

<file path=customXml/itemProps1.xml><?xml version="1.0" encoding="utf-8"?>
<ds:datastoreItem xmlns:ds="http://schemas.openxmlformats.org/officeDocument/2006/customXml" ds:itemID="{FEEE2E1D-0345-4899-87DB-0E3B5E803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1c9e6-3ed6-44a7-bb50-2b402fc6d82e"/>
    <ds:schemaRef ds:uri="823c690f-1428-4b7b-913c-f8e8cae1a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BE961C-8238-4201-B8A2-1F439DF71F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37719-D1A6-4E19-A240-5303240AE0FA}">
  <ds:schemaRefs>
    <ds:schemaRef ds:uri="http://schemas.microsoft.com/office/2006/metadata/properties"/>
    <ds:schemaRef ds:uri="http://schemas.microsoft.com/office/infopath/2007/PartnerControls"/>
    <ds:schemaRef ds:uri="823c690f-1428-4b7b-913c-f8e8cae1aa4a"/>
    <ds:schemaRef ds:uri="7c11c9e6-3ed6-44a7-bb50-2b402fc6d8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EXTERNAL</vt:lpstr>
      <vt:lpstr>CustomersVolume</vt:lpstr>
      <vt:lpstr>Revenue</vt:lpstr>
      <vt:lpstr>MiscRevenue</vt:lpstr>
      <vt:lpstr>DesignDay</vt:lpstr>
      <vt:lpstr>Storage</vt:lpstr>
      <vt:lpstr>Gathering</vt:lpstr>
      <vt:lpstr>Meters</vt:lpstr>
      <vt:lpstr>Services</vt:lpstr>
      <vt:lpstr>MeterRead</vt:lpstr>
      <vt:lpstr>CustRecords</vt:lpstr>
      <vt:lpstr>Uncollectible</vt:lpstr>
      <vt:lpstr>ACCTS_908_912</vt:lpstr>
      <vt:lpstr>LateFees</vt:lpstr>
      <vt:lpstr>Deposits</vt:lpstr>
      <vt:lpstr>Mains Study---&gt;</vt:lpstr>
      <vt:lpstr>Mains Summary</vt:lpstr>
      <vt:lpstr>Aggregate Data</vt:lpstr>
      <vt:lpstr>MainsData</vt:lpstr>
      <vt:lpstr>HWI</vt:lpstr>
      <vt:lpstr>EXTERNAL!Print_Area</vt:lpstr>
      <vt:lpstr>EXTERNAL!Print_Titles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svetlana atoyan</dc:creator>
  <cp:keywords/>
  <dc:description/>
  <cp:lastModifiedBy>Leonard, Allyson</cp:lastModifiedBy>
  <cp:revision/>
  <dcterms:created xsi:type="dcterms:W3CDTF">2022-04-05T16:21:23Z</dcterms:created>
  <dcterms:modified xsi:type="dcterms:W3CDTF">2026-03-30T15:52:47Z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  <property fmtid="{D5CDD505-2E9C-101B-9397-08002B2CF9AE}" pid="3" name="Tax" linkTarget="Prop_Tax">
    <vt:r8>0</vt:r8>
  </property>
  <property fmtid="{D5CDD505-2E9C-101B-9397-08002B2CF9AE}" pid="4" name="TAX_RATE" linkTarget="PROP_TAX_RATE">
    <vt:r8>0</vt:r8>
  </property>
</Properties>
</file>